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B97D0B68-0EDC-4404-BC5F-FD901C74357B}" xr6:coauthVersionLast="47" xr6:coauthVersionMax="47" xr10:uidLastSave="{00000000-0000-0000-0000-000000000000}"/>
  <bookViews>
    <workbookView xWindow="3855" yWindow="-120" windowWidth="25065" windowHeight="16440" tabRatio="829" firstSheet="1" activeTab="8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9" r:id="rId22"/>
    <sheet name="Hun Demand" sheetId="250" r:id="rId23"/>
    <sheet name="Supp Consol" sheetId="251" r:id="rId24"/>
    <sheet name="Supplier Data" sheetId="252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01'!$J$1:$J$14</definedName>
    <definedName name="_xlnm._FilterDatabase" localSheetId="26" hidden="1">Workbook!$C$1:$C$14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83" l="1"/>
  <c r="E25" i="183" s="1"/>
  <c r="H3" i="215"/>
  <c r="I3" i="215" s="1"/>
  <c r="H4" i="215"/>
  <c r="I4" i="215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 s="1"/>
  <c r="H2" i="215"/>
  <c r="I2" i="215" s="1"/>
  <c r="E24" i="183"/>
  <c r="E22" i="183"/>
  <c r="E21" i="183"/>
  <c r="I4" i="183" l="1" a="1"/>
  <c r="I4" i="183" s="1"/>
  <c r="J847" i="215"/>
  <c r="J848" i="215"/>
  <c r="I7" i="182"/>
  <c r="I10" i="182"/>
  <c r="I5" i="182"/>
  <c r="I2" i="182"/>
  <c r="I9" i="182"/>
  <c r="I11" i="182"/>
  <c r="I13" i="182"/>
  <c r="I4" i="182"/>
  <c r="I6" i="182"/>
  <c r="I14" i="182"/>
  <c r="I8" i="182"/>
  <c r="I12" i="182"/>
  <c r="E7" i="182"/>
  <c r="E10" i="182"/>
  <c r="E5" i="182"/>
  <c r="E2" i="182"/>
  <c r="E9" i="182"/>
  <c r="E11" i="182"/>
  <c r="E13" i="182"/>
  <c r="E4" i="182"/>
  <c r="E6" i="182"/>
  <c r="E14" i="182"/>
  <c r="E8" i="182"/>
  <c r="E12" i="182"/>
  <c r="D7" i="182"/>
  <c r="D10" i="182"/>
  <c r="D5" i="182"/>
  <c r="D2" i="182"/>
  <c r="D9" i="182"/>
  <c r="D11" i="182"/>
  <c r="D13" i="182"/>
  <c r="D4" i="182"/>
  <c r="D6" i="182"/>
  <c r="D14" i="182"/>
  <c r="D8" i="182"/>
  <c r="D12" i="182"/>
  <c r="B7" i="182"/>
  <c r="B10" i="182"/>
  <c r="B5" i="182"/>
  <c r="B2" i="182"/>
  <c r="B9" i="182"/>
  <c r="B11" i="182"/>
  <c r="B13" i="182"/>
  <c r="B4" i="182"/>
  <c r="B6" i="182"/>
  <c r="B14" i="182"/>
  <c r="B8" i="182"/>
  <c r="B12" i="182"/>
  <c r="A7" i="182"/>
  <c r="S7" i="182" s="1"/>
  <c r="A10" i="182"/>
  <c r="S10" i="182" s="1"/>
  <c r="A5" i="182"/>
  <c r="S5" i="182" s="1"/>
  <c r="A2" i="182"/>
  <c r="S2" i="182" s="1"/>
  <c r="A9" i="182"/>
  <c r="A11" i="182"/>
  <c r="S11" i="182" s="1"/>
  <c r="A13" i="182"/>
  <c r="S13" i="182" s="1"/>
  <c r="A4" i="182"/>
  <c r="A6" i="182"/>
  <c r="S6" i="182" s="1"/>
  <c r="A14" i="182"/>
  <c r="A8" i="182"/>
  <c r="A12" i="182"/>
  <c r="L3" i="182"/>
  <c r="I3" i="182"/>
  <c r="P3" i="182" s="1"/>
  <c r="E3" i="182"/>
  <c r="D3" i="182"/>
  <c r="B3" i="182"/>
  <c r="A3" i="182"/>
  <c r="S3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AC3" i="251"/>
  <c r="AC4" i="251"/>
  <c r="AC5" i="251"/>
  <c r="AC6" i="251"/>
  <c r="AC7" i="251"/>
  <c r="AC8" i="251"/>
  <c r="AC9" i="251"/>
  <c r="AC10" i="251"/>
  <c r="AC11" i="251"/>
  <c r="AC12" i="251"/>
  <c r="AC13" i="251"/>
  <c r="AC14" i="251"/>
  <c r="AC15" i="251"/>
  <c r="AC16" i="251"/>
  <c r="AC17" i="251"/>
  <c r="AC18" i="251"/>
  <c r="AC19" i="251"/>
  <c r="AC20" i="251"/>
  <c r="AC21" i="251"/>
  <c r="AC22" i="251"/>
  <c r="AC23" i="251"/>
  <c r="AC24" i="251"/>
  <c r="AC25" i="251"/>
  <c r="AC26" i="251"/>
  <c r="AC27" i="251"/>
  <c r="AC28" i="251"/>
  <c r="AC29" i="251"/>
  <c r="AC30" i="251"/>
  <c r="AC31" i="251"/>
  <c r="AC32" i="251"/>
  <c r="AC33" i="251"/>
  <c r="AC34" i="251"/>
  <c r="AC35" i="251"/>
  <c r="AC36" i="251"/>
  <c r="AC37" i="251"/>
  <c r="AC38" i="251"/>
  <c r="AC39" i="251"/>
  <c r="AC40" i="251"/>
  <c r="AC41" i="251"/>
  <c r="AC42" i="251"/>
  <c r="AC43" i="251"/>
  <c r="AC44" i="251"/>
  <c r="AC45" i="251"/>
  <c r="AC46" i="251"/>
  <c r="AC47" i="251"/>
  <c r="AC48" i="251"/>
  <c r="AC49" i="251"/>
  <c r="AC50" i="251"/>
  <c r="AC51" i="251"/>
  <c r="AC52" i="251"/>
  <c r="AC53" i="251"/>
  <c r="AC54" i="251"/>
  <c r="AC55" i="251"/>
  <c r="AC56" i="251"/>
  <c r="AC57" i="251"/>
  <c r="AC58" i="251"/>
  <c r="AC59" i="251"/>
  <c r="AC60" i="251"/>
  <c r="AC61" i="251"/>
  <c r="AC62" i="251"/>
  <c r="AC63" i="251"/>
  <c r="AC64" i="251"/>
  <c r="AC65" i="251"/>
  <c r="AC66" i="251"/>
  <c r="AC67" i="251"/>
  <c r="AC68" i="251"/>
  <c r="AC69" i="251"/>
  <c r="AC70" i="251"/>
  <c r="AC71" i="251"/>
  <c r="AC72" i="251"/>
  <c r="AC73" i="251"/>
  <c r="AC74" i="251"/>
  <c r="AC75" i="251"/>
  <c r="AC76" i="251"/>
  <c r="AC77" i="251"/>
  <c r="AC78" i="251"/>
  <c r="AC79" i="251"/>
  <c r="AC80" i="251"/>
  <c r="AC81" i="251"/>
  <c r="AC82" i="251"/>
  <c r="AC83" i="251"/>
  <c r="AC84" i="251"/>
  <c r="AC85" i="251"/>
  <c r="AC86" i="251"/>
  <c r="AC87" i="251"/>
  <c r="AC88" i="251"/>
  <c r="AC89" i="251"/>
  <c r="AC90" i="251"/>
  <c r="AC91" i="251"/>
  <c r="AC92" i="251"/>
  <c r="AC93" i="251"/>
  <c r="AC94" i="251"/>
  <c r="AC95" i="251"/>
  <c r="AC96" i="251"/>
  <c r="AC97" i="251"/>
  <c r="AC98" i="251"/>
  <c r="AC99" i="251"/>
  <c r="AC100" i="251"/>
  <c r="AC101" i="251"/>
  <c r="AC102" i="251"/>
  <c r="AC103" i="251"/>
  <c r="AC104" i="251"/>
  <c r="AC105" i="251"/>
  <c r="AC106" i="251"/>
  <c r="AC107" i="251"/>
  <c r="AC108" i="251"/>
  <c r="AC109" i="251"/>
  <c r="AC110" i="251"/>
  <c r="AC111" i="251"/>
  <c r="AC112" i="251"/>
  <c r="AC113" i="251"/>
  <c r="AC114" i="251"/>
  <c r="AC115" i="251"/>
  <c r="AC116" i="251"/>
  <c r="AC117" i="251"/>
  <c r="AC118" i="251"/>
  <c r="AC119" i="251"/>
  <c r="AC120" i="251"/>
  <c r="AC121" i="251"/>
  <c r="AC122" i="251"/>
  <c r="AC123" i="251"/>
  <c r="AC124" i="251"/>
  <c r="AC125" i="251"/>
  <c r="AC126" i="251"/>
  <c r="AC127" i="251"/>
  <c r="AC128" i="251"/>
  <c r="AC129" i="251"/>
  <c r="AC130" i="251"/>
  <c r="AC131" i="251"/>
  <c r="AC132" i="251"/>
  <c r="AC133" i="251"/>
  <c r="AC134" i="251"/>
  <c r="AC135" i="251"/>
  <c r="AC136" i="251"/>
  <c r="AC137" i="251"/>
  <c r="AC138" i="251"/>
  <c r="AC139" i="251"/>
  <c r="AC140" i="251"/>
  <c r="AC141" i="251"/>
  <c r="AC142" i="251"/>
  <c r="AC143" i="251"/>
  <c r="AC144" i="251"/>
  <c r="AC145" i="251"/>
  <c r="AC146" i="251"/>
  <c r="AC147" i="251"/>
  <c r="AC148" i="251"/>
  <c r="AC149" i="251"/>
  <c r="AC150" i="251"/>
  <c r="AC151" i="251"/>
  <c r="AC152" i="251"/>
  <c r="AC153" i="251"/>
  <c r="AC154" i="251"/>
  <c r="AC155" i="251"/>
  <c r="AC156" i="251"/>
  <c r="AC157" i="251"/>
  <c r="AC158" i="251"/>
  <c r="AC159" i="251"/>
  <c r="AC160" i="251"/>
  <c r="AC161" i="251"/>
  <c r="AC162" i="251"/>
  <c r="AC163" i="251"/>
  <c r="AC164" i="251"/>
  <c r="AC165" i="251"/>
  <c r="AC166" i="251"/>
  <c r="AC167" i="251"/>
  <c r="AC168" i="251"/>
  <c r="AC169" i="251"/>
  <c r="AC170" i="251"/>
  <c r="AC171" i="251"/>
  <c r="AC172" i="251"/>
  <c r="AC173" i="251"/>
  <c r="AC174" i="251"/>
  <c r="AC175" i="251"/>
  <c r="AC176" i="251"/>
  <c r="AC177" i="251"/>
  <c r="AC178" i="251"/>
  <c r="AC179" i="251"/>
  <c r="AC180" i="251"/>
  <c r="AC181" i="251"/>
  <c r="AC182" i="251"/>
  <c r="AC183" i="251"/>
  <c r="AC184" i="251"/>
  <c r="AC185" i="251"/>
  <c r="AC186" i="251"/>
  <c r="AC187" i="251"/>
  <c r="AC188" i="251"/>
  <c r="AC189" i="251"/>
  <c r="AC190" i="251"/>
  <c r="AC191" i="251"/>
  <c r="AC192" i="251"/>
  <c r="AC193" i="251"/>
  <c r="AC194" i="251"/>
  <c r="AC195" i="251"/>
  <c r="AC196" i="251"/>
  <c r="AC197" i="251"/>
  <c r="AC198" i="251"/>
  <c r="AC199" i="251"/>
  <c r="AC200" i="251"/>
  <c r="AC201" i="251"/>
  <c r="AC202" i="251"/>
  <c r="AC203" i="251"/>
  <c r="AC204" i="251"/>
  <c r="AC205" i="251"/>
  <c r="AC206" i="251"/>
  <c r="AC207" i="251"/>
  <c r="AC208" i="251"/>
  <c r="AC209" i="251"/>
  <c r="AC210" i="251"/>
  <c r="AC211" i="251"/>
  <c r="AC212" i="251"/>
  <c r="AC213" i="251"/>
  <c r="AC214" i="251"/>
  <c r="AC215" i="251"/>
  <c r="AC216" i="251"/>
  <c r="AC217" i="251"/>
  <c r="AC218" i="251"/>
  <c r="AC219" i="251"/>
  <c r="AC220" i="251"/>
  <c r="AC221" i="251"/>
  <c r="AC222" i="251"/>
  <c r="AC223" i="251"/>
  <c r="AC224" i="251"/>
  <c r="AC225" i="251"/>
  <c r="AC226" i="251"/>
  <c r="AC227" i="251"/>
  <c r="AC228" i="251"/>
  <c r="AC229" i="251"/>
  <c r="AC230" i="251"/>
  <c r="AC231" i="251"/>
  <c r="AC232" i="251"/>
  <c r="AC233" i="251"/>
  <c r="AC234" i="251"/>
  <c r="AC235" i="251"/>
  <c r="AC236" i="251"/>
  <c r="AC237" i="251"/>
  <c r="AC238" i="251"/>
  <c r="AC239" i="251"/>
  <c r="AC240" i="251"/>
  <c r="AC241" i="251"/>
  <c r="AC242" i="251"/>
  <c r="AC243" i="251"/>
  <c r="AC244" i="251"/>
  <c r="AC245" i="251"/>
  <c r="AC246" i="251"/>
  <c r="AC247" i="251"/>
  <c r="AC248" i="251"/>
  <c r="AC249" i="251"/>
  <c r="AC250" i="251"/>
  <c r="AC251" i="251"/>
  <c r="AC252" i="251"/>
  <c r="AC253" i="251"/>
  <c r="AC254" i="251"/>
  <c r="AC255" i="251"/>
  <c r="AC256" i="251"/>
  <c r="AC257" i="251"/>
  <c r="AC258" i="251"/>
  <c r="AC259" i="251"/>
  <c r="AC260" i="251"/>
  <c r="AC261" i="251"/>
  <c r="AC262" i="251"/>
  <c r="AC263" i="251"/>
  <c r="AC264" i="251"/>
  <c r="AC265" i="251"/>
  <c r="AC266" i="251"/>
  <c r="AC267" i="251"/>
  <c r="AC268" i="251"/>
  <c r="AC269" i="251"/>
  <c r="AC270" i="251"/>
  <c r="AC271" i="251"/>
  <c r="AC272" i="251"/>
  <c r="AC273" i="251"/>
  <c r="AC274" i="251"/>
  <c r="AC275" i="251"/>
  <c r="AC276" i="251"/>
  <c r="AC277" i="251"/>
  <c r="AC278" i="251"/>
  <c r="AC279" i="251"/>
  <c r="AC280" i="251"/>
  <c r="AC281" i="251"/>
  <c r="AC282" i="251"/>
  <c r="AC283" i="251"/>
  <c r="AC284" i="251"/>
  <c r="AC285" i="251"/>
  <c r="AC286" i="251"/>
  <c r="AC287" i="251"/>
  <c r="AC288" i="251"/>
  <c r="AC289" i="251"/>
  <c r="AC290" i="251"/>
  <c r="AC291" i="251"/>
  <c r="AC292" i="251"/>
  <c r="AC293" i="251"/>
  <c r="AC294" i="251"/>
  <c r="AC295" i="251"/>
  <c r="AC296" i="251"/>
  <c r="AC297" i="251"/>
  <c r="AC298" i="251"/>
  <c r="AC299" i="251"/>
  <c r="AC300" i="251"/>
  <c r="AC301" i="251"/>
  <c r="AC302" i="251"/>
  <c r="AC303" i="251"/>
  <c r="AC304" i="251"/>
  <c r="AC305" i="251"/>
  <c r="AC306" i="251"/>
  <c r="AC307" i="251"/>
  <c r="AC308" i="251"/>
  <c r="AC309" i="251"/>
  <c r="AC310" i="251"/>
  <c r="AC311" i="251"/>
  <c r="AC312" i="251"/>
  <c r="AC313" i="251"/>
  <c r="AC314" i="251"/>
  <c r="AC315" i="251"/>
  <c r="AC316" i="251"/>
  <c r="AC317" i="251"/>
  <c r="AC318" i="251"/>
  <c r="AC319" i="251"/>
  <c r="AC320" i="251"/>
  <c r="AC321" i="251"/>
  <c r="AC322" i="251"/>
  <c r="AC323" i="251"/>
  <c r="AC324" i="251"/>
  <c r="AC325" i="251"/>
  <c r="AC326" i="251"/>
  <c r="AC327" i="251"/>
  <c r="AC328" i="251"/>
  <c r="AC329" i="251"/>
  <c r="AC330" i="251"/>
  <c r="AC331" i="251"/>
  <c r="AC332" i="251"/>
  <c r="AC333" i="251"/>
  <c r="AC334" i="251"/>
  <c r="AC335" i="251"/>
  <c r="AC336" i="251"/>
  <c r="AC337" i="251"/>
  <c r="AC338" i="251"/>
  <c r="AC339" i="251"/>
  <c r="AC340" i="251"/>
  <c r="AC341" i="251"/>
  <c r="AC342" i="251"/>
  <c r="AC343" i="251"/>
  <c r="AC344" i="251"/>
  <c r="AC345" i="251"/>
  <c r="AC346" i="251"/>
  <c r="AC347" i="251"/>
  <c r="AC348" i="251"/>
  <c r="AC349" i="251"/>
  <c r="AC350" i="251"/>
  <c r="AC351" i="251"/>
  <c r="AC352" i="251"/>
  <c r="AC353" i="251"/>
  <c r="AC354" i="251"/>
  <c r="AC355" i="251"/>
  <c r="AC356" i="251"/>
  <c r="AC357" i="251"/>
  <c r="AC358" i="251"/>
  <c r="AC359" i="251"/>
  <c r="AC360" i="251"/>
  <c r="AC361" i="251"/>
  <c r="AC362" i="251"/>
  <c r="AC363" i="251"/>
  <c r="AC364" i="251"/>
  <c r="AC365" i="251"/>
  <c r="AC366" i="251"/>
  <c r="AC367" i="251"/>
  <c r="AC368" i="251"/>
  <c r="AC369" i="251"/>
  <c r="AC370" i="251"/>
  <c r="AC371" i="251"/>
  <c r="AC372" i="251"/>
  <c r="AC373" i="251"/>
  <c r="AC374" i="251"/>
  <c r="AC375" i="251"/>
  <c r="AC376" i="251"/>
  <c r="AC377" i="251"/>
  <c r="AC378" i="251"/>
  <c r="AC379" i="251"/>
  <c r="AC380" i="251"/>
  <c r="AC381" i="251"/>
  <c r="AC382" i="251"/>
  <c r="AC383" i="251"/>
  <c r="AC384" i="251"/>
  <c r="AC385" i="251"/>
  <c r="AC386" i="251"/>
  <c r="AC387" i="251"/>
  <c r="AC388" i="251"/>
  <c r="AC389" i="251"/>
  <c r="AC390" i="251"/>
  <c r="AC391" i="251"/>
  <c r="AC392" i="251"/>
  <c r="AC393" i="251"/>
  <c r="AC394" i="251"/>
  <c r="AC395" i="251"/>
  <c r="AC396" i="251"/>
  <c r="AC397" i="251"/>
  <c r="AC398" i="251"/>
  <c r="AC399" i="251"/>
  <c r="AC400" i="251"/>
  <c r="AC401" i="251"/>
  <c r="AC402" i="251"/>
  <c r="AC403" i="251"/>
  <c r="AC404" i="251"/>
  <c r="AC405" i="251"/>
  <c r="AC406" i="251"/>
  <c r="AC407" i="251"/>
  <c r="AC408" i="251"/>
  <c r="AC409" i="251"/>
  <c r="AC410" i="251"/>
  <c r="AC411" i="251"/>
  <c r="AC412" i="251"/>
  <c r="AC413" i="251"/>
  <c r="AC414" i="251"/>
  <c r="AC415" i="251"/>
  <c r="AC416" i="251"/>
  <c r="AC417" i="251"/>
  <c r="AC418" i="251"/>
  <c r="AC419" i="251"/>
  <c r="AC420" i="251"/>
  <c r="AC421" i="251"/>
  <c r="AC422" i="251"/>
  <c r="AC423" i="251"/>
  <c r="AC424" i="251"/>
  <c r="AC425" i="251"/>
  <c r="AC426" i="251"/>
  <c r="AC427" i="251"/>
  <c r="AC428" i="251"/>
  <c r="AC429" i="251"/>
  <c r="AC430" i="251"/>
  <c r="AC431" i="251"/>
  <c r="AC432" i="251"/>
  <c r="AC433" i="251"/>
  <c r="AC434" i="251"/>
  <c r="AC435" i="251"/>
  <c r="AC436" i="251"/>
  <c r="AC437" i="251"/>
  <c r="AC438" i="251"/>
  <c r="AC439" i="251"/>
  <c r="AC440" i="251"/>
  <c r="AC441" i="251"/>
  <c r="AC442" i="251"/>
  <c r="AC443" i="251"/>
  <c r="AC444" i="251"/>
  <c r="AC445" i="251"/>
  <c r="AC446" i="251"/>
  <c r="AC447" i="251"/>
  <c r="AC448" i="251"/>
  <c r="AC449" i="251"/>
  <c r="AC450" i="251"/>
  <c r="AC451" i="251"/>
  <c r="AC452" i="251"/>
  <c r="AC453" i="251"/>
  <c r="AC454" i="251"/>
  <c r="AC455" i="251"/>
  <c r="AC456" i="251"/>
  <c r="AC457" i="251"/>
  <c r="AC458" i="251"/>
  <c r="AC459" i="251"/>
  <c r="AC460" i="251"/>
  <c r="AC461" i="251"/>
  <c r="AC462" i="251"/>
  <c r="AC463" i="251"/>
  <c r="AC464" i="251"/>
  <c r="AC465" i="251"/>
  <c r="AC466" i="251"/>
  <c r="AC467" i="251"/>
  <c r="AC468" i="251"/>
  <c r="AC469" i="251"/>
  <c r="AC470" i="251"/>
  <c r="AC471" i="251"/>
  <c r="AC472" i="251"/>
  <c r="AC473" i="251"/>
  <c r="AC474" i="251"/>
  <c r="AC475" i="251"/>
  <c r="AC476" i="251"/>
  <c r="AC477" i="251"/>
  <c r="AC478" i="251"/>
  <c r="AC479" i="251"/>
  <c r="AC480" i="251"/>
  <c r="AC481" i="251"/>
  <c r="AC482" i="251"/>
  <c r="AC483" i="251"/>
  <c r="AC484" i="251"/>
  <c r="AC485" i="251"/>
  <c r="AC486" i="251"/>
  <c r="AC487" i="251"/>
  <c r="AC488" i="251"/>
  <c r="AC489" i="251"/>
  <c r="AC490" i="251"/>
  <c r="AC491" i="251"/>
  <c r="AC492" i="251"/>
  <c r="AC493" i="251"/>
  <c r="AC494" i="251"/>
  <c r="AC495" i="251"/>
  <c r="AC496" i="251"/>
  <c r="AC497" i="251"/>
  <c r="AC498" i="251"/>
  <c r="AC499" i="251"/>
  <c r="AC500" i="251"/>
  <c r="AC501" i="251"/>
  <c r="AC502" i="251"/>
  <c r="AC503" i="251"/>
  <c r="AC504" i="251"/>
  <c r="AC505" i="251"/>
  <c r="AC506" i="251"/>
  <c r="AC507" i="251"/>
  <c r="AC508" i="251"/>
  <c r="AC509" i="251"/>
  <c r="AC510" i="251"/>
  <c r="AC511" i="251"/>
  <c r="AC512" i="251"/>
  <c r="AC513" i="251"/>
  <c r="AC514" i="251"/>
  <c r="AC515" i="251"/>
  <c r="AC516" i="251"/>
  <c r="AC517" i="251"/>
  <c r="AC518" i="251"/>
  <c r="AC519" i="251"/>
  <c r="AC520" i="251"/>
  <c r="AC521" i="251"/>
  <c r="AC522" i="251"/>
  <c r="AC523" i="251"/>
  <c r="AC524" i="251"/>
  <c r="AC525" i="251"/>
  <c r="AC526" i="251"/>
  <c r="AC527" i="251"/>
  <c r="AC528" i="251"/>
  <c r="AC529" i="251"/>
  <c r="AC530" i="251"/>
  <c r="AC531" i="251"/>
  <c r="AC532" i="251"/>
  <c r="AC533" i="251"/>
  <c r="AC534" i="251"/>
  <c r="AC535" i="251"/>
  <c r="AC536" i="251"/>
  <c r="AC537" i="251"/>
  <c r="AC538" i="251"/>
  <c r="AC539" i="251"/>
  <c r="AC540" i="251"/>
  <c r="AC541" i="251"/>
  <c r="AC542" i="251"/>
  <c r="AC543" i="251"/>
  <c r="AC544" i="251"/>
  <c r="AC545" i="251"/>
  <c r="AC546" i="251"/>
  <c r="AC547" i="251"/>
  <c r="AC548" i="251"/>
  <c r="AC549" i="251"/>
  <c r="AC550" i="251"/>
  <c r="AC551" i="251"/>
  <c r="AC552" i="251"/>
  <c r="AC553" i="251"/>
  <c r="AC554" i="251"/>
  <c r="AC555" i="251"/>
  <c r="AC556" i="251"/>
  <c r="AC557" i="251"/>
  <c r="AC558" i="251"/>
  <c r="AC559" i="251"/>
  <c r="AC560" i="251"/>
  <c r="AC561" i="251"/>
  <c r="AC562" i="251"/>
  <c r="AC563" i="251"/>
  <c r="AC564" i="251"/>
  <c r="AC565" i="251"/>
  <c r="AC566" i="251"/>
  <c r="AC567" i="251"/>
  <c r="AC568" i="251"/>
  <c r="AC569" i="251"/>
  <c r="AC570" i="251"/>
  <c r="AC571" i="251"/>
  <c r="AC572" i="251"/>
  <c r="AC573" i="251"/>
  <c r="AC574" i="251"/>
  <c r="AC575" i="251"/>
  <c r="AC576" i="251"/>
  <c r="AC577" i="251"/>
  <c r="AC578" i="251"/>
  <c r="AC579" i="251"/>
  <c r="AC580" i="251"/>
  <c r="AC581" i="251"/>
  <c r="AC582" i="251"/>
  <c r="AC583" i="251"/>
  <c r="AC584" i="251"/>
  <c r="AC585" i="251"/>
  <c r="AC586" i="251"/>
  <c r="AC587" i="251"/>
  <c r="AC588" i="251"/>
  <c r="AC589" i="251"/>
  <c r="AC590" i="251"/>
  <c r="AC591" i="251"/>
  <c r="AC592" i="251"/>
  <c r="AC593" i="251"/>
  <c r="AC594" i="251"/>
  <c r="AC595" i="251"/>
  <c r="AC596" i="251"/>
  <c r="AC597" i="251"/>
  <c r="AC2" i="251"/>
  <c r="G2" i="182" l="1"/>
  <c r="H2" i="182"/>
  <c r="F2" i="182" s="1"/>
  <c r="J12" i="182"/>
  <c r="J4" i="182"/>
  <c r="J2" i="182"/>
  <c r="K12" i="182"/>
  <c r="H12" i="182" s="1"/>
  <c r="F12" i="182" s="1"/>
  <c r="G12" i="182" s="1"/>
  <c r="K4" i="182"/>
  <c r="H4" i="182" s="1"/>
  <c r="F4" i="182" s="1"/>
  <c r="G4" i="182" s="1"/>
  <c r="K2" i="182"/>
  <c r="L12" i="182"/>
  <c r="L4" i="182"/>
  <c r="L2" i="182"/>
  <c r="M12" i="182"/>
  <c r="N12" i="182" s="1"/>
  <c r="M4" i="182"/>
  <c r="M2" i="182"/>
  <c r="N4" i="182"/>
  <c r="N2" i="182"/>
  <c r="O12" i="182"/>
  <c r="O4" i="182"/>
  <c r="O2" i="182"/>
  <c r="P12" i="182"/>
  <c r="P4" i="182"/>
  <c r="P2" i="182"/>
  <c r="Q12" i="182"/>
  <c r="Q4" i="182"/>
  <c r="Q2" i="182"/>
  <c r="R12" i="182"/>
  <c r="R4" i="182"/>
  <c r="S4" i="182" s="1"/>
  <c r="R2" i="182"/>
  <c r="S12" i="182"/>
  <c r="H5" i="182"/>
  <c r="F5" i="182" s="1"/>
  <c r="J8" i="182"/>
  <c r="J13" i="182"/>
  <c r="J5" i="182"/>
  <c r="K8" i="182"/>
  <c r="H8" i="182" s="1"/>
  <c r="F8" i="182" s="1"/>
  <c r="G8" i="182" s="1"/>
  <c r="K13" i="182"/>
  <c r="H13" i="182" s="1"/>
  <c r="F13" i="182" s="1"/>
  <c r="G13" i="182" s="1"/>
  <c r="K5" i="182"/>
  <c r="L8" i="182"/>
  <c r="L13" i="182"/>
  <c r="L5" i="182"/>
  <c r="M8" i="182"/>
  <c r="M13" i="182"/>
  <c r="M5" i="182"/>
  <c r="N5" i="182" s="1"/>
  <c r="N8" i="182"/>
  <c r="N13" i="182"/>
  <c r="O8" i="182"/>
  <c r="O13" i="182"/>
  <c r="O5" i="182"/>
  <c r="P8" i="182"/>
  <c r="P13" i="182"/>
  <c r="P5" i="182"/>
  <c r="Q8" i="182"/>
  <c r="Q13" i="182"/>
  <c r="Q5" i="182"/>
  <c r="R8" i="182"/>
  <c r="R13" i="182"/>
  <c r="R5" i="182"/>
  <c r="S8" i="182"/>
  <c r="M3" i="182"/>
  <c r="Q3" i="182"/>
  <c r="J3" i="182"/>
  <c r="N3" i="182"/>
  <c r="R3" i="182"/>
  <c r="J14" i="182"/>
  <c r="J11" i="182"/>
  <c r="J10" i="182"/>
  <c r="K14" i="182"/>
  <c r="H14" i="182" s="1"/>
  <c r="F14" i="182" s="1"/>
  <c r="G14" i="182" s="1"/>
  <c r="K11" i="182"/>
  <c r="H11" i="182" s="1"/>
  <c r="F11" i="182" s="1"/>
  <c r="G11" i="182" s="1"/>
  <c r="K10" i="182"/>
  <c r="H10" i="182" s="1"/>
  <c r="F10" i="182" s="1"/>
  <c r="G10" i="182" s="1"/>
  <c r="L14" i="182"/>
  <c r="L11" i="182"/>
  <c r="L10" i="182"/>
  <c r="M14" i="182"/>
  <c r="M11" i="182"/>
  <c r="M10" i="182"/>
  <c r="N14" i="182"/>
  <c r="N11" i="182"/>
  <c r="N10" i="182"/>
  <c r="O14" i="182"/>
  <c r="O11" i="182"/>
  <c r="O10" i="182"/>
  <c r="P14" i="182"/>
  <c r="P11" i="182"/>
  <c r="P10" i="182"/>
  <c r="Q14" i="182"/>
  <c r="Q11" i="182"/>
  <c r="Q10" i="182"/>
  <c r="R14" i="182"/>
  <c r="R11" i="182"/>
  <c r="R10" i="182"/>
  <c r="S14" i="182"/>
  <c r="K3" i="182"/>
  <c r="H3" i="182" s="1"/>
  <c r="F3" i="182" s="1"/>
  <c r="G3" i="182" s="1"/>
  <c r="O3" i="182"/>
  <c r="J6" i="182"/>
  <c r="J9" i="182"/>
  <c r="J7" i="182"/>
  <c r="K6" i="182"/>
  <c r="K9" i="182"/>
  <c r="H9" i="182" s="1"/>
  <c r="F9" i="182" s="1"/>
  <c r="G9" i="182" s="1"/>
  <c r="K7" i="182"/>
  <c r="H7" i="182" s="1"/>
  <c r="F7" i="182" s="1"/>
  <c r="G7" i="182" s="1"/>
  <c r="L6" i="182"/>
  <c r="L9" i="182"/>
  <c r="L7" i="182"/>
  <c r="M6" i="182"/>
  <c r="M9" i="182"/>
  <c r="M7" i="182"/>
  <c r="N6" i="182"/>
  <c r="N9" i="182"/>
  <c r="N7" i="182"/>
  <c r="O6" i="182"/>
  <c r="O9" i="182"/>
  <c r="O7" i="182"/>
  <c r="P6" i="182"/>
  <c r="P9" i="182"/>
  <c r="P7" i="182"/>
  <c r="Q6" i="182"/>
  <c r="Q9" i="182"/>
  <c r="Q7" i="182"/>
  <c r="R6" i="182"/>
  <c r="R9" i="182"/>
  <c r="S9" i="182" s="1"/>
  <c r="R7" i="182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K2" i="1"/>
  <c r="AJ2" i="1"/>
  <c r="AI2" i="1"/>
  <c r="AH2" i="1"/>
  <c r="AG2" i="1"/>
  <c r="AF2" i="1"/>
  <c r="AB2" i="1"/>
  <c r="Q2" i="1"/>
  <c r="P2" i="1"/>
  <c r="L2" i="1"/>
  <c r="Z2" i="1" s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49"/>
  <c r="AK6" i="249"/>
  <c r="AK7" i="249"/>
  <c r="AK8" i="249"/>
  <c r="AK9" i="249"/>
  <c r="AK10" i="249"/>
  <c r="AK11" i="249"/>
  <c r="AK12" i="249"/>
  <c r="AK13" i="249"/>
  <c r="AK14" i="249"/>
  <c r="AK15" i="249"/>
  <c r="AK16" i="249"/>
  <c r="AK17" i="249"/>
  <c r="AK18" i="249"/>
  <c r="AK19" i="249"/>
  <c r="AK20" i="249"/>
  <c r="AK21" i="249"/>
  <c r="AK22" i="249"/>
  <c r="AK23" i="249"/>
  <c r="AK24" i="249"/>
  <c r="AK25" i="249"/>
  <c r="AK26" i="249"/>
  <c r="AK27" i="249"/>
  <c r="AK28" i="249"/>
  <c r="AK29" i="249"/>
  <c r="AK30" i="249"/>
  <c r="AK31" i="249"/>
  <c r="AK32" i="249"/>
  <c r="AK33" i="249"/>
  <c r="AK34" i="249"/>
  <c r="AK35" i="249"/>
  <c r="AK36" i="249"/>
  <c r="AK37" i="249"/>
  <c r="AK38" i="249"/>
  <c r="AK39" i="249"/>
  <c r="AK40" i="249"/>
  <c r="AK41" i="249"/>
  <c r="AK42" i="249"/>
  <c r="AK43" i="249"/>
  <c r="AK44" i="249"/>
  <c r="AK45" i="249"/>
  <c r="AK46" i="249"/>
  <c r="AK47" i="249"/>
  <c r="AK48" i="249"/>
  <c r="AK49" i="249"/>
  <c r="AK50" i="249"/>
  <c r="AK51" i="249"/>
  <c r="AK52" i="249"/>
  <c r="AK53" i="249"/>
  <c r="AK54" i="249"/>
  <c r="AK55" i="249"/>
  <c r="AK56" i="249"/>
  <c r="AK57" i="249"/>
  <c r="AK58" i="249"/>
  <c r="AK59" i="249"/>
  <c r="AK60" i="249"/>
  <c r="AK61" i="249"/>
  <c r="AK62" i="249"/>
  <c r="AK63" i="249"/>
  <c r="AK64" i="249"/>
  <c r="AK65" i="249"/>
  <c r="AK66" i="249"/>
  <c r="AK67" i="249"/>
  <c r="AK68" i="249"/>
  <c r="AK69" i="249"/>
  <c r="AK70" i="249"/>
  <c r="AK71" i="249"/>
  <c r="AK72" i="249"/>
  <c r="AK73" i="249"/>
  <c r="AK74" i="249"/>
  <c r="AK75" i="249"/>
  <c r="AK76" i="249"/>
  <c r="AK77" i="249"/>
  <c r="AK78" i="249"/>
  <c r="AK79" i="249"/>
  <c r="AK80" i="249"/>
  <c r="AK81" i="249"/>
  <c r="AK82" i="249"/>
  <c r="AK83" i="249"/>
  <c r="AK84" i="249"/>
  <c r="AK85" i="249"/>
  <c r="AK86" i="249"/>
  <c r="AK87" i="249"/>
  <c r="AK88" i="249"/>
  <c r="AK89" i="249"/>
  <c r="AK90" i="249"/>
  <c r="AK91" i="249"/>
  <c r="AK92" i="249"/>
  <c r="AK93" i="249"/>
  <c r="AK94" i="249"/>
  <c r="AK95" i="249"/>
  <c r="AK96" i="249"/>
  <c r="AK97" i="249"/>
  <c r="AK98" i="249"/>
  <c r="AK99" i="249"/>
  <c r="AK100" i="249"/>
  <c r="AK101" i="249"/>
  <c r="AK102" i="249"/>
  <c r="AK103" i="249"/>
  <c r="AK104" i="249"/>
  <c r="AK105" i="249"/>
  <c r="AK106" i="249"/>
  <c r="AK107" i="249"/>
  <c r="AK108" i="249"/>
  <c r="AK109" i="249"/>
  <c r="AK110" i="249"/>
  <c r="AK111" i="249"/>
  <c r="AK112" i="249"/>
  <c r="AK113" i="249"/>
  <c r="AK114" i="249"/>
  <c r="AK115" i="249"/>
  <c r="AK116" i="249"/>
  <c r="AK117" i="249"/>
  <c r="AK118" i="249"/>
  <c r="AK119" i="249"/>
  <c r="AK120" i="249"/>
  <c r="AK121" i="249"/>
  <c r="AK122" i="249"/>
  <c r="AK123" i="249"/>
  <c r="AK124" i="249"/>
  <c r="AK125" i="249"/>
  <c r="AK126" i="249"/>
  <c r="AK127" i="249"/>
  <c r="AK128" i="249"/>
  <c r="AK129" i="249"/>
  <c r="AK130" i="249"/>
  <c r="AK131" i="249"/>
  <c r="AK132" i="249"/>
  <c r="AK133" i="249"/>
  <c r="AK134" i="249"/>
  <c r="AK135" i="249"/>
  <c r="AK136" i="249"/>
  <c r="AK137" i="249"/>
  <c r="AK138" i="249"/>
  <c r="AK139" i="249"/>
  <c r="AK140" i="249"/>
  <c r="AK141" i="249"/>
  <c r="AK142" i="249"/>
  <c r="AK143" i="249"/>
  <c r="AK144" i="249"/>
  <c r="AK145" i="249"/>
  <c r="AK146" i="249"/>
  <c r="AK147" i="249"/>
  <c r="AK148" i="249"/>
  <c r="AK149" i="249"/>
  <c r="AK150" i="249"/>
  <c r="AK151" i="249"/>
  <c r="AK152" i="249"/>
  <c r="AK153" i="249"/>
  <c r="AK154" i="249"/>
  <c r="AK155" i="249"/>
  <c r="AK156" i="249"/>
  <c r="AK157" i="249"/>
  <c r="AK158" i="249"/>
  <c r="AK159" i="249"/>
  <c r="AK160" i="249"/>
  <c r="AK161" i="249"/>
  <c r="AK162" i="249"/>
  <c r="AK163" i="249"/>
  <c r="AK164" i="249"/>
  <c r="AK165" i="249"/>
  <c r="AK166" i="249"/>
  <c r="AK167" i="249"/>
  <c r="AK168" i="249"/>
  <c r="AK169" i="249"/>
  <c r="AK170" i="249"/>
  <c r="AK171" i="249"/>
  <c r="AK172" i="249"/>
  <c r="AK173" i="249"/>
  <c r="AK174" i="249"/>
  <c r="AK175" i="249"/>
  <c r="AK176" i="249"/>
  <c r="AK177" i="249"/>
  <c r="AK178" i="249"/>
  <c r="AK179" i="249"/>
  <c r="AK180" i="249"/>
  <c r="AK181" i="249"/>
  <c r="AK182" i="249"/>
  <c r="AK183" i="249"/>
  <c r="AK184" i="249"/>
  <c r="AK185" i="249"/>
  <c r="AK186" i="249"/>
  <c r="AK187" i="249"/>
  <c r="AK188" i="249"/>
  <c r="AK189" i="249"/>
  <c r="AK190" i="249"/>
  <c r="AK191" i="249"/>
  <c r="AK192" i="249"/>
  <c r="AK193" i="249"/>
  <c r="AK194" i="249"/>
  <c r="AK195" i="249"/>
  <c r="AK196" i="249"/>
  <c r="AK197" i="249"/>
  <c r="AK198" i="249"/>
  <c r="AK199" i="249"/>
  <c r="AK200" i="249"/>
  <c r="AK201" i="249"/>
  <c r="AK202" i="249"/>
  <c r="AK203" i="249"/>
  <c r="AK204" i="249"/>
  <c r="AK205" i="249"/>
  <c r="AK206" i="249"/>
  <c r="AK207" i="249"/>
  <c r="AK208" i="249"/>
  <c r="AK209" i="249"/>
  <c r="AK210" i="249"/>
  <c r="AK211" i="249"/>
  <c r="AK212" i="249"/>
  <c r="AK213" i="249"/>
  <c r="AK214" i="249"/>
  <c r="AK215" i="249"/>
  <c r="AK216" i="249"/>
  <c r="AK217" i="249"/>
  <c r="AK218" i="249"/>
  <c r="AK219" i="249"/>
  <c r="AK220" i="249"/>
  <c r="AK221" i="249"/>
  <c r="AK222" i="249"/>
  <c r="AK223" i="249"/>
  <c r="AK224" i="249"/>
  <c r="AK225" i="249"/>
  <c r="AK226" i="249"/>
  <c r="AK227" i="249"/>
  <c r="AK228" i="249"/>
  <c r="AK229" i="249"/>
  <c r="AK230" i="249"/>
  <c r="AK231" i="249"/>
  <c r="AK232" i="249"/>
  <c r="AK233" i="249"/>
  <c r="AK234" i="249"/>
  <c r="AK235" i="249"/>
  <c r="AK236" i="249"/>
  <c r="AK237" i="249"/>
  <c r="AK238" i="249"/>
  <c r="AK239" i="249"/>
  <c r="AK240" i="249"/>
  <c r="AK241" i="249"/>
  <c r="AK242" i="249"/>
  <c r="AK243" i="249"/>
  <c r="AK244" i="249"/>
  <c r="AK245" i="249"/>
  <c r="AK246" i="249"/>
  <c r="AK247" i="249"/>
  <c r="AK248" i="249"/>
  <c r="AK249" i="249"/>
  <c r="AK250" i="249"/>
  <c r="AK251" i="249"/>
  <c r="AK252" i="249"/>
  <c r="AK253" i="249"/>
  <c r="AK254" i="249"/>
  <c r="AK255" i="249"/>
  <c r="AK256" i="249"/>
  <c r="AK257" i="249"/>
  <c r="AK258" i="249"/>
  <c r="AK259" i="249"/>
  <c r="AK260" i="249"/>
  <c r="AK261" i="249"/>
  <c r="AK262" i="249"/>
  <c r="AK263" i="249"/>
  <c r="AK264" i="249"/>
  <c r="AK265" i="249"/>
  <c r="AK266" i="249"/>
  <c r="AK267" i="249"/>
  <c r="AK268" i="249"/>
  <c r="AK269" i="249"/>
  <c r="AK270" i="249"/>
  <c r="AK271" i="249"/>
  <c r="AK272" i="249"/>
  <c r="AK273" i="249"/>
  <c r="AK274" i="249"/>
  <c r="AK275" i="249"/>
  <c r="AK276" i="249"/>
  <c r="AK277" i="249"/>
  <c r="AK278" i="249"/>
  <c r="AK279" i="249"/>
  <c r="AK280" i="249"/>
  <c r="AK281" i="249"/>
  <c r="AK282" i="249"/>
  <c r="AK283" i="249"/>
  <c r="AK284" i="249"/>
  <c r="AK285" i="249"/>
  <c r="AK286" i="249"/>
  <c r="AK287" i="249"/>
  <c r="AK288" i="249"/>
  <c r="AK289" i="249"/>
  <c r="AK290" i="249"/>
  <c r="AK291" i="249"/>
  <c r="AK292" i="249"/>
  <c r="AK293" i="249"/>
  <c r="AK294" i="249"/>
  <c r="AK295" i="249"/>
  <c r="AK296" i="249"/>
  <c r="AK297" i="249"/>
  <c r="AK298" i="249"/>
  <c r="AK299" i="249"/>
  <c r="AK300" i="249"/>
  <c r="AK301" i="249"/>
  <c r="AK302" i="249"/>
  <c r="AK303" i="249"/>
  <c r="AK304" i="249"/>
  <c r="AK305" i="249"/>
  <c r="AK306" i="249"/>
  <c r="AK307" i="249"/>
  <c r="AK308" i="249"/>
  <c r="AK309" i="249"/>
  <c r="AK310" i="249"/>
  <c r="AK311" i="249"/>
  <c r="AK312" i="249"/>
  <c r="AK313" i="249"/>
  <c r="AK314" i="249"/>
  <c r="AK315" i="249"/>
  <c r="AK316" i="249"/>
  <c r="AK317" i="249"/>
  <c r="AK318" i="249"/>
  <c r="AK319" i="249"/>
  <c r="AK320" i="249"/>
  <c r="AK321" i="249"/>
  <c r="AK322" i="249"/>
  <c r="AK323" i="249"/>
  <c r="AK324" i="249"/>
  <c r="AK325" i="249"/>
  <c r="AK326" i="249"/>
  <c r="AK327" i="249"/>
  <c r="AK328" i="249"/>
  <c r="AK329" i="249"/>
  <c r="AK330" i="249"/>
  <c r="AK331" i="249"/>
  <c r="AK332" i="249"/>
  <c r="AK333" i="249"/>
  <c r="AK334" i="249"/>
  <c r="AK335" i="249"/>
  <c r="AK336" i="249"/>
  <c r="AK337" i="249"/>
  <c r="AK338" i="249"/>
  <c r="AK339" i="249"/>
  <c r="AK340" i="249"/>
  <c r="AK341" i="249"/>
  <c r="AK342" i="249"/>
  <c r="AK343" i="249"/>
  <c r="AK344" i="249"/>
  <c r="AK345" i="249"/>
  <c r="AK346" i="249"/>
  <c r="AK347" i="249"/>
  <c r="AK348" i="249"/>
  <c r="AK349" i="249"/>
  <c r="AK350" i="249"/>
  <c r="AK351" i="249"/>
  <c r="AK352" i="249"/>
  <c r="AK353" i="249"/>
  <c r="AK354" i="249"/>
  <c r="AK355" i="249"/>
  <c r="AK356" i="249"/>
  <c r="AK357" i="249"/>
  <c r="AK358" i="249"/>
  <c r="AK359" i="249"/>
  <c r="AK360" i="249"/>
  <c r="AK361" i="249"/>
  <c r="AK362" i="249"/>
  <c r="AK363" i="249"/>
  <c r="AK364" i="249"/>
  <c r="AK365" i="249"/>
  <c r="AK366" i="249"/>
  <c r="AK367" i="249"/>
  <c r="AK368" i="249"/>
  <c r="AK369" i="249"/>
  <c r="AK370" i="249"/>
  <c r="AK371" i="249"/>
  <c r="AK372" i="249"/>
  <c r="AK373" i="249"/>
  <c r="AK374" i="249"/>
  <c r="AK375" i="249"/>
  <c r="AK376" i="249"/>
  <c r="AK377" i="249"/>
  <c r="AK378" i="249"/>
  <c r="AK379" i="249"/>
  <c r="AK380" i="249"/>
  <c r="AK381" i="249"/>
  <c r="AK382" i="249"/>
  <c r="AK383" i="249"/>
  <c r="AK384" i="249"/>
  <c r="AK385" i="249"/>
  <c r="AK386" i="249"/>
  <c r="AK387" i="249"/>
  <c r="AK388" i="249"/>
  <c r="AK389" i="249"/>
  <c r="AK390" i="249"/>
  <c r="AK391" i="249"/>
  <c r="AK392" i="249"/>
  <c r="AK393" i="249"/>
  <c r="AK394" i="249"/>
  <c r="AK395" i="249"/>
  <c r="AK396" i="249"/>
  <c r="AK397" i="249"/>
  <c r="AK398" i="249"/>
  <c r="AK399" i="249"/>
  <c r="AK400" i="249"/>
  <c r="AK401" i="249"/>
  <c r="AK402" i="249"/>
  <c r="AK403" i="249"/>
  <c r="AK404" i="249"/>
  <c r="AK405" i="249"/>
  <c r="AK406" i="249"/>
  <c r="AK407" i="249"/>
  <c r="AK408" i="249"/>
  <c r="AK409" i="249"/>
  <c r="AK410" i="249"/>
  <c r="AK411" i="249"/>
  <c r="AK412" i="249"/>
  <c r="AK413" i="249"/>
  <c r="AK414" i="249"/>
  <c r="AK415" i="249"/>
  <c r="AK416" i="249"/>
  <c r="AK417" i="249"/>
  <c r="AK418" i="249"/>
  <c r="AK419" i="249"/>
  <c r="AK420" i="249"/>
  <c r="AK421" i="249"/>
  <c r="AK422" i="249"/>
  <c r="AK423" i="249"/>
  <c r="AK424" i="249"/>
  <c r="AK425" i="249"/>
  <c r="AK426" i="249"/>
  <c r="AK427" i="249"/>
  <c r="AK428" i="249"/>
  <c r="AK429" i="249"/>
  <c r="AK430" i="249"/>
  <c r="AK431" i="249"/>
  <c r="AK432" i="249"/>
  <c r="AK433" i="249"/>
  <c r="AK434" i="249"/>
  <c r="AK435" i="249"/>
  <c r="AK436" i="249"/>
  <c r="AK437" i="249"/>
  <c r="AK438" i="249"/>
  <c r="AK439" i="249"/>
  <c r="AK440" i="249"/>
  <c r="AK441" i="249"/>
  <c r="AK442" i="249"/>
  <c r="AK443" i="249"/>
  <c r="AK444" i="249"/>
  <c r="AK445" i="249"/>
  <c r="AK446" i="249"/>
  <c r="AK447" i="249"/>
  <c r="AK448" i="249"/>
  <c r="AK449" i="249"/>
  <c r="AK450" i="249"/>
  <c r="AK451" i="249"/>
  <c r="AK452" i="249"/>
  <c r="AK453" i="249"/>
  <c r="AK454" i="249"/>
  <c r="AK455" i="249"/>
  <c r="AK456" i="249"/>
  <c r="AK457" i="249"/>
  <c r="AK458" i="249"/>
  <c r="AK459" i="249"/>
  <c r="AK460" i="249"/>
  <c r="AK461" i="249"/>
  <c r="AK462" i="249"/>
  <c r="AK463" i="249"/>
  <c r="AK464" i="249"/>
  <c r="AK465" i="249"/>
  <c r="AK466" i="249"/>
  <c r="AK467" i="249"/>
  <c r="AK468" i="249"/>
  <c r="AK469" i="249"/>
  <c r="AK470" i="249"/>
  <c r="AK471" i="249"/>
  <c r="AK472" i="249"/>
  <c r="AK473" i="249"/>
  <c r="AK474" i="249"/>
  <c r="AK475" i="249"/>
  <c r="AK476" i="249"/>
  <c r="AK477" i="249"/>
  <c r="AK478" i="249"/>
  <c r="AK479" i="249"/>
  <c r="AK480" i="249"/>
  <c r="AK481" i="249"/>
  <c r="AK482" i="249"/>
  <c r="AK483" i="249"/>
  <c r="AK484" i="249"/>
  <c r="AK485" i="249"/>
  <c r="AK486" i="249"/>
  <c r="AK487" i="249"/>
  <c r="AK488" i="249"/>
  <c r="AK489" i="249"/>
  <c r="AK490" i="249"/>
  <c r="AK491" i="249"/>
  <c r="AK492" i="249"/>
  <c r="AK493" i="249"/>
  <c r="AK494" i="249"/>
  <c r="AK495" i="249"/>
  <c r="AK496" i="249"/>
  <c r="AK497" i="249"/>
  <c r="AK498" i="249"/>
  <c r="AK499" i="249"/>
  <c r="AK500" i="249"/>
  <c r="AK501" i="249"/>
  <c r="AK502" i="249"/>
  <c r="AK503" i="249"/>
  <c r="AK504" i="249"/>
  <c r="AK505" i="249"/>
  <c r="AK506" i="249"/>
  <c r="AK507" i="249"/>
  <c r="AK508" i="249"/>
  <c r="AK509" i="249"/>
  <c r="AK510" i="249"/>
  <c r="AK511" i="249"/>
  <c r="AK512" i="249"/>
  <c r="AK513" i="249"/>
  <c r="AK514" i="249"/>
  <c r="AK515" i="249"/>
  <c r="AK516" i="249"/>
  <c r="AK517" i="249"/>
  <c r="AK518" i="249"/>
  <c r="AK519" i="249"/>
  <c r="AK520" i="249"/>
  <c r="AK521" i="249"/>
  <c r="AK522" i="249"/>
  <c r="AK523" i="249"/>
  <c r="AK524" i="249"/>
  <c r="AK525" i="249"/>
  <c r="AK526" i="249"/>
  <c r="AK527" i="249"/>
  <c r="AK528" i="249"/>
  <c r="AK529" i="249"/>
  <c r="AK530" i="249"/>
  <c r="AK531" i="249"/>
  <c r="AK532" i="249"/>
  <c r="AK533" i="249"/>
  <c r="AK534" i="249"/>
  <c r="AK535" i="249"/>
  <c r="AK536" i="249"/>
  <c r="AK537" i="249"/>
  <c r="AK538" i="249"/>
  <c r="AK539" i="249"/>
  <c r="AK540" i="249"/>
  <c r="AK541" i="249"/>
  <c r="AK542" i="249"/>
  <c r="AK543" i="249"/>
  <c r="AK544" i="249"/>
  <c r="AK545" i="249"/>
  <c r="AK546" i="249"/>
  <c r="AK547" i="249"/>
  <c r="AK548" i="249"/>
  <c r="AK549" i="249"/>
  <c r="AK550" i="249"/>
  <c r="AK551" i="249"/>
  <c r="AK552" i="249"/>
  <c r="AK553" i="249"/>
  <c r="AK554" i="249"/>
  <c r="AK555" i="249"/>
  <c r="AK556" i="249"/>
  <c r="AK557" i="249"/>
  <c r="AK558" i="249"/>
  <c r="AK559" i="249"/>
  <c r="AK560" i="249"/>
  <c r="AK561" i="249"/>
  <c r="AK562" i="249"/>
  <c r="AK563" i="249"/>
  <c r="AK564" i="249"/>
  <c r="AK565" i="249"/>
  <c r="AK566" i="249"/>
  <c r="AK567" i="249"/>
  <c r="AK568" i="249"/>
  <c r="AK569" i="249"/>
  <c r="AK570" i="249"/>
  <c r="AK571" i="249"/>
  <c r="AK572" i="249"/>
  <c r="AK573" i="249"/>
  <c r="AK574" i="249"/>
  <c r="AK575" i="249"/>
  <c r="AK576" i="249"/>
  <c r="AK577" i="249"/>
  <c r="AK578" i="249"/>
  <c r="AK579" i="249"/>
  <c r="AK580" i="249"/>
  <c r="AK581" i="249"/>
  <c r="AK582" i="249"/>
  <c r="AK583" i="249"/>
  <c r="AK584" i="249"/>
  <c r="AK585" i="249"/>
  <c r="AK586" i="249"/>
  <c r="AK587" i="249"/>
  <c r="AK588" i="249"/>
  <c r="AK589" i="249"/>
  <c r="AK590" i="249"/>
  <c r="AK591" i="249"/>
  <c r="AK592" i="249"/>
  <c r="AK593" i="249"/>
  <c r="AK594" i="249"/>
  <c r="AK595" i="249"/>
  <c r="AK596" i="249"/>
  <c r="AK597" i="249"/>
  <c r="AK598" i="249"/>
  <c r="AK599" i="249"/>
  <c r="AK600" i="249"/>
  <c r="AK601" i="249"/>
  <c r="AK602" i="249"/>
  <c r="AK603" i="249"/>
  <c r="AK604" i="249"/>
  <c r="AK605" i="249"/>
  <c r="AK606" i="249"/>
  <c r="AK607" i="249"/>
  <c r="AK608" i="249"/>
  <c r="AK609" i="249"/>
  <c r="AK610" i="249"/>
  <c r="AK611" i="249"/>
  <c r="AK612" i="249"/>
  <c r="AK613" i="249"/>
  <c r="AK614" i="249"/>
  <c r="AK615" i="249"/>
  <c r="AK616" i="249"/>
  <c r="AK617" i="249"/>
  <c r="AK618" i="249"/>
  <c r="AK619" i="249"/>
  <c r="AK620" i="249"/>
  <c r="AK621" i="249"/>
  <c r="AK622" i="249"/>
  <c r="AK623" i="249"/>
  <c r="AK624" i="249"/>
  <c r="AK625" i="249"/>
  <c r="AK626" i="249"/>
  <c r="AK627" i="249"/>
  <c r="AK628" i="249"/>
  <c r="AK629" i="249"/>
  <c r="AK630" i="249"/>
  <c r="AK631" i="249"/>
  <c r="AK632" i="249"/>
  <c r="AK633" i="249"/>
  <c r="AK634" i="249"/>
  <c r="AK635" i="249"/>
  <c r="AK636" i="249"/>
  <c r="AK637" i="249"/>
  <c r="AK638" i="249"/>
  <c r="AK639" i="249"/>
  <c r="AK640" i="249"/>
  <c r="AK641" i="249"/>
  <c r="AK642" i="249"/>
  <c r="AK643" i="249"/>
  <c r="AK644" i="249"/>
  <c r="AK645" i="249"/>
  <c r="AK646" i="249"/>
  <c r="AK647" i="249"/>
  <c r="AK648" i="249"/>
  <c r="AK649" i="249"/>
  <c r="AK650" i="249"/>
  <c r="AK651" i="249"/>
  <c r="AK652" i="249"/>
  <c r="AK653" i="249"/>
  <c r="AK654" i="249"/>
  <c r="AK655" i="249"/>
  <c r="AK656" i="249"/>
  <c r="AK657" i="249"/>
  <c r="AK658" i="249"/>
  <c r="AK659" i="249"/>
  <c r="AK660" i="249"/>
  <c r="AK661" i="249"/>
  <c r="AK662" i="249"/>
  <c r="AK663" i="249"/>
  <c r="AK664" i="249"/>
  <c r="AK665" i="249"/>
  <c r="AK666" i="249"/>
  <c r="AK667" i="249"/>
  <c r="AK668" i="249"/>
  <c r="AK669" i="249"/>
  <c r="AK670" i="249"/>
  <c r="AK671" i="249"/>
  <c r="AK672" i="249"/>
  <c r="AK673" i="249"/>
  <c r="AK674" i="249"/>
  <c r="AK675" i="249"/>
  <c r="AK676" i="249"/>
  <c r="AK677" i="249"/>
  <c r="AK678" i="249"/>
  <c r="AK679" i="249"/>
  <c r="AK680" i="249"/>
  <c r="AK681" i="249"/>
  <c r="AK682" i="249"/>
  <c r="AK683" i="249"/>
  <c r="AK684" i="249"/>
  <c r="AK685" i="249"/>
  <c r="AK686" i="249"/>
  <c r="AK687" i="249"/>
  <c r="AK688" i="249"/>
  <c r="AK689" i="249"/>
  <c r="AK690" i="249"/>
  <c r="AK691" i="249"/>
  <c r="AK692" i="249"/>
  <c r="AK693" i="249"/>
  <c r="AK694" i="249"/>
  <c r="AK695" i="249"/>
  <c r="AK696" i="249"/>
  <c r="AK697" i="249"/>
  <c r="AK698" i="249"/>
  <c r="AK699" i="249"/>
  <c r="AK700" i="249"/>
  <c r="AK701" i="249"/>
  <c r="AK702" i="249"/>
  <c r="AK703" i="249"/>
  <c r="AK704" i="249"/>
  <c r="AK705" i="249"/>
  <c r="AK706" i="249"/>
  <c r="AK707" i="249"/>
  <c r="AK708" i="249"/>
  <c r="AK709" i="249"/>
  <c r="AK710" i="249"/>
  <c r="AK711" i="249"/>
  <c r="AK712" i="249"/>
  <c r="AK713" i="249"/>
  <c r="AK714" i="249"/>
  <c r="AK715" i="249"/>
  <c r="AK716" i="249"/>
  <c r="AK717" i="249"/>
  <c r="AK718" i="249"/>
  <c r="AK719" i="249"/>
  <c r="AK720" i="249"/>
  <c r="AK721" i="249"/>
  <c r="AK722" i="249"/>
  <c r="AK723" i="249"/>
  <c r="AK724" i="249"/>
  <c r="AK725" i="249"/>
  <c r="AK726" i="249"/>
  <c r="AK727" i="249"/>
  <c r="AK728" i="249"/>
  <c r="AK729" i="249"/>
  <c r="AK730" i="249"/>
  <c r="AK731" i="249"/>
  <c r="AK732" i="249"/>
  <c r="AK733" i="249"/>
  <c r="AK734" i="249"/>
  <c r="AK735" i="249"/>
  <c r="AK736" i="249"/>
  <c r="AK737" i="249"/>
  <c r="AK738" i="249"/>
  <c r="AK739" i="249"/>
  <c r="AK740" i="249"/>
  <c r="AK741" i="249"/>
  <c r="AK742" i="249"/>
  <c r="AK743" i="249"/>
  <c r="AK744" i="249"/>
  <c r="AK745" i="249"/>
  <c r="AK746" i="249"/>
  <c r="AK747" i="249"/>
  <c r="AK748" i="249"/>
  <c r="AK749" i="249"/>
  <c r="AK750" i="249"/>
  <c r="AK751" i="249"/>
  <c r="AK752" i="249"/>
  <c r="AK753" i="249"/>
  <c r="AK754" i="249"/>
  <c r="AK755" i="249"/>
  <c r="AK756" i="249"/>
  <c r="AK757" i="249"/>
  <c r="AK758" i="249"/>
  <c r="AK759" i="249"/>
  <c r="AK760" i="249"/>
  <c r="AK761" i="249"/>
  <c r="AK762" i="249"/>
  <c r="AK763" i="249"/>
  <c r="AK764" i="249"/>
  <c r="AK765" i="249"/>
  <c r="AK766" i="249"/>
  <c r="AK767" i="249"/>
  <c r="AK768" i="249"/>
  <c r="AK769" i="249"/>
  <c r="AK770" i="249"/>
  <c r="AK771" i="249"/>
  <c r="AK772" i="249"/>
  <c r="AK773" i="249"/>
  <c r="AK774" i="249"/>
  <c r="AK775" i="249"/>
  <c r="AK776" i="249"/>
  <c r="AK777" i="249"/>
  <c r="AK778" i="249"/>
  <c r="AK779" i="249"/>
  <c r="AK780" i="249"/>
  <c r="AK781" i="249"/>
  <c r="AK782" i="249"/>
  <c r="AK783" i="249"/>
  <c r="AK784" i="249"/>
  <c r="AK785" i="249"/>
  <c r="AK786" i="249"/>
  <c r="AK787" i="249"/>
  <c r="AK788" i="249"/>
  <c r="AK789" i="249"/>
  <c r="AK790" i="249"/>
  <c r="AK791" i="249"/>
  <c r="AK792" i="249"/>
  <c r="AK793" i="249"/>
  <c r="AK794" i="249"/>
  <c r="AK795" i="249"/>
  <c r="AK796" i="249"/>
  <c r="AK797" i="249"/>
  <c r="AK798" i="249"/>
  <c r="AK799" i="249"/>
  <c r="AK800" i="249"/>
  <c r="AK801" i="249"/>
  <c r="AK802" i="249"/>
  <c r="AK803" i="249"/>
  <c r="AK804" i="249"/>
  <c r="AK805" i="249"/>
  <c r="AK806" i="249"/>
  <c r="AK807" i="249"/>
  <c r="AK808" i="249"/>
  <c r="AK809" i="249"/>
  <c r="AK810" i="249"/>
  <c r="AK811" i="249"/>
  <c r="AK812" i="249"/>
  <c r="AK813" i="249"/>
  <c r="AK814" i="249"/>
  <c r="AK815" i="249"/>
  <c r="AK816" i="249"/>
  <c r="AK817" i="249"/>
  <c r="AK818" i="249"/>
  <c r="AK819" i="249"/>
  <c r="AK820" i="249"/>
  <c r="AK821" i="249"/>
  <c r="AK822" i="249"/>
  <c r="AK823" i="249"/>
  <c r="AK824" i="249"/>
  <c r="AK825" i="249"/>
  <c r="AK826" i="249"/>
  <c r="AK827" i="249"/>
  <c r="AK828" i="249"/>
  <c r="AK829" i="249"/>
  <c r="AK830" i="249"/>
  <c r="AK831" i="249"/>
  <c r="AK832" i="249"/>
  <c r="AK833" i="249"/>
  <c r="AK834" i="249"/>
  <c r="AK835" i="249"/>
  <c r="AK836" i="249"/>
  <c r="AK837" i="249"/>
  <c r="AK838" i="249"/>
  <c r="AK839" i="249"/>
  <c r="AK840" i="249"/>
  <c r="AK841" i="249"/>
  <c r="AK842" i="249"/>
  <c r="AK843" i="249"/>
  <c r="AK844" i="249"/>
  <c r="AK845" i="249"/>
  <c r="AK846" i="249"/>
  <c r="AK847" i="249"/>
  <c r="AK848" i="249"/>
  <c r="AK849" i="249"/>
  <c r="AK850" i="249"/>
  <c r="AK851" i="249"/>
  <c r="AK852" i="249"/>
  <c r="AK853" i="249"/>
  <c r="AK854" i="249"/>
  <c r="AK855" i="249"/>
  <c r="AK856" i="249"/>
  <c r="AK857" i="249"/>
  <c r="AK858" i="249"/>
  <c r="AK859" i="249"/>
  <c r="AK860" i="249"/>
  <c r="AK861" i="249"/>
  <c r="AK862" i="249"/>
  <c r="AK863" i="249"/>
  <c r="AK864" i="249"/>
  <c r="AK865" i="249"/>
  <c r="AK866" i="249"/>
  <c r="AK867" i="249"/>
  <c r="AK868" i="249"/>
  <c r="AK869" i="249"/>
  <c r="AK870" i="249"/>
  <c r="AK871" i="249"/>
  <c r="AK872" i="249"/>
  <c r="AK873" i="249"/>
  <c r="AK874" i="249"/>
  <c r="AK875" i="249"/>
  <c r="AK876" i="249"/>
  <c r="AK877" i="249"/>
  <c r="AK878" i="249"/>
  <c r="AK879" i="249"/>
  <c r="AK880" i="249"/>
  <c r="AK881" i="249"/>
  <c r="AK882" i="249"/>
  <c r="AK883" i="249"/>
  <c r="AK884" i="249"/>
  <c r="AK885" i="249"/>
  <c r="AK886" i="249"/>
  <c r="AK887" i="249"/>
  <c r="AK888" i="249"/>
  <c r="AK889" i="249"/>
  <c r="AK890" i="249"/>
  <c r="AK891" i="249"/>
  <c r="AK892" i="249"/>
  <c r="AK893" i="249"/>
  <c r="AK894" i="249"/>
  <c r="AK895" i="249"/>
  <c r="AK896" i="249"/>
  <c r="AK897" i="249"/>
  <c r="AK898" i="249"/>
  <c r="AK899" i="249"/>
  <c r="AK900" i="249"/>
  <c r="AK901" i="249"/>
  <c r="AK902" i="249"/>
  <c r="AK903" i="249"/>
  <c r="AK904" i="249"/>
  <c r="AK905" i="249"/>
  <c r="AK906" i="249"/>
  <c r="AK907" i="249"/>
  <c r="AK908" i="249"/>
  <c r="AK909" i="249"/>
  <c r="AK910" i="249"/>
  <c r="AK911" i="249"/>
  <c r="AK912" i="249"/>
  <c r="AK913" i="249"/>
  <c r="AK914" i="249"/>
  <c r="AK915" i="249"/>
  <c r="AK916" i="249"/>
  <c r="AK917" i="249"/>
  <c r="AK918" i="249"/>
  <c r="AK919" i="249"/>
  <c r="AK920" i="249"/>
  <c r="AK921" i="249"/>
  <c r="AK922" i="249"/>
  <c r="AK923" i="249"/>
  <c r="AK924" i="249"/>
  <c r="AK925" i="249"/>
  <c r="AK926" i="249"/>
  <c r="AK927" i="249"/>
  <c r="AK928" i="249"/>
  <c r="AK929" i="249"/>
  <c r="AK930" i="249"/>
  <c r="AK931" i="249"/>
  <c r="AK932" i="249"/>
  <c r="AK933" i="249"/>
  <c r="AK934" i="249"/>
  <c r="AK935" i="249"/>
  <c r="AK936" i="249"/>
  <c r="AK937" i="249"/>
  <c r="AK938" i="249"/>
  <c r="AK939" i="249"/>
  <c r="AK940" i="249"/>
  <c r="AK941" i="249"/>
  <c r="AK942" i="249"/>
  <c r="AK943" i="249"/>
  <c r="AK944" i="249"/>
  <c r="AK945" i="249"/>
  <c r="AK946" i="249"/>
  <c r="AK947" i="249"/>
  <c r="AK948" i="249"/>
  <c r="AK949" i="249"/>
  <c r="AK950" i="249"/>
  <c r="AK951" i="249"/>
  <c r="AK952" i="249"/>
  <c r="AK953" i="249"/>
  <c r="AK954" i="249"/>
  <c r="AK955" i="249"/>
  <c r="AK956" i="249"/>
  <c r="AK957" i="249"/>
  <c r="AK958" i="249"/>
  <c r="AK959" i="249"/>
  <c r="AK960" i="249"/>
  <c r="AK961" i="249"/>
  <c r="AK962" i="249"/>
  <c r="AK963" i="249"/>
  <c r="AK964" i="249"/>
  <c r="AK965" i="249"/>
  <c r="AK966" i="249"/>
  <c r="AK967" i="249"/>
  <c r="AK968" i="249"/>
  <c r="AK969" i="249"/>
  <c r="AK970" i="249"/>
  <c r="AK971" i="249"/>
  <c r="AK972" i="249"/>
  <c r="AK973" i="249"/>
  <c r="AK974" i="249"/>
  <c r="AK975" i="249"/>
  <c r="AK976" i="249"/>
  <c r="AK977" i="249"/>
  <c r="AK978" i="249"/>
  <c r="AK979" i="249"/>
  <c r="AK980" i="249"/>
  <c r="AK981" i="249"/>
  <c r="AK982" i="249"/>
  <c r="AK983" i="249"/>
  <c r="AK984" i="249"/>
  <c r="AK985" i="249"/>
  <c r="AK986" i="249"/>
  <c r="AK987" i="249"/>
  <c r="AK988" i="249"/>
  <c r="AK989" i="249"/>
  <c r="AK990" i="249"/>
  <c r="AK991" i="249"/>
  <c r="AK992" i="249"/>
  <c r="AK993" i="249"/>
  <c r="AK994" i="249"/>
  <c r="AK995" i="249"/>
  <c r="AK996" i="249"/>
  <c r="AK997" i="249"/>
  <c r="AK998" i="249"/>
  <c r="AK999" i="249"/>
  <c r="AK1000" i="249"/>
  <c r="AK1001" i="249"/>
  <c r="AK1002" i="249"/>
  <c r="AK1003" i="249"/>
  <c r="AK1004" i="249"/>
  <c r="AK1005" i="249"/>
  <c r="AK1006" i="249"/>
  <c r="AK1007" i="249"/>
  <c r="AK1008" i="249"/>
  <c r="AK1009" i="249"/>
  <c r="AK1010" i="249"/>
  <c r="AK1011" i="249"/>
  <c r="AK1012" i="249"/>
  <c r="AK1013" i="249"/>
  <c r="AK1014" i="249"/>
  <c r="AK1015" i="249"/>
  <c r="AK1016" i="249"/>
  <c r="AK1017" i="249"/>
  <c r="AK1018" i="249"/>
  <c r="AK1019" i="249"/>
  <c r="AK1020" i="249"/>
  <c r="AK1021" i="249"/>
  <c r="AK1022" i="249"/>
  <c r="AK1023" i="249"/>
  <c r="AK1024" i="249"/>
  <c r="AK1025" i="249"/>
  <c r="AK1026" i="249"/>
  <c r="AK1027" i="249"/>
  <c r="AK1028" i="249"/>
  <c r="AK1029" i="249"/>
  <c r="AK1030" i="249"/>
  <c r="AK1031" i="249"/>
  <c r="AK1032" i="249"/>
  <c r="AK1033" i="249"/>
  <c r="AK1034" i="249"/>
  <c r="AK1035" i="249"/>
  <c r="AK1036" i="249"/>
  <c r="AK1037" i="249"/>
  <c r="AK1038" i="249"/>
  <c r="AK1039" i="249"/>
  <c r="AK1040" i="249"/>
  <c r="AK1041" i="249"/>
  <c r="AK1042" i="249"/>
  <c r="AK1043" i="249"/>
  <c r="AK1044" i="249"/>
  <c r="AK1045" i="249"/>
  <c r="AK1046" i="249"/>
  <c r="AK1047" i="249"/>
  <c r="AK1048" i="249"/>
  <c r="AK1049" i="249"/>
  <c r="AK1050" i="249"/>
  <c r="AK1051" i="249"/>
  <c r="AK1052" i="249"/>
  <c r="AK1053" i="249"/>
  <c r="AK1054" i="249"/>
  <c r="AK1055" i="249"/>
  <c r="AK1056" i="249"/>
  <c r="AK1057" i="249"/>
  <c r="AK1058" i="249"/>
  <c r="AK1059" i="249"/>
  <c r="AK1060" i="249"/>
  <c r="AK1061" i="249"/>
  <c r="AK1062" i="249"/>
  <c r="AK1063" i="249"/>
  <c r="AK1064" i="249"/>
  <c r="AK1065" i="249"/>
  <c r="AK1066" i="249"/>
  <c r="AK1067" i="249"/>
  <c r="AK1068" i="249"/>
  <c r="AK1069" i="249"/>
  <c r="AK1070" i="249"/>
  <c r="AK1071" i="249"/>
  <c r="AK1072" i="249"/>
  <c r="AK1073" i="249"/>
  <c r="AK1074" i="249"/>
  <c r="AK1075" i="249"/>
  <c r="AK1076" i="249"/>
  <c r="AK1077" i="249"/>
  <c r="AK1078" i="249"/>
  <c r="AK1079" i="249"/>
  <c r="AK1080" i="249"/>
  <c r="AK1081" i="249"/>
  <c r="AK1082" i="249"/>
  <c r="AK1083" i="249"/>
  <c r="AK1084" i="249"/>
  <c r="AK1085" i="249"/>
  <c r="AK1086" i="249"/>
  <c r="AK1087" i="249"/>
  <c r="AK1088" i="249"/>
  <c r="AK1089" i="249"/>
  <c r="AK1090" i="249"/>
  <c r="AK1091" i="249"/>
  <c r="AK1092" i="249"/>
  <c r="AK1093" i="249"/>
  <c r="AK1094" i="249"/>
  <c r="AK1095" i="249"/>
  <c r="AK1096" i="249"/>
  <c r="AK1097" i="249"/>
  <c r="AK1098" i="249"/>
  <c r="AK1099" i="249"/>
  <c r="AK1100" i="249"/>
  <c r="AK1101" i="249"/>
  <c r="AK1102" i="249"/>
  <c r="AK1103" i="249"/>
  <c r="AK1104" i="249"/>
  <c r="AK1105" i="249"/>
  <c r="AK1106" i="249"/>
  <c r="AK1107" i="249"/>
  <c r="AK1108" i="249"/>
  <c r="AK1109" i="249"/>
  <c r="AK1110" i="249"/>
  <c r="AK1111" i="249"/>
  <c r="AK1112" i="249"/>
  <c r="AK1113" i="249"/>
  <c r="AK1114" i="249"/>
  <c r="AK1115" i="249"/>
  <c r="AK1116" i="249"/>
  <c r="AK1117" i="249"/>
  <c r="AK1118" i="249"/>
  <c r="AK1119" i="249"/>
  <c r="AK1120" i="249"/>
  <c r="AK1121" i="249"/>
  <c r="AK1122" i="249"/>
  <c r="AK1123" i="249"/>
  <c r="AK1124" i="249"/>
  <c r="AK1125" i="249"/>
  <c r="AK1126" i="249"/>
  <c r="AK1127" i="249"/>
  <c r="AK1128" i="249"/>
  <c r="AK1129" i="249"/>
  <c r="AK1130" i="249"/>
  <c r="AK1131" i="249"/>
  <c r="AK1132" i="249"/>
  <c r="AK1133" i="249"/>
  <c r="AK1134" i="249"/>
  <c r="AK1135" i="249"/>
  <c r="AK1136" i="249"/>
  <c r="AK1137" i="249"/>
  <c r="AK1138" i="249"/>
  <c r="AK1139" i="249"/>
  <c r="AK1140" i="249"/>
  <c r="AK1141" i="249"/>
  <c r="AK1142" i="249"/>
  <c r="AK1143" i="249"/>
  <c r="AK1144" i="249"/>
  <c r="AK1145" i="249"/>
  <c r="AK1146" i="249"/>
  <c r="AK1147" i="249"/>
  <c r="AK1148" i="249"/>
  <c r="AK1149" i="249"/>
  <c r="AK1150" i="249"/>
  <c r="AK1151" i="249"/>
  <c r="AK1152" i="249"/>
  <c r="AK1153" i="249"/>
  <c r="AK1154" i="249"/>
  <c r="AK1155" i="249"/>
  <c r="AK1156" i="249"/>
  <c r="AK1157" i="249"/>
  <c r="AK1158" i="249"/>
  <c r="AK1159" i="249"/>
  <c r="AK1160" i="249"/>
  <c r="AK1161" i="249"/>
  <c r="AK1162" i="249"/>
  <c r="AK1163" i="249"/>
  <c r="AK1164" i="249"/>
  <c r="AK1165" i="249"/>
  <c r="AK1166" i="249"/>
  <c r="AK1167" i="249"/>
  <c r="AK1168" i="249"/>
  <c r="AK1169" i="249"/>
  <c r="AK1170" i="249"/>
  <c r="AK1171" i="249"/>
  <c r="AK1172" i="249"/>
  <c r="AK1173" i="249"/>
  <c r="AK1174" i="249"/>
  <c r="AK1175" i="249"/>
  <c r="AK1176" i="249"/>
  <c r="AK1177" i="249"/>
  <c r="AK1178" i="249"/>
  <c r="AK1179" i="249"/>
  <c r="AK1180" i="249"/>
  <c r="AK1181" i="249"/>
  <c r="AK1182" i="249"/>
  <c r="AK1183" i="249"/>
  <c r="AK1184" i="249"/>
  <c r="AK1185" i="249"/>
  <c r="AK1186" i="249"/>
  <c r="AK1187" i="249"/>
  <c r="AK1188" i="249"/>
  <c r="AK1189" i="249"/>
  <c r="AK1190" i="249"/>
  <c r="AK1191" i="249"/>
  <c r="AK1192" i="249"/>
  <c r="AK1193" i="249"/>
  <c r="AK1194" i="249"/>
  <c r="AK1195" i="249"/>
  <c r="AK1196" i="249"/>
  <c r="AK1197" i="249"/>
  <c r="AK1198" i="249"/>
  <c r="AK1199" i="249"/>
  <c r="AK1200" i="249"/>
  <c r="AK1201" i="249"/>
  <c r="AK1202" i="249"/>
  <c r="AK1203" i="249"/>
  <c r="AK1204" i="249"/>
  <c r="AK1205" i="249"/>
  <c r="AK1206" i="249"/>
  <c r="AK1207" i="249"/>
  <c r="AK1208" i="249"/>
  <c r="AK1209" i="249"/>
  <c r="AK1210" i="249"/>
  <c r="AK1211" i="249"/>
  <c r="AK1212" i="249"/>
  <c r="AK1213" i="249"/>
  <c r="AK1214" i="249"/>
  <c r="AK1215" i="249"/>
  <c r="AK1216" i="249"/>
  <c r="AK1217" i="249"/>
  <c r="AK1218" i="249"/>
  <c r="AK1219" i="249"/>
  <c r="AK1220" i="249"/>
  <c r="AK1221" i="249"/>
  <c r="AK1222" i="249"/>
  <c r="AK1223" i="249"/>
  <c r="AK1224" i="249"/>
  <c r="AK1225" i="249"/>
  <c r="AK1226" i="249"/>
  <c r="AK1227" i="249"/>
  <c r="AK1228" i="249"/>
  <c r="AK1229" i="249"/>
  <c r="AK1230" i="249"/>
  <c r="AK1231" i="249"/>
  <c r="AK1232" i="249"/>
  <c r="AK1233" i="249"/>
  <c r="AK1234" i="249"/>
  <c r="AK1235" i="249"/>
  <c r="AK1236" i="249"/>
  <c r="AK1237" i="249"/>
  <c r="AK1238" i="249"/>
  <c r="AK1239" i="249"/>
  <c r="AK1240" i="249"/>
  <c r="AK1241" i="249"/>
  <c r="AK1242" i="249"/>
  <c r="AK1243" i="249"/>
  <c r="AK1244" i="249"/>
  <c r="AK1245" i="249"/>
  <c r="AK1246" i="249"/>
  <c r="AK1247" i="249"/>
  <c r="AK1248" i="249"/>
  <c r="AK1249" i="249"/>
  <c r="AK1250" i="249"/>
  <c r="AK1251" i="249"/>
  <c r="AK1252" i="249"/>
  <c r="AK1253" i="249"/>
  <c r="AK1254" i="249"/>
  <c r="AK1255" i="249"/>
  <c r="AK1256" i="249"/>
  <c r="AK1257" i="249"/>
  <c r="AK1258" i="249"/>
  <c r="AK1259" i="249"/>
  <c r="AK1260" i="249"/>
  <c r="AK1261" i="249"/>
  <c r="AK1262" i="249"/>
  <c r="AK1263" i="249"/>
  <c r="AK1264" i="249"/>
  <c r="AK1265" i="249"/>
  <c r="AK1266" i="249"/>
  <c r="AK1267" i="249"/>
  <c r="AK1268" i="249"/>
  <c r="AK1269" i="249"/>
  <c r="AK1270" i="249"/>
  <c r="AK1271" i="249"/>
  <c r="AK1272" i="249"/>
  <c r="AK1273" i="249"/>
  <c r="AK1274" i="249"/>
  <c r="AK1275" i="249"/>
  <c r="AK1276" i="249"/>
  <c r="AK1277" i="249"/>
  <c r="AK1278" i="249"/>
  <c r="AK1279" i="249"/>
  <c r="AK1280" i="249"/>
  <c r="AK1281" i="249"/>
  <c r="AK1282" i="249"/>
  <c r="AK1283" i="249"/>
  <c r="AK1284" i="249"/>
  <c r="AK1285" i="249"/>
  <c r="AK1286" i="249"/>
  <c r="AK1287" i="249"/>
  <c r="AK1288" i="249"/>
  <c r="AK1289" i="249"/>
  <c r="AK1290" i="249"/>
  <c r="AK1291" i="249"/>
  <c r="AK1292" i="249"/>
  <c r="AK1293" i="249"/>
  <c r="AK1294" i="249"/>
  <c r="AK1295" i="249"/>
  <c r="AK1296" i="249"/>
  <c r="AK1297" i="249"/>
  <c r="AK1298" i="249"/>
  <c r="AK1299" i="249"/>
  <c r="AK1300" i="249"/>
  <c r="AK1301" i="249"/>
  <c r="AK1302" i="249"/>
  <c r="AK1303" i="249"/>
  <c r="AK1304" i="249"/>
  <c r="AK1305" i="249"/>
  <c r="AK1306" i="249"/>
  <c r="AK1307" i="249"/>
  <c r="AK1308" i="249"/>
  <c r="AK1309" i="249"/>
  <c r="AK1310" i="249"/>
  <c r="AK1311" i="249"/>
  <c r="AK1312" i="249"/>
  <c r="AK1313" i="249"/>
  <c r="AK1314" i="249"/>
  <c r="AK1315" i="249"/>
  <c r="AK1316" i="249"/>
  <c r="AK1317" i="249"/>
  <c r="AK1318" i="249"/>
  <c r="AK1319" i="249"/>
  <c r="AK1320" i="249"/>
  <c r="AK1321" i="249"/>
  <c r="AK1322" i="249"/>
  <c r="AK1323" i="249"/>
  <c r="AK1324" i="249"/>
  <c r="AK1325" i="249"/>
  <c r="AK1326" i="249"/>
  <c r="AK1327" i="249"/>
  <c r="AK1328" i="249"/>
  <c r="AK1329" i="249"/>
  <c r="AK1330" i="249"/>
  <c r="AK1331" i="249"/>
  <c r="AK1332" i="249"/>
  <c r="AK1333" i="249"/>
  <c r="AK1334" i="249"/>
  <c r="AK1335" i="249"/>
  <c r="AK1336" i="249"/>
  <c r="AK1337" i="249"/>
  <c r="AK1338" i="249"/>
  <c r="AK1339" i="249"/>
  <c r="AK1340" i="249"/>
  <c r="AK1341" i="249"/>
  <c r="AK1342" i="249"/>
  <c r="AK1343" i="249"/>
  <c r="AK1344" i="249"/>
  <c r="AK1345" i="249"/>
  <c r="AK1346" i="249"/>
  <c r="AK1347" i="249"/>
  <c r="AK1348" i="249"/>
  <c r="AK1349" i="249"/>
  <c r="AK1350" i="249"/>
  <c r="AK1351" i="249"/>
  <c r="AK1352" i="249"/>
  <c r="AK1353" i="249"/>
  <c r="AK1354" i="249"/>
  <c r="AK1355" i="249"/>
  <c r="AK1356" i="249"/>
  <c r="AK1357" i="249"/>
  <c r="AK1358" i="249"/>
  <c r="AK1359" i="249"/>
  <c r="AK1360" i="249"/>
  <c r="AK1361" i="249"/>
  <c r="AK1362" i="249"/>
  <c r="AK1363" i="249"/>
  <c r="AK1364" i="249"/>
  <c r="AK1365" i="249"/>
  <c r="AK1366" i="249"/>
  <c r="AK1367" i="249"/>
  <c r="AK1368" i="249"/>
  <c r="AK1369" i="249"/>
  <c r="AK1370" i="249"/>
  <c r="AK1371" i="249"/>
  <c r="AK1372" i="249"/>
  <c r="AK1373" i="249"/>
  <c r="AK1374" i="249"/>
  <c r="AK1375" i="249"/>
  <c r="AK1376" i="249"/>
  <c r="AK1377" i="249"/>
  <c r="AK1378" i="249"/>
  <c r="AK1379" i="249"/>
  <c r="AK1380" i="249"/>
  <c r="AK1381" i="249"/>
  <c r="AK1382" i="249"/>
  <c r="AK1383" i="249"/>
  <c r="AK1384" i="249"/>
  <c r="AK1385" i="249"/>
  <c r="AK1386" i="249"/>
  <c r="AK1387" i="249"/>
  <c r="AK1388" i="249"/>
  <c r="AK1389" i="249"/>
  <c r="AK1390" i="249"/>
  <c r="AK1391" i="249"/>
  <c r="AK1392" i="249"/>
  <c r="AK1393" i="249"/>
  <c r="AK1394" i="249"/>
  <c r="AK1395" i="249"/>
  <c r="AK1396" i="249"/>
  <c r="AK1397" i="249"/>
  <c r="AK1398" i="249"/>
  <c r="AK1399" i="249"/>
  <c r="AK1400" i="249"/>
  <c r="AK1401" i="249"/>
  <c r="AK1402" i="249"/>
  <c r="AK1403" i="249"/>
  <c r="AK1404" i="249"/>
  <c r="AK1405" i="249"/>
  <c r="AK1406" i="249"/>
  <c r="AK1407" i="249"/>
  <c r="AK1408" i="249"/>
  <c r="AK1409" i="249"/>
  <c r="AK1410" i="249"/>
  <c r="AK1411" i="249"/>
  <c r="AK1412" i="249"/>
  <c r="AK1413" i="249"/>
  <c r="AK1414" i="249"/>
  <c r="AK1415" i="249"/>
  <c r="AK1416" i="249"/>
  <c r="AK1417" i="249"/>
  <c r="AK1418" i="249"/>
  <c r="AK1419" i="249"/>
  <c r="AK1420" i="249"/>
  <c r="AK1421" i="249"/>
  <c r="AK1422" i="249"/>
  <c r="AK1423" i="249"/>
  <c r="AK1424" i="249"/>
  <c r="AK1425" i="249"/>
  <c r="AK1426" i="249"/>
  <c r="AK1427" i="249"/>
  <c r="AK1428" i="249"/>
  <c r="AK1429" i="249"/>
  <c r="AK1430" i="249"/>
  <c r="AK1431" i="249"/>
  <c r="AK1432" i="249"/>
  <c r="AK1433" i="249"/>
  <c r="AK1434" i="249"/>
  <c r="AK1435" i="249"/>
  <c r="AK1436" i="249"/>
  <c r="AK1437" i="249"/>
  <c r="AK1438" i="249"/>
  <c r="AK1439" i="249"/>
  <c r="AK1440" i="249"/>
  <c r="AK1441" i="249"/>
  <c r="AK1442" i="249"/>
  <c r="AK1443" i="249"/>
  <c r="AK1444" i="249"/>
  <c r="AK1445" i="249"/>
  <c r="AK1446" i="249"/>
  <c r="AK1447" i="249"/>
  <c r="AK1448" i="249"/>
  <c r="AK1449" i="249"/>
  <c r="AK1450" i="249"/>
  <c r="AK1451" i="249"/>
  <c r="AK1452" i="249"/>
  <c r="AK1453" i="249"/>
  <c r="AK1454" i="249"/>
  <c r="AK1455" i="249"/>
  <c r="AK1456" i="249"/>
  <c r="AK1457" i="249"/>
  <c r="AK1458" i="249"/>
  <c r="AK1459" i="249"/>
  <c r="AK1460" i="249"/>
  <c r="AK1461" i="249"/>
  <c r="AK1462" i="249"/>
  <c r="AK1463" i="249"/>
  <c r="AK1464" i="249"/>
  <c r="AK1465" i="249"/>
  <c r="AK1466" i="249"/>
  <c r="AK1467" i="249"/>
  <c r="AK1468" i="249"/>
  <c r="AK1469" i="249"/>
  <c r="AK1470" i="249"/>
  <c r="AK1471" i="249"/>
  <c r="AK1472" i="249"/>
  <c r="AK1473" i="249"/>
  <c r="AK1474" i="249"/>
  <c r="AK1475" i="249"/>
  <c r="AK1476" i="249"/>
  <c r="AK1477" i="249"/>
  <c r="AK1478" i="249"/>
  <c r="AK1479" i="249"/>
  <c r="AK1480" i="249"/>
  <c r="AK1481" i="249"/>
  <c r="AK1482" i="249"/>
  <c r="AK1483" i="249"/>
  <c r="AK1484" i="249"/>
  <c r="AK1485" i="249"/>
  <c r="AK1486" i="249"/>
  <c r="AK1487" i="249"/>
  <c r="AK1488" i="249"/>
  <c r="AK1489" i="249"/>
  <c r="AK1490" i="249"/>
  <c r="AK1491" i="249"/>
  <c r="AK1492" i="249"/>
  <c r="AK1493" i="249"/>
  <c r="AK1494" i="249"/>
  <c r="AK1495" i="249"/>
  <c r="AK1496" i="249"/>
  <c r="AK1497" i="249"/>
  <c r="AK1498" i="249"/>
  <c r="AK1499" i="249"/>
  <c r="AK1500" i="249"/>
  <c r="AK1501" i="249"/>
  <c r="AK1502" i="249"/>
  <c r="AK1503" i="249"/>
  <c r="AK1504" i="249"/>
  <c r="AK1505" i="249"/>
  <c r="AK1506" i="249"/>
  <c r="AK1507" i="249"/>
  <c r="AK1508" i="249"/>
  <c r="AK1509" i="249"/>
  <c r="AK1510" i="249"/>
  <c r="AK1511" i="249"/>
  <c r="AK1512" i="249"/>
  <c r="AK1513" i="249"/>
  <c r="AK1514" i="249"/>
  <c r="AK1515" i="249"/>
  <c r="AK1516" i="249"/>
  <c r="AK1517" i="249"/>
  <c r="AK1518" i="249"/>
  <c r="AK1519" i="249"/>
  <c r="AK1520" i="249"/>
  <c r="AK1521" i="249"/>
  <c r="AK1522" i="249"/>
  <c r="AK1523" i="249"/>
  <c r="AK1524" i="249"/>
  <c r="AK1525" i="249"/>
  <c r="AK1526" i="249"/>
  <c r="AK1527" i="249"/>
  <c r="AK1528" i="249"/>
  <c r="AK1529" i="249"/>
  <c r="AK1530" i="249"/>
  <c r="AK1531" i="249"/>
  <c r="AK1532" i="249"/>
  <c r="AK1533" i="249"/>
  <c r="AK1534" i="249"/>
  <c r="AK1535" i="249"/>
  <c r="AK1536" i="249"/>
  <c r="AK1537" i="249"/>
  <c r="AK1538" i="249"/>
  <c r="AK1539" i="249"/>
  <c r="AK1540" i="249"/>
  <c r="AK1541" i="249"/>
  <c r="AK1542" i="249"/>
  <c r="AK1543" i="249"/>
  <c r="AK1544" i="249"/>
  <c r="AK1545" i="249"/>
  <c r="AK1546" i="249"/>
  <c r="AK1547" i="249"/>
  <c r="AK1548" i="249"/>
  <c r="AK1549" i="249"/>
  <c r="AK1550" i="249"/>
  <c r="AK1551" i="249"/>
  <c r="AK1552" i="249"/>
  <c r="AK1553" i="249"/>
  <c r="AK1554" i="249"/>
  <c r="AK1555" i="249"/>
  <c r="AK1556" i="249"/>
  <c r="AK1557" i="249"/>
  <c r="AK1558" i="249"/>
  <c r="AK1559" i="249"/>
  <c r="AK1560" i="249"/>
  <c r="AK1561" i="249"/>
  <c r="AK1562" i="249"/>
  <c r="AK1563" i="249"/>
  <c r="AK1564" i="249"/>
  <c r="AK1565" i="249"/>
  <c r="AK1566" i="249"/>
  <c r="AK1567" i="249"/>
  <c r="AK1568" i="249"/>
  <c r="AK1569" i="249"/>
  <c r="AK1570" i="249"/>
  <c r="AK1571" i="249"/>
  <c r="AK1572" i="249"/>
  <c r="AK1573" i="249"/>
  <c r="AK1574" i="249"/>
  <c r="AK1575" i="249"/>
  <c r="AK1576" i="249"/>
  <c r="AK1577" i="249"/>
  <c r="AK1578" i="249"/>
  <c r="AK1579" i="249"/>
  <c r="AK1580" i="249"/>
  <c r="AK1581" i="249"/>
  <c r="AK1582" i="249"/>
  <c r="AK1583" i="249"/>
  <c r="AK1584" i="249"/>
  <c r="AK1585" i="249"/>
  <c r="AK1586" i="249"/>
  <c r="AK1587" i="249"/>
  <c r="AK1588" i="249"/>
  <c r="AK1589" i="249"/>
  <c r="AK1590" i="249"/>
  <c r="AK1591" i="249"/>
  <c r="AK1592" i="249"/>
  <c r="AK1593" i="249"/>
  <c r="AK1594" i="249"/>
  <c r="AK1595" i="249"/>
  <c r="AK1596" i="249"/>
  <c r="AK1597" i="249"/>
  <c r="AK1598" i="249"/>
  <c r="AK1599" i="249"/>
  <c r="AK1600" i="249"/>
  <c r="AK1601" i="249"/>
  <c r="AK1602" i="249"/>
  <c r="AK1603" i="249"/>
  <c r="AK1604" i="249"/>
  <c r="AK1605" i="249"/>
  <c r="AK1606" i="249"/>
  <c r="AK1607" i="249"/>
  <c r="AK1608" i="249"/>
  <c r="AK1609" i="249"/>
  <c r="AK1610" i="249"/>
  <c r="AK1611" i="249"/>
  <c r="AK1612" i="249"/>
  <c r="AK1613" i="249"/>
  <c r="AK1614" i="249"/>
  <c r="AK1615" i="249"/>
  <c r="AK1616" i="249"/>
  <c r="AK1617" i="249"/>
  <c r="AK1618" i="249"/>
  <c r="AK1619" i="249"/>
  <c r="AK1620" i="249"/>
  <c r="AK1621" i="249"/>
  <c r="AK1622" i="249"/>
  <c r="AK1623" i="249"/>
  <c r="AK1624" i="249"/>
  <c r="AK1625" i="249"/>
  <c r="AK1626" i="249"/>
  <c r="AK1627" i="249"/>
  <c r="AK1628" i="249"/>
  <c r="AK1629" i="249"/>
  <c r="AK1630" i="249"/>
  <c r="AK1631" i="249"/>
  <c r="AK1632" i="249"/>
  <c r="AK1633" i="249"/>
  <c r="AK1634" i="249"/>
  <c r="AK1635" i="249"/>
  <c r="AK1636" i="249"/>
  <c r="AK1637" i="249"/>
  <c r="AK1638" i="249"/>
  <c r="AK1639" i="249"/>
  <c r="AK1640" i="249"/>
  <c r="AK1641" i="249"/>
  <c r="AK1642" i="249"/>
  <c r="AK1643" i="249"/>
  <c r="AK1644" i="249"/>
  <c r="AK1645" i="249"/>
  <c r="AK1646" i="249"/>
  <c r="AK1647" i="249"/>
  <c r="AK1648" i="249"/>
  <c r="AK1649" i="249"/>
  <c r="AK1650" i="249"/>
  <c r="AK1651" i="249"/>
  <c r="AK1652" i="249"/>
  <c r="AK1653" i="249"/>
  <c r="AK1654" i="249"/>
  <c r="AK1655" i="249"/>
  <c r="AK1656" i="249"/>
  <c r="AK1657" i="249"/>
  <c r="AK1658" i="249"/>
  <c r="AK1659" i="249"/>
  <c r="AK1660" i="249"/>
  <c r="AK1661" i="249"/>
  <c r="AK1662" i="249"/>
  <c r="AK1663" i="249"/>
  <c r="AK1664" i="249"/>
  <c r="AK1665" i="249"/>
  <c r="AK1666" i="249"/>
  <c r="AK1667" i="249"/>
  <c r="AK1668" i="249"/>
  <c r="AK1669" i="249"/>
  <c r="AK1670" i="249"/>
  <c r="AK1671" i="249"/>
  <c r="AK1672" i="249"/>
  <c r="AK1673" i="249"/>
  <c r="AK1674" i="249"/>
  <c r="AK1675" i="249"/>
  <c r="AK1676" i="249"/>
  <c r="AK1677" i="249"/>
  <c r="AK1678" i="249"/>
  <c r="AK1679" i="249"/>
  <c r="AK1680" i="249"/>
  <c r="AK1681" i="249"/>
  <c r="AK1682" i="249"/>
  <c r="AK1683" i="249"/>
  <c r="AK1684" i="249"/>
  <c r="AK1685" i="249"/>
  <c r="AK1686" i="249"/>
  <c r="AK1687" i="249"/>
  <c r="AK1688" i="249"/>
  <c r="AK1689" i="249"/>
  <c r="AK1690" i="249"/>
  <c r="AK1691" i="249"/>
  <c r="AK1692" i="249"/>
  <c r="AK1693" i="249"/>
  <c r="AK1694" i="249"/>
  <c r="AK1695" i="249"/>
  <c r="AK1696" i="249"/>
  <c r="AK1697" i="249"/>
  <c r="AK1698" i="249"/>
  <c r="AK1699" i="249"/>
  <c r="AK1700" i="249"/>
  <c r="AK1701" i="249"/>
  <c r="AK1702" i="249"/>
  <c r="AK1703" i="249"/>
  <c r="AK1704" i="249"/>
  <c r="AK1705" i="249"/>
  <c r="AK1706" i="249"/>
  <c r="AK1707" i="249"/>
  <c r="AK1708" i="249"/>
  <c r="AK1709" i="249"/>
  <c r="AK1710" i="249"/>
  <c r="AK1711" i="249"/>
  <c r="AK1712" i="249"/>
  <c r="AK1713" i="249"/>
  <c r="AK1714" i="249"/>
  <c r="AK1715" i="249"/>
  <c r="AK1716" i="249"/>
  <c r="AK1717" i="249"/>
  <c r="AK1718" i="249"/>
  <c r="AK1719" i="249"/>
  <c r="AK1720" i="249"/>
  <c r="AK1721" i="249"/>
  <c r="AK1722" i="249"/>
  <c r="AK1723" i="249"/>
  <c r="AK1724" i="249"/>
  <c r="AK1725" i="249"/>
  <c r="AK1726" i="249"/>
  <c r="AK1727" i="249"/>
  <c r="AK1728" i="249"/>
  <c r="AK1729" i="249"/>
  <c r="AK1730" i="249"/>
  <c r="AK1731" i="249"/>
  <c r="AK1732" i="249"/>
  <c r="AK1733" i="249"/>
  <c r="AK1734" i="249"/>
  <c r="AK1735" i="249"/>
  <c r="AK1736" i="249"/>
  <c r="AK1737" i="249"/>
  <c r="AK1738" i="249"/>
  <c r="AK1739" i="249"/>
  <c r="AK1740" i="249"/>
  <c r="AK1741" i="249"/>
  <c r="AK1742" i="249"/>
  <c r="AK1743" i="249"/>
  <c r="AK1744" i="249"/>
  <c r="AK1745" i="249"/>
  <c r="AK1746" i="249"/>
  <c r="AK1747" i="249"/>
  <c r="AK1748" i="249"/>
  <c r="AK1749" i="249"/>
  <c r="AK1750" i="249"/>
  <c r="AK1751" i="249"/>
  <c r="AK1752" i="249"/>
  <c r="AK1753" i="249"/>
  <c r="AK1754" i="249"/>
  <c r="AK1755" i="249"/>
  <c r="AK1756" i="249"/>
  <c r="AK1757" i="249"/>
  <c r="AK1758" i="249"/>
  <c r="AK1759" i="249"/>
  <c r="AK1760" i="249"/>
  <c r="AK1761" i="249"/>
  <c r="AK1762" i="249"/>
  <c r="AK1763" i="249"/>
  <c r="AK1764" i="249"/>
  <c r="AK1765" i="249"/>
  <c r="AK1766" i="249"/>
  <c r="AK1767" i="249"/>
  <c r="AK1768" i="249"/>
  <c r="AK1769" i="249"/>
  <c r="AK1770" i="249"/>
  <c r="AK1771" i="249"/>
  <c r="AK1772" i="249"/>
  <c r="AK1773" i="249"/>
  <c r="AK1774" i="249"/>
  <c r="AK1775" i="249"/>
  <c r="AK1776" i="249"/>
  <c r="AK1777" i="249"/>
  <c r="AK1778" i="249"/>
  <c r="AK1779" i="249"/>
  <c r="AK1780" i="249"/>
  <c r="AK1781" i="249"/>
  <c r="AK1782" i="249"/>
  <c r="AK1783" i="249"/>
  <c r="AK1784" i="249"/>
  <c r="AK1785" i="249"/>
  <c r="AK1786" i="249"/>
  <c r="AK1787" i="249"/>
  <c r="AK1788" i="249"/>
  <c r="AK1789" i="249"/>
  <c r="AK1790" i="249"/>
  <c r="AK1791" i="249"/>
  <c r="AK1792" i="249"/>
  <c r="AK1793" i="249"/>
  <c r="AK1794" i="249"/>
  <c r="AK1795" i="249"/>
  <c r="AK1796" i="249"/>
  <c r="AK1797" i="249"/>
  <c r="AK1798" i="249"/>
  <c r="AK1799" i="249"/>
  <c r="AK1800" i="249"/>
  <c r="AK1801" i="249"/>
  <c r="AK1802" i="249"/>
  <c r="AK1803" i="249"/>
  <c r="AK1804" i="249"/>
  <c r="AK1805" i="249"/>
  <c r="AK1806" i="249"/>
  <c r="AK1807" i="249"/>
  <c r="AK1808" i="249"/>
  <c r="AK1809" i="249"/>
  <c r="AK1810" i="249"/>
  <c r="AK1811" i="249"/>
  <c r="AK1812" i="249"/>
  <c r="AK1813" i="249"/>
  <c r="AK1814" i="249"/>
  <c r="AK1815" i="249"/>
  <c r="AK1816" i="249"/>
  <c r="AK1817" i="249"/>
  <c r="AK1818" i="249"/>
  <c r="AK1819" i="249"/>
  <c r="AK1820" i="249"/>
  <c r="AK1821" i="249"/>
  <c r="AK1822" i="249"/>
  <c r="AK1823" i="249"/>
  <c r="AK1824" i="249"/>
  <c r="AK1825" i="249"/>
  <c r="AK1826" i="249"/>
  <c r="AK1827" i="249"/>
  <c r="AK1828" i="249"/>
  <c r="AK1829" i="249"/>
  <c r="AK1830" i="249"/>
  <c r="AK1831" i="249"/>
  <c r="AK1832" i="249"/>
  <c r="AK1833" i="249"/>
  <c r="AK1834" i="249"/>
  <c r="AK1835" i="249"/>
  <c r="AK1836" i="249"/>
  <c r="AK1837" i="249"/>
  <c r="AK1838" i="249"/>
  <c r="AK1839" i="249"/>
  <c r="AK1840" i="249"/>
  <c r="AK1841" i="249"/>
  <c r="AK1842" i="249"/>
  <c r="AK1843" i="249"/>
  <c r="AK1844" i="249"/>
  <c r="AK1845" i="249"/>
  <c r="AK1846" i="249"/>
  <c r="AK1847" i="249"/>
  <c r="AK1848" i="249"/>
  <c r="AK1849" i="249"/>
  <c r="AK1850" i="249"/>
  <c r="AK1851" i="249"/>
  <c r="AK1852" i="249"/>
  <c r="AK1853" i="249"/>
  <c r="AK1854" i="249"/>
  <c r="AK1855" i="249"/>
  <c r="AK1856" i="249"/>
  <c r="AK1857" i="249"/>
  <c r="AK4" i="249"/>
  <c r="AK5" i="250"/>
  <c r="AK6" i="250"/>
  <c r="AK7" i="250"/>
  <c r="AK8" i="250"/>
  <c r="AK9" i="250"/>
  <c r="AK10" i="250"/>
  <c r="AK11" i="250"/>
  <c r="AK12" i="250"/>
  <c r="AK13" i="250"/>
  <c r="AK14" i="250"/>
  <c r="AK15" i="250"/>
  <c r="AK16" i="250"/>
  <c r="AK17" i="250"/>
  <c r="AK18" i="250"/>
  <c r="AK19" i="250"/>
  <c r="AK20" i="250"/>
  <c r="AK21" i="250"/>
  <c r="AK22" i="250"/>
  <c r="AK23" i="250"/>
  <c r="AK24" i="250"/>
  <c r="AK25" i="250"/>
  <c r="AK26" i="250"/>
  <c r="AK27" i="250"/>
  <c r="AK28" i="250"/>
  <c r="AK29" i="250"/>
  <c r="AK30" i="250"/>
  <c r="AK31" i="250"/>
  <c r="AK32" i="250"/>
  <c r="AK33" i="250"/>
  <c r="AK34" i="250"/>
  <c r="AK35" i="250"/>
  <c r="AK36" i="250"/>
  <c r="AK37" i="250"/>
  <c r="AK38" i="250"/>
  <c r="AK39" i="250"/>
  <c r="AK40" i="250"/>
  <c r="AK41" i="250"/>
  <c r="AK42" i="250"/>
  <c r="AK43" i="250"/>
  <c r="AK44" i="250"/>
  <c r="AK45" i="250"/>
  <c r="AK46" i="250"/>
  <c r="AK47" i="250"/>
  <c r="AK48" i="250"/>
  <c r="AK49" i="250"/>
  <c r="AK50" i="250"/>
  <c r="AK51" i="250"/>
  <c r="AK52" i="250"/>
  <c r="AK53" i="250"/>
  <c r="AK54" i="250"/>
  <c r="AK55" i="250"/>
  <c r="AK56" i="250"/>
  <c r="AK57" i="250"/>
  <c r="AK58" i="250"/>
  <c r="AK59" i="250"/>
  <c r="AK60" i="250"/>
  <c r="AK61" i="250"/>
  <c r="AK62" i="250"/>
  <c r="AK63" i="250"/>
  <c r="AK64" i="250"/>
  <c r="AK65" i="250"/>
  <c r="AK66" i="250"/>
  <c r="AK67" i="250"/>
  <c r="AK68" i="250"/>
  <c r="AK69" i="250"/>
  <c r="AK70" i="250"/>
  <c r="AK71" i="250"/>
  <c r="AK72" i="250"/>
  <c r="AK73" i="250"/>
  <c r="AK74" i="250"/>
  <c r="AK75" i="250"/>
  <c r="AK76" i="250"/>
  <c r="AK77" i="250"/>
  <c r="AK78" i="250"/>
  <c r="AK79" i="250"/>
  <c r="AK80" i="250"/>
  <c r="AK81" i="250"/>
  <c r="AK82" i="250"/>
  <c r="AK83" i="250"/>
  <c r="AK84" i="250"/>
  <c r="AK85" i="250"/>
  <c r="AK86" i="250"/>
  <c r="AK87" i="250"/>
  <c r="AK88" i="250"/>
  <c r="AK89" i="250"/>
  <c r="AK90" i="250"/>
  <c r="AK91" i="250"/>
  <c r="AK92" i="250"/>
  <c r="AK93" i="250"/>
  <c r="AK94" i="250"/>
  <c r="AK95" i="250"/>
  <c r="AK96" i="250"/>
  <c r="AK97" i="250"/>
  <c r="AK98" i="250"/>
  <c r="AK99" i="250"/>
  <c r="AK100" i="250"/>
  <c r="AK101" i="250"/>
  <c r="AK102" i="250"/>
  <c r="AK103" i="250"/>
  <c r="AK104" i="250"/>
  <c r="AK105" i="250"/>
  <c r="AK106" i="250"/>
  <c r="AK107" i="250"/>
  <c r="AK108" i="250"/>
  <c r="AK109" i="250"/>
  <c r="AK110" i="250"/>
  <c r="AK111" i="250"/>
  <c r="AK112" i="250"/>
  <c r="AK113" i="250"/>
  <c r="AK114" i="250"/>
  <c r="AK115" i="250"/>
  <c r="AK116" i="250"/>
  <c r="AK117" i="250"/>
  <c r="AK118" i="250"/>
  <c r="AK119" i="250"/>
  <c r="AK120" i="250"/>
  <c r="AK121" i="250"/>
  <c r="AK122" i="250"/>
  <c r="AK123" i="250"/>
  <c r="AK124" i="250"/>
  <c r="AK125" i="250"/>
  <c r="AK126" i="250"/>
  <c r="AK127" i="250"/>
  <c r="AK128" i="250"/>
  <c r="AK129" i="250"/>
  <c r="AK130" i="250"/>
  <c r="AK131" i="250"/>
  <c r="AK132" i="250"/>
  <c r="AK133" i="250"/>
  <c r="AK134" i="250"/>
  <c r="AK135" i="250"/>
  <c r="AK136" i="250"/>
  <c r="AK137" i="250"/>
  <c r="AK138" i="250"/>
  <c r="AK139" i="250"/>
  <c r="AK140" i="250"/>
  <c r="AK141" i="250"/>
  <c r="AK142" i="250"/>
  <c r="AK143" i="250"/>
  <c r="AK144" i="250"/>
  <c r="AK145" i="250"/>
  <c r="AK146" i="250"/>
  <c r="AK147" i="250"/>
  <c r="AK148" i="250"/>
  <c r="AK149" i="250"/>
  <c r="AK150" i="250"/>
  <c r="AK151" i="250"/>
  <c r="AK152" i="250"/>
  <c r="AK153" i="250"/>
  <c r="AK154" i="250"/>
  <c r="AK155" i="250"/>
  <c r="AK156" i="250"/>
  <c r="AK157" i="250"/>
  <c r="AK158" i="250"/>
  <c r="AK159" i="250"/>
  <c r="AK160" i="250"/>
  <c r="AK161" i="250"/>
  <c r="AK162" i="250"/>
  <c r="AK163" i="250"/>
  <c r="AK164" i="250"/>
  <c r="AK165" i="250"/>
  <c r="AK166" i="250"/>
  <c r="AK167" i="250"/>
  <c r="AK168" i="250"/>
  <c r="AK169" i="250"/>
  <c r="AK170" i="250"/>
  <c r="AK171" i="250"/>
  <c r="AK172" i="250"/>
  <c r="AK173" i="250"/>
  <c r="AK174" i="250"/>
  <c r="AK175" i="250"/>
  <c r="AK176" i="250"/>
  <c r="AK177" i="250"/>
  <c r="AK178" i="250"/>
  <c r="AK179" i="250"/>
  <c r="AK180" i="250"/>
  <c r="AK181" i="250"/>
  <c r="AK182" i="250"/>
  <c r="AK183" i="250"/>
  <c r="AK184" i="250"/>
  <c r="AK185" i="250"/>
  <c r="AK186" i="250"/>
  <c r="AK187" i="250"/>
  <c r="AK188" i="250"/>
  <c r="AK189" i="250"/>
  <c r="AK190" i="250"/>
  <c r="AK191" i="250"/>
  <c r="AK192" i="250"/>
  <c r="AK193" i="250"/>
  <c r="AK194" i="250"/>
  <c r="AK195" i="250"/>
  <c r="AK196" i="250"/>
  <c r="AK197" i="250"/>
  <c r="AK198" i="250"/>
  <c r="AK199" i="250"/>
  <c r="AK200" i="250"/>
  <c r="AK201" i="250"/>
  <c r="AK202" i="250"/>
  <c r="AK203" i="250"/>
  <c r="AK204" i="250"/>
  <c r="AK205" i="250"/>
  <c r="AK206" i="250"/>
  <c r="AK207" i="250"/>
  <c r="AK208" i="250"/>
  <c r="AK209" i="250"/>
  <c r="AK210" i="250"/>
  <c r="AK211" i="250"/>
  <c r="AK212" i="250"/>
  <c r="AK213" i="250"/>
  <c r="AK214" i="250"/>
  <c r="AK215" i="250"/>
  <c r="AK216" i="250"/>
  <c r="AK217" i="250"/>
  <c r="AK218" i="250"/>
  <c r="AK219" i="250"/>
  <c r="AK220" i="250"/>
  <c r="AK221" i="250"/>
  <c r="AK222" i="250"/>
  <c r="AK223" i="250"/>
  <c r="AK224" i="250"/>
  <c r="AK225" i="250"/>
  <c r="AK226" i="250"/>
  <c r="AK227" i="250"/>
  <c r="AK228" i="250"/>
  <c r="AK229" i="250"/>
  <c r="AK230" i="250"/>
  <c r="AK231" i="250"/>
  <c r="AK232" i="250"/>
  <c r="AK233" i="250"/>
  <c r="AK234" i="250"/>
  <c r="AK235" i="250"/>
  <c r="AK236" i="250"/>
  <c r="AK237" i="250"/>
  <c r="AK238" i="250"/>
  <c r="AK239" i="250"/>
  <c r="AK240" i="250"/>
  <c r="AK241" i="250"/>
  <c r="AK242" i="250"/>
  <c r="AK243" i="250"/>
  <c r="AK244" i="250"/>
  <c r="AK245" i="250"/>
  <c r="AK246" i="250"/>
  <c r="AK247" i="250"/>
  <c r="AK248" i="250"/>
  <c r="AK249" i="250"/>
  <c r="AK250" i="250"/>
  <c r="AK251" i="250"/>
  <c r="AK252" i="250"/>
  <c r="AK253" i="250"/>
  <c r="AK254" i="250"/>
  <c r="AK255" i="250"/>
  <c r="AK256" i="250"/>
  <c r="AK257" i="250"/>
  <c r="AK258" i="250"/>
  <c r="AK259" i="250"/>
  <c r="AK260" i="250"/>
  <c r="AK261" i="250"/>
  <c r="AK262" i="250"/>
  <c r="AK263" i="250"/>
  <c r="AK264" i="250"/>
  <c r="AK265" i="250"/>
  <c r="AK266" i="250"/>
  <c r="AK267" i="250"/>
  <c r="AK268" i="250"/>
  <c r="AK269" i="250"/>
  <c r="AK270" i="250"/>
  <c r="AK271" i="250"/>
  <c r="AK272" i="250"/>
  <c r="AK273" i="250"/>
  <c r="AK274" i="250"/>
  <c r="AK275" i="250"/>
  <c r="AK276" i="250"/>
  <c r="AK277" i="250"/>
  <c r="AK278" i="250"/>
  <c r="AK279" i="250"/>
  <c r="AK280" i="250"/>
  <c r="AK281" i="250"/>
  <c r="AK282" i="250"/>
  <c r="AK283" i="250"/>
  <c r="AK284" i="250"/>
  <c r="AK285" i="250"/>
  <c r="AK286" i="250"/>
  <c r="AK287" i="250"/>
  <c r="AK288" i="250"/>
  <c r="AK289" i="250"/>
  <c r="AK290" i="250"/>
  <c r="AK291" i="250"/>
  <c r="AK292" i="250"/>
  <c r="AK293" i="250"/>
  <c r="AK294" i="250"/>
  <c r="AK295" i="250"/>
  <c r="AK296" i="250"/>
  <c r="AK297" i="250"/>
  <c r="AK298" i="250"/>
  <c r="AK299" i="250"/>
  <c r="AK300" i="250"/>
  <c r="AK301" i="250"/>
  <c r="AK302" i="250"/>
  <c r="AK303" i="250"/>
  <c r="AK304" i="250"/>
  <c r="AK305" i="250"/>
  <c r="AK306" i="250"/>
  <c r="AK307" i="250"/>
  <c r="AK308" i="250"/>
  <c r="AK309" i="250"/>
  <c r="AK310" i="250"/>
  <c r="AK311" i="250"/>
  <c r="AK312" i="250"/>
  <c r="AK313" i="250"/>
  <c r="AK314" i="250"/>
  <c r="AK315" i="250"/>
  <c r="AK316" i="250"/>
  <c r="AK317" i="250"/>
  <c r="AK318" i="250"/>
  <c r="AK319" i="250"/>
  <c r="AK320" i="250"/>
  <c r="AK321" i="250"/>
  <c r="AK322" i="250"/>
  <c r="AK323" i="250"/>
  <c r="AK324" i="250"/>
  <c r="AK325" i="250"/>
  <c r="AK326" i="250"/>
  <c r="AK327" i="250"/>
  <c r="AK328" i="250"/>
  <c r="AK329" i="250"/>
  <c r="AK330" i="250"/>
  <c r="AK331" i="250"/>
  <c r="AK332" i="250"/>
  <c r="AK333" i="250"/>
  <c r="AK334" i="250"/>
  <c r="AK335" i="250"/>
  <c r="AK336" i="250"/>
  <c r="AK337" i="250"/>
  <c r="AK338" i="250"/>
  <c r="AK339" i="250"/>
  <c r="AK340" i="250"/>
  <c r="AK341" i="250"/>
  <c r="AK342" i="250"/>
  <c r="AK343" i="250"/>
  <c r="AK344" i="250"/>
  <c r="AK345" i="250"/>
  <c r="AK346" i="250"/>
  <c r="AK347" i="250"/>
  <c r="AK348" i="250"/>
  <c r="AK349" i="250"/>
  <c r="AK350" i="250"/>
  <c r="AK351" i="250"/>
  <c r="AK352" i="250"/>
  <c r="AK353" i="250"/>
  <c r="AK354" i="250"/>
  <c r="AK355" i="250"/>
  <c r="AK356" i="250"/>
  <c r="AK357" i="250"/>
  <c r="AK358" i="250"/>
  <c r="AK359" i="250"/>
  <c r="AK360" i="250"/>
  <c r="AK361" i="250"/>
  <c r="AK362" i="250"/>
  <c r="AK363" i="250"/>
  <c r="AK364" i="250"/>
  <c r="AK365" i="250"/>
  <c r="AK366" i="250"/>
  <c r="AK367" i="250"/>
  <c r="AK368" i="250"/>
  <c r="AK369" i="250"/>
  <c r="AK370" i="250"/>
  <c r="AK371" i="250"/>
  <c r="AK372" i="250"/>
  <c r="AK373" i="250"/>
  <c r="AK374" i="250"/>
  <c r="AK375" i="250"/>
  <c r="AK376" i="250"/>
  <c r="AK377" i="250"/>
  <c r="AK378" i="250"/>
  <c r="AK379" i="250"/>
  <c r="AK380" i="250"/>
  <c r="AK381" i="250"/>
  <c r="AK382" i="250"/>
  <c r="AK383" i="250"/>
  <c r="AK384" i="250"/>
  <c r="AK385" i="250"/>
  <c r="AK386" i="250"/>
  <c r="AK387" i="250"/>
  <c r="AK388" i="250"/>
  <c r="AK389" i="250"/>
  <c r="AK390" i="250"/>
  <c r="AK391" i="250"/>
  <c r="AK392" i="250"/>
  <c r="AK393" i="250"/>
  <c r="AK394" i="250"/>
  <c r="AK395" i="250"/>
  <c r="AK396" i="250"/>
  <c r="AK397" i="250"/>
  <c r="AK398" i="250"/>
  <c r="AK399" i="250"/>
  <c r="AK400" i="250"/>
  <c r="AK401" i="250"/>
  <c r="AK402" i="250"/>
  <c r="AK403" i="250"/>
  <c r="AK404" i="250"/>
  <c r="AK405" i="250"/>
  <c r="AK406" i="250"/>
  <c r="AK407" i="250"/>
  <c r="AK408" i="250"/>
  <c r="AK409" i="250"/>
  <c r="AK410" i="250"/>
  <c r="AK411" i="250"/>
  <c r="AK412" i="250"/>
  <c r="AK413" i="250"/>
  <c r="AK414" i="250"/>
  <c r="AK415" i="250"/>
  <c r="AK416" i="250"/>
  <c r="AK417" i="250"/>
  <c r="AK418" i="250"/>
  <c r="AK419" i="250"/>
  <c r="AK420" i="250"/>
  <c r="AK421" i="250"/>
  <c r="AK422" i="250"/>
  <c r="AK423" i="250"/>
  <c r="AK424" i="250"/>
  <c r="AK425" i="250"/>
  <c r="AK426" i="250"/>
  <c r="AK427" i="250"/>
  <c r="AK428" i="250"/>
  <c r="AK429" i="250"/>
  <c r="AK430" i="250"/>
  <c r="AK431" i="250"/>
  <c r="AK432" i="250"/>
  <c r="AK433" i="250"/>
  <c r="AK434" i="250"/>
  <c r="AK435" i="250"/>
  <c r="AK436" i="250"/>
  <c r="AK437" i="250"/>
  <c r="AK438" i="250"/>
  <c r="AK439" i="250"/>
  <c r="AK440" i="250"/>
  <c r="AK441" i="250"/>
  <c r="AK442" i="250"/>
  <c r="AK443" i="250"/>
  <c r="AK444" i="250"/>
  <c r="AK445" i="250"/>
  <c r="AK446" i="250"/>
  <c r="AK447" i="250"/>
  <c r="AK448" i="250"/>
  <c r="AK449" i="250"/>
  <c r="AK450" i="250"/>
  <c r="AK451" i="250"/>
  <c r="AK452" i="250"/>
  <c r="AK453" i="250"/>
  <c r="AK454" i="250"/>
  <c r="AK455" i="250"/>
  <c r="AK456" i="250"/>
  <c r="AK457" i="250"/>
  <c r="AK458" i="250"/>
  <c r="AK459" i="250"/>
  <c r="AK460" i="250"/>
  <c r="AK461" i="250"/>
  <c r="AK462" i="250"/>
  <c r="AK463" i="250"/>
  <c r="AK464" i="250"/>
  <c r="AK465" i="250"/>
  <c r="AK466" i="250"/>
  <c r="AK467" i="250"/>
  <c r="AK468" i="250"/>
  <c r="AK469" i="250"/>
  <c r="AK470" i="250"/>
  <c r="AK471" i="250"/>
  <c r="AK472" i="250"/>
  <c r="AK473" i="250"/>
  <c r="AK474" i="250"/>
  <c r="AK475" i="250"/>
  <c r="AK476" i="250"/>
  <c r="AK477" i="250"/>
  <c r="AK478" i="250"/>
  <c r="AK479" i="250"/>
  <c r="AK480" i="250"/>
  <c r="AK481" i="250"/>
  <c r="AK482" i="250"/>
  <c r="AK483" i="250"/>
  <c r="AK484" i="250"/>
  <c r="AK485" i="250"/>
  <c r="AK486" i="250"/>
  <c r="AK487" i="250"/>
  <c r="AK488" i="250"/>
  <c r="AK489" i="250"/>
  <c r="AK490" i="250"/>
  <c r="AK491" i="250"/>
  <c r="AK492" i="250"/>
  <c r="AK493" i="250"/>
  <c r="AK494" i="250"/>
  <c r="AK495" i="250"/>
  <c r="AK496" i="250"/>
  <c r="AK497" i="250"/>
  <c r="AK498" i="250"/>
  <c r="AK499" i="250"/>
  <c r="AK500" i="250"/>
  <c r="AK501" i="250"/>
  <c r="AK502" i="250"/>
  <c r="AK503" i="250"/>
  <c r="AK504" i="250"/>
  <c r="AK505" i="250"/>
  <c r="AK506" i="250"/>
  <c r="AK507" i="250"/>
  <c r="AK508" i="250"/>
  <c r="AK509" i="250"/>
  <c r="AK510" i="250"/>
  <c r="AK511" i="250"/>
  <c r="AK512" i="250"/>
  <c r="AK513" i="250"/>
  <c r="AK514" i="250"/>
  <c r="AK515" i="250"/>
  <c r="AK516" i="250"/>
  <c r="AK517" i="250"/>
  <c r="AK518" i="250"/>
  <c r="AK519" i="250"/>
  <c r="AK520" i="250"/>
  <c r="AK521" i="250"/>
  <c r="AK522" i="250"/>
  <c r="AK523" i="250"/>
  <c r="AK524" i="250"/>
  <c r="AK525" i="250"/>
  <c r="AK526" i="250"/>
  <c r="AK527" i="250"/>
  <c r="AK528" i="250"/>
  <c r="AK529" i="250"/>
  <c r="AK530" i="250"/>
  <c r="AK531" i="250"/>
  <c r="AK532" i="250"/>
  <c r="AK533" i="250"/>
  <c r="AK534" i="250"/>
  <c r="AK535" i="250"/>
  <c r="AK536" i="250"/>
  <c r="AK537" i="250"/>
  <c r="AK538" i="250"/>
  <c r="AK539" i="250"/>
  <c r="AK540" i="250"/>
  <c r="AK541" i="250"/>
  <c r="AK542" i="250"/>
  <c r="AK543" i="250"/>
  <c r="AK544" i="250"/>
  <c r="AK545" i="250"/>
  <c r="AK546" i="250"/>
  <c r="AK547" i="250"/>
  <c r="AK548" i="250"/>
  <c r="AK549" i="250"/>
  <c r="AK550" i="250"/>
  <c r="AK551" i="250"/>
  <c r="AK552" i="250"/>
  <c r="AK553" i="250"/>
  <c r="AK554" i="250"/>
  <c r="AK555" i="250"/>
  <c r="AK556" i="250"/>
  <c r="AK557" i="250"/>
  <c r="AK558" i="250"/>
  <c r="AK559" i="250"/>
  <c r="AK560" i="250"/>
  <c r="AK561" i="250"/>
  <c r="AK562" i="250"/>
  <c r="AK563" i="250"/>
  <c r="AK564" i="250"/>
  <c r="AK565" i="250"/>
  <c r="AK566" i="250"/>
  <c r="AK567" i="250"/>
  <c r="AK568" i="250"/>
  <c r="AK569" i="250"/>
  <c r="AK570" i="250"/>
  <c r="AK571" i="250"/>
  <c r="AK572" i="250"/>
  <c r="AK573" i="250"/>
  <c r="AK574" i="250"/>
  <c r="AK575" i="250"/>
  <c r="AK576" i="250"/>
  <c r="AK577" i="250"/>
  <c r="AK578" i="250"/>
  <c r="AK579" i="250"/>
  <c r="AK580" i="250"/>
  <c r="AK581" i="250"/>
  <c r="AK582" i="250"/>
  <c r="AK583" i="250"/>
  <c r="AK584" i="250"/>
  <c r="AK585" i="250"/>
  <c r="AK586" i="250"/>
  <c r="AK587" i="250"/>
  <c r="AK588" i="250"/>
  <c r="AK589" i="250"/>
  <c r="AK590" i="250"/>
  <c r="AK591" i="250"/>
  <c r="AK592" i="250"/>
  <c r="AK593" i="250"/>
  <c r="AK594" i="250"/>
  <c r="AK595" i="250"/>
  <c r="AK596" i="250"/>
  <c r="AK597" i="250"/>
  <c r="AK598" i="250"/>
  <c r="AK599" i="250"/>
  <c r="AK600" i="250"/>
  <c r="AK601" i="250"/>
  <c r="AK602" i="250"/>
  <c r="AK603" i="250"/>
  <c r="AK604" i="250"/>
  <c r="AK605" i="250"/>
  <c r="AK606" i="250"/>
  <c r="AK607" i="250"/>
  <c r="AK608" i="250"/>
  <c r="AK609" i="250"/>
  <c r="AK610" i="250"/>
  <c r="AK611" i="250"/>
  <c r="AK612" i="250"/>
  <c r="AK613" i="250"/>
  <c r="AK614" i="250"/>
  <c r="AK615" i="250"/>
  <c r="AK616" i="250"/>
  <c r="AK617" i="250"/>
  <c r="AK618" i="250"/>
  <c r="AK619" i="250"/>
  <c r="AK620" i="250"/>
  <c r="AK621" i="250"/>
  <c r="AK622" i="250"/>
  <c r="AK623" i="250"/>
  <c r="AK624" i="250"/>
  <c r="AK625" i="250"/>
  <c r="AK626" i="250"/>
  <c r="AK627" i="250"/>
  <c r="AK628" i="250"/>
  <c r="AK629" i="250"/>
  <c r="AK630" i="250"/>
  <c r="AK631" i="250"/>
  <c r="AK632" i="250"/>
  <c r="AK633" i="250"/>
  <c r="AK634" i="250"/>
  <c r="AK4" i="250"/>
  <c r="AK597" i="251"/>
  <c r="AK596" i="251"/>
  <c r="AK595" i="251"/>
  <c r="AK594" i="251"/>
  <c r="AK593" i="251"/>
  <c r="AK592" i="251"/>
  <c r="AK591" i="251"/>
  <c r="AK292" i="251"/>
  <c r="AK590" i="251"/>
  <c r="AK291" i="251"/>
  <c r="AK290" i="251"/>
  <c r="AK289" i="251"/>
  <c r="AK288" i="251"/>
  <c r="AK589" i="251"/>
  <c r="AK287" i="251"/>
  <c r="AK286" i="251"/>
  <c r="AK588" i="251"/>
  <c r="AK587" i="251"/>
  <c r="AK586" i="251"/>
  <c r="AK585" i="251"/>
  <c r="AK584" i="251"/>
  <c r="AK583" i="251"/>
  <c r="AK582" i="251"/>
  <c r="AK581" i="251"/>
  <c r="AK580" i="251"/>
  <c r="AK579" i="251"/>
  <c r="AK578" i="251"/>
  <c r="AK577" i="251"/>
  <c r="AK576" i="251"/>
  <c r="AK575" i="251"/>
  <c r="AK574" i="251"/>
  <c r="AK573" i="251"/>
  <c r="AK285" i="251"/>
  <c r="AK284" i="251"/>
  <c r="AK282" i="251"/>
  <c r="AK283" i="251"/>
  <c r="AK281" i="251"/>
  <c r="AK572" i="251"/>
  <c r="AK280" i="251"/>
  <c r="AK571" i="251"/>
  <c r="AK570" i="251"/>
  <c r="AK279" i="251"/>
  <c r="AK569" i="251"/>
  <c r="AK568" i="251"/>
  <c r="AK567" i="251"/>
  <c r="AK566" i="251"/>
  <c r="AK565" i="251"/>
  <c r="AK564" i="251"/>
  <c r="AK278" i="251"/>
  <c r="AK563" i="251"/>
  <c r="AK277" i="251"/>
  <c r="AK276" i="251"/>
  <c r="AK562" i="251"/>
  <c r="AK561" i="251"/>
  <c r="AK275" i="251"/>
  <c r="AK560" i="251"/>
  <c r="AK559" i="251"/>
  <c r="AK274" i="251"/>
  <c r="AK273" i="251"/>
  <c r="AK272" i="251"/>
  <c r="AK271" i="251"/>
  <c r="AK558" i="251"/>
  <c r="AK557" i="251"/>
  <c r="AK270" i="251"/>
  <c r="AK556" i="251"/>
  <c r="AK269" i="251"/>
  <c r="AK555" i="251"/>
  <c r="AK268" i="251"/>
  <c r="AK267" i="251"/>
  <c r="AK266" i="251"/>
  <c r="AK265" i="251"/>
  <c r="AK554" i="251"/>
  <c r="AK264" i="251"/>
  <c r="AK553" i="251"/>
  <c r="AK552" i="251"/>
  <c r="AK551" i="251"/>
  <c r="AK550" i="251"/>
  <c r="AK263" i="251"/>
  <c r="AK262" i="251"/>
  <c r="AK261" i="251"/>
  <c r="AK260" i="251"/>
  <c r="AK549" i="251"/>
  <c r="AK548" i="251"/>
  <c r="AK547" i="251"/>
  <c r="AK259" i="251"/>
  <c r="AK258" i="251"/>
  <c r="AK546" i="251"/>
  <c r="AK545" i="251"/>
  <c r="AK544" i="251"/>
  <c r="AK543" i="251"/>
  <c r="AK257" i="251"/>
  <c r="AK256" i="251"/>
  <c r="AK255" i="251"/>
  <c r="AK542" i="251"/>
  <c r="AK541" i="251"/>
  <c r="AK540" i="251"/>
  <c r="AK539" i="251"/>
  <c r="AK254" i="251"/>
  <c r="AK538" i="251"/>
  <c r="AK537" i="251"/>
  <c r="AK536" i="251"/>
  <c r="AK535" i="251"/>
  <c r="AK534" i="251"/>
  <c r="AK253" i="251"/>
  <c r="AK533" i="251"/>
  <c r="AK532" i="251"/>
  <c r="AK252" i="251"/>
  <c r="AK251" i="251"/>
  <c r="AK250" i="251"/>
  <c r="AK249" i="251"/>
  <c r="AK531" i="251"/>
  <c r="AK248" i="251"/>
  <c r="AK530" i="251"/>
  <c r="AK529" i="251"/>
  <c r="AK528" i="251"/>
  <c r="AK527" i="251"/>
  <c r="AK526" i="251"/>
  <c r="AK525" i="251"/>
  <c r="AK524" i="251"/>
  <c r="AK523" i="251"/>
  <c r="AK247" i="251"/>
  <c r="AK522" i="251"/>
  <c r="AK521" i="251"/>
  <c r="AK520" i="251"/>
  <c r="AK246" i="251"/>
  <c r="AK245" i="251"/>
  <c r="AK519" i="251"/>
  <c r="AK518" i="251"/>
  <c r="AK244" i="251"/>
  <c r="AK517" i="251"/>
  <c r="AK516" i="251"/>
  <c r="AK243" i="251"/>
  <c r="AK242" i="251"/>
  <c r="AK241" i="251"/>
  <c r="AK240" i="251"/>
  <c r="AK239" i="251"/>
  <c r="AK515" i="251"/>
  <c r="AK514" i="251"/>
  <c r="AK238" i="251"/>
  <c r="AK237" i="251"/>
  <c r="AK236" i="251"/>
  <c r="AK235" i="251"/>
  <c r="AK234" i="251"/>
  <c r="AK233" i="251"/>
  <c r="AK513" i="251"/>
  <c r="AK512" i="251"/>
  <c r="AK511" i="251"/>
  <c r="AK510" i="251"/>
  <c r="AK232" i="251"/>
  <c r="AK231" i="251"/>
  <c r="AK230" i="251"/>
  <c r="AK228" i="251"/>
  <c r="AK229" i="251"/>
  <c r="AK509" i="251"/>
  <c r="AK227" i="251"/>
  <c r="AK508" i="251"/>
  <c r="AK226" i="251"/>
  <c r="AK225" i="251"/>
  <c r="AK507" i="251"/>
  <c r="AK506" i="251"/>
  <c r="AK224" i="251"/>
  <c r="AK223" i="251"/>
  <c r="AK222" i="251"/>
  <c r="AK221" i="251"/>
  <c r="AK505" i="251"/>
  <c r="AK504" i="251"/>
  <c r="AK503" i="251"/>
  <c r="AK502" i="251"/>
  <c r="AK501" i="251"/>
  <c r="AK500" i="251"/>
  <c r="AK220" i="251"/>
  <c r="AK499" i="251"/>
  <c r="AK219" i="251"/>
  <c r="AK218" i="251"/>
  <c r="AK217" i="251"/>
  <c r="AK498" i="251"/>
  <c r="AK216" i="251"/>
  <c r="AK215" i="251"/>
  <c r="AK497" i="251"/>
  <c r="AK496" i="251"/>
  <c r="AK495" i="251"/>
  <c r="AK214" i="251"/>
  <c r="AK213" i="251"/>
  <c r="AK212" i="251"/>
  <c r="AK211" i="251"/>
  <c r="AK210" i="251"/>
  <c r="AK209" i="251"/>
  <c r="AK208" i="251"/>
  <c r="AK494" i="251"/>
  <c r="AK493" i="251"/>
  <c r="AK207" i="251"/>
  <c r="AK206" i="251"/>
  <c r="AK205" i="251"/>
  <c r="AK492" i="251"/>
  <c r="AK204" i="251"/>
  <c r="AK203" i="251"/>
  <c r="AK202" i="251"/>
  <c r="AK201" i="251"/>
  <c r="AK491" i="251"/>
  <c r="AK490" i="251"/>
  <c r="AK489" i="251"/>
  <c r="AK488" i="251"/>
  <c r="AK200" i="251"/>
  <c r="AK487" i="251"/>
  <c r="AK486" i="251"/>
  <c r="AK485" i="251"/>
  <c r="AK199" i="251"/>
  <c r="AK198" i="251"/>
  <c r="AK197" i="251"/>
  <c r="AK484" i="251"/>
  <c r="AK483" i="251"/>
  <c r="AK482" i="251"/>
  <c r="AK481" i="251"/>
  <c r="AK196" i="251"/>
  <c r="AK195" i="251"/>
  <c r="AK194" i="251"/>
  <c r="AK193" i="251"/>
  <c r="AK480" i="251"/>
  <c r="AK479" i="251"/>
  <c r="AK478" i="251"/>
  <c r="AK192" i="251"/>
  <c r="AK191" i="251"/>
  <c r="AK190" i="251"/>
  <c r="AK189" i="251"/>
  <c r="AK477" i="251"/>
  <c r="AK188" i="251"/>
  <c r="AK476" i="251"/>
  <c r="AK187" i="251"/>
  <c r="AK475" i="251"/>
  <c r="AK186" i="251"/>
  <c r="AK185" i="251"/>
  <c r="AK184" i="251"/>
  <c r="AK474" i="251"/>
  <c r="AK473" i="251"/>
  <c r="AK472" i="251"/>
  <c r="AK471" i="251"/>
  <c r="AK470" i="251"/>
  <c r="AK469" i="251"/>
  <c r="AK468" i="251"/>
  <c r="AK467" i="251"/>
  <c r="AK183" i="251"/>
  <c r="AK466" i="251"/>
  <c r="AK465" i="251"/>
  <c r="AK464" i="251"/>
  <c r="AK463" i="251"/>
  <c r="AK182" i="251"/>
  <c r="AK181" i="251"/>
  <c r="AK462" i="251"/>
  <c r="AK180" i="251"/>
  <c r="AK461" i="251"/>
  <c r="AK179" i="251"/>
  <c r="AK178" i="251"/>
  <c r="AK177" i="251"/>
  <c r="AK176" i="251"/>
  <c r="AK175" i="251"/>
  <c r="AK174" i="251"/>
  <c r="AK460" i="251"/>
  <c r="AK459" i="251"/>
  <c r="AK173" i="251"/>
  <c r="AK458" i="251"/>
  <c r="AK457" i="251"/>
  <c r="AK456" i="251"/>
  <c r="AK455" i="251"/>
  <c r="AK454" i="251"/>
  <c r="AK172" i="251"/>
  <c r="AK171" i="251"/>
  <c r="AK170" i="251"/>
  <c r="AK169" i="251"/>
  <c r="AK453" i="251"/>
  <c r="AK452" i="251"/>
  <c r="AK168" i="251"/>
  <c r="AK167" i="251"/>
  <c r="AK451" i="251"/>
  <c r="AK166" i="251"/>
  <c r="AK165" i="251"/>
  <c r="AK450" i="251"/>
  <c r="AK449" i="251"/>
  <c r="AK448" i="251"/>
  <c r="AK447" i="251"/>
  <c r="AK164" i="251"/>
  <c r="AK163" i="251"/>
  <c r="AK162" i="251"/>
  <c r="AK161" i="251"/>
  <c r="AK160" i="251"/>
  <c r="AK159" i="251"/>
  <c r="AK446" i="251"/>
  <c r="AK445" i="251"/>
  <c r="AK444" i="251"/>
  <c r="AK443" i="251"/>
  <c r="AK442" i="251"/>
  <c r="AK158" i="251"/>
  <c r="AK441" i="251"/>
  <c r="AK157" i="251"/>
  <c r="AK156" i="251"/>
  <c r="AK155" i="251"/>
  <c r="AK440" i="251"/>
  <c r="AK439" i="251"/>
  <c r="AK154" i="251"/>
  <c r="AK438" i="251"/>
  <c r="AK437" i="251"/>
  <c r="AK436" i="251"/>
  <c r="AK435" i="251"/>
  <c r="AK434" i="251"/>
  <c r="AK433" i="251"/>
  <c r="AK153" i="251"/>
  <c r="AK152" i="251"/>
  <c r="AK151" i="251"/>
  <c r="AK150" i="251"/>
  <c r="AK149" i="251"/>
  <c r="AK432" i="251"/>
  <c r="AK148" i="251"/>
  <c r="AK431" i="251"/>
  <c r="AK147" i="251"/>
  <c r="AK146" i="251"/>
  <c r="AK430" i="251"/>
  <c r="AK145" i="251"/>
  <c r="AK429" i="251"/>
  <c r="AK428" i="251"/>
  <c r="AK427" i="251"/>
  <c r="AK426" i="251"/>
  <c r="AK425" i="251"/>
  <c r="AK424" i="251"/>
  <c r="AK423" i="251"/>
  <c r="AK144" i="251"/>
  <c r="AK422" i="251"/>
  <c r="AK143" i="251"/>
  <c r="AK142" i="251"/>
  <c r="AK141" i="251"/>
  <c r="AK140" i="251"/>
  <c r="AK421" i="251"/>
  <c r="AK139" i="251"/>
  <c r="AK420" i="251"/>
  <c r="AK138" i="251"/>
  <c r="AK137" i="251"/>
  <c r="AK136" i="251"/>
  <c r="AK135" i="251"/>
  <c r="AK419" i="251"/>
  <c r="AK418" i="251"/>
  <c r="AK134" i="251"/>
  <c r="AK133" i="251"/>
  <c r="AK132" i="251"/>
  <c r="AK131" i="251"/>
  <c r="AK130" i="251"/>
  <c r="AK417" i="251"/>
  <c r="AK416" i="251"/>
  <c r="AK415" i="251"/>
  <c r="AK414" i="251"/>
  <c r="AK129" i="251"/>
  <c r="AK128" i="251"/>
  <c r="AK413" i="251"/>
  <c r="AK412" i="251"/>
  <c r="AK127" i="251"/>
  <c r="AK411" i="251"/>
  <c r="AK410" i="251"/>
  <c r="AK409" i="251"/>
  <c r="AK408" i="251"/>
  <c r="AK126" i="251"/>
  <c r="AK407" i="251"/>
  <c r="AK406" i="251"/>
  <c r="AK125" i="251"/>
  <c r="AK124" i="251"/>
  <c r="AK123" i="251"/>
  <c r="AK122" i="251"/>
  <c r="AK405" i="251"/>
  <c r="AK404" i="251"/>
  <c r="AK403" i="251"/>
  <c r="AK121" i="251"/>
  <c r="AK402" i="251"/>
  <c r="AK401" i="251"/>
  <c r="AK120" i="251"/>
  <c r="AK400" i="251"/>
  <c r="AK119" i="251"/>
  <c r="AK399" i="251"/>
  <c r="AK118" i="251"/>
  <c r="AK398" i="251"/>
  <c r="AK397" i="251"/>
  <c r="AK396" i="251"/>
  <c r="AK117" i="251"/>
  <c r="AK395" i="251"/>
  <c r="AK116" i="251"/>
  <c r="AK115" i="251"/>
  <c r="AK114" i="251"/>
  <c r="AK113" i="251"/>
  <c r="AK394" i="251"/>
  <c r="AK112" i="251"/>
  <c r="AK393" i="251"/>
  <c r="AK392" i="251"/>
  <c r="AK111" i="251"/>
  <c r="AK110" i="251"/>
  <c r="AK109" i="251"/>
  <c r="AK108" i="251"/>
  <c r="AK107" i="251"/>
  <c r="AK106" i="251"/>
  <c r="AK391" i="251"/>
  <c r="AK390" i="251"/>
  <c r="AK389" i="251"/>
  <c r="AK388" i="251"/>
  <c r="AK387" i="251"/>
  <c r="AK386" i="251"/>
  <c r="AK385" i="251"/>
  <c r="AK105" i="251"/>
  <c r="AK384" i="251"/>
  <c r="AK104" i="251"/>
  <c r="AK383" i="251"/>
  <c r="AK103" i="251"/>
  <c r="AK382" i="251"/>
  <c r="AK102" i="251"/>
  <c r="AK381" i="251"/>
  <c r="AK380" i="251"/>
  <c r="AK379" i="251"/>
  <c r="AK101" i="251"/>
  <c r="AK378" i="251"/>
  <c r="AK377" i="251"/>
  <c r="AK376" i="251"/>
  <c r="AK100" i="251"/>
  <c r="AK99" i="251"/>
  <c r="AK98" i="251"/>
  <c r="AK97" i="251"/>
  <c r="AK375" i="251"/>
  <c r="AK374" i="251"/>
  <c r="AK96" i="251"/>
  <c r="AK95" i="251"/>
  <c r="AK94" i="251"/>
  <c r="AK93" i="251"/>
  <c r="AK92" i="251"/>
  <c r="AK91" i="251"/>
  <c r="AK90" i="251"/>
  <c r="AK89" i="251"/>
  <c r="AK373" i="251"/>
  <c r="AK372" i="251"/>
  <c r="AK88" i="251"/>
  <c r="AK371" i="251"/>
  <c r="AK370" i="251"/>
  <c r="AK369" i="251"/>
  <c r="AK368" i="251"/>
  <c r="AK367" i="251"/>
  <c r="AK87" i="251"/>
  <c r="AK366" i="251"/>
  <c r="AK365" i="251"/>
  <c r="AK86" i="251"/>
  <c r="AK364" i="251"/>
  <c r="AK85" i="251"/>
  <c r="AK363" i="251"/>
  <c r="AK362" i="251"/>
  <c r="AK361" i="251"/>
  <c r="AK84" i="251"/>
  <c r="AK360" i="251"/>
  <c r="AK83" i="251"/>
  <c r="AK359" i="251"/>
  <c r="AK358" i="251"/>
  <c r="AK82" i="251"/>
  <c r="AK81" i="251"/>
  <c r="AK80" i="251"/>
  <c r="AK357" i="251"/>
  <c r="AK79" i="251"/>
  <c r="AK356" i="251"/>
  <c r="AK355" i="251"/>
  <c r="AK78" i="251"/>
  <c r="AK77" i="251"/>
  <c r="AK76" i="251"/>
  <c r="AK75" i="251"/>
  <c r="AK354" i="251"/>
  <c r="AK74" i="251"/>
  <c r="AK353" i="251"/>
  <c r="AK352" i="251"/>
  <c r="AK351" i="251"/>
  <c r="AK73" i="251"/>
  <c r="AK72" i="251"/>
  <c r="AK350" i="251"/>
  <c r="AK349" i="251"/>
  <c r="AK348" i="251"/>
  <c r="AK347" i="251"/>
  <c r="AK346" i="251"/>
  <c r="AK345" i="251"/>
  <c r="AK344" i="251"/>
  <c r="AK343" i="251"/>
  <c r="AK71" i="251"/>
  <c r="AK70" i="251"/>
  <c r="AK341" i="251"/>
  <c r="AK342" i="251"/>
  <c r="AK69" i="251"/>
  <c r="AK68" i="251"/>
  <c r="AK339" i="251"/>
  <c r="AK340" i="251"/>
  <c r="AK67" i="251"/>
  <c r="AK66" i="251"/>
  <c r="AK65" i="251"/>
  <c r="AK338" i="251"/>
  <c r="AK337" i="251"/>
  <c r="AK64" i="251"/>
  <c r="AK63" i="251"/>
  <c r="AK336" i="251"/>
  <c r="AK335" i="251"/>
  <c r="AK334" i="251"/>
  <c r="AK62" i="251"/>
  <c r="AK61" i="251"/>
  <c r="AK60" i="251"/>
  <c r="AK333" i="251"/>
  <c r="AK332" i="251"/>
  <c r="AK59" i="251"/>
  <c r="AK331" i="251"/>
  <c r="AK330" i="251"/>
  <c r="AK329" i="251"/>
  <c r="AK328" i="251"/>
  <c r="AK58" i="251"/>
  <c r="AK327" i="251"/>
  <c r="AK57" i="251"/>
  <c r="AK326" i="251"/>
  <c r="AK56" i="251"/>
  <c r="AK325" i="251"/>
  <c r="AK324" i="251"/>
  <c r="AK55" i="251"/>
  <c r="AK54" i="251"/>
  <c r="AK323" i="251"/>
  <c r="AK53" i="251"/>
  <c r="AK322" i="251"/>
  <c r="AK52" i="251"/>
  <c r="AK321" i="251"/>
  <c r="AK320" i="251"/>
  <c r="AK51" i="251"/>
  <c r="AK50" i="251"/>
  <c r="AK49" i="251"/>
  <c r="AK319" i="251"/>
  <c r="AK48" i="251"/>
  <c r="AK318" i="251"/>
  <c r="AK47" i="251"/>
  <c r="AK46" i="251"/>
  <c r="AK317" i="251"/>
  <c r="AK45" i="251"/>
  <c r="AK316" i="251"/>
  <c r="AK44" i="251"/>
  <c r="AK315" i="251"/>
  <c r="AK43" i="251"/>
  <c r="AK314" i="251"/>
  <c r="AK42" i="251"/>
  <c r="AK41" i="251"/>
  <c r="AK40" i="251"/>
  <c r="AK313" i="251"/>
  <c r="AK39" i="251"/>
  <c r="AK38" i="251"/>
  <c r="AK37" i="251"/>
  <c r="AK36" i="251"/>
  <c r="AK35" i="251"/>
  <c r="AK312" i="251"/>
  <c r="AK34" i="251"/>
  <c r="AK33" i="251"/>
  <c r="AK32" i="251"/>
  <c r="AK31" i="251"/>
  <c r="AK30" i="251"/>
  <c r="AK29" i="251"/>
  <c r="AK28" i="251"/>
  <c r="AK27" i="251"/>
  <c r="AK26" i="251"/>
  <c r="AK25" i="251"/>
  <c r="AK311" i="251"/>
  <c r="AK310" i="251"/>
  <c r="AK24" i="251"/>
  <c r="AK23" i="251"/>
  <c r="AK309" i="251"/>
  <c r="AK308" i="251"/>
  <c r="AK22" i="251"/>
  <c r="AK21" i="251"/>
  <c r="AK307" i="251"/>
  <c r="AK20" i="251"/>
  <c r="AK306" i="251"/>
  <c r="AK19" i="251"/>
  <c r="AK305" i="251"/>
  <c r="AK304" i="251"/>
  <c r="AK303" i="251"/>
  <c r="AK18" i="251"/>
  <c r="AK302" i="251"/>
  <c r="AK17" i="251"/>
  <c r="AK301" i="251"/>
  <c r="AK300" i="251"/>
  <c r="AK16" i="251"/>
  <c r="AK299" i="251"/>
  <c r="AK298" i="251"/>
  <c r="AK15" i="251"/>
  <c r="AK14" i="251"/>
  <c r="AK13" i="251"/>
  <c r="AK12" i="251"/>
  <c r="AK11" i="251"/>
  <c r="AK10" i="251"/>
  <c r="AK9" i="251"/>
  <c r="AK8" i="251"/>
  <c r="AK7" i="251"/>
  <c r="AK6" i="251"/>
  <c r="AK5" i="251"/>
  <c r="AK297" i="251"/>
  <c r="AK4" i="251"/>
  <c r="AK296" i="251"/>
  <c r="AK295" i="251"/>
  <c r="AK294" i="251"/>
  <c r="AK3" i="251"/>
  <c r="AK293" i="251"/>
  <c r="AK2" i="251"/>
  <c r="D38" i="191" l="1"/>
  <c r="G5" i="182"/>
  <c r="H6" i="182"/>
  <c r="F6" i="182" s="1"/>
  <c r="G6" i="182" s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AX2" i="1"/>
  <c r="AZ1377" i="1" s="1"/>
  <c r="X2" i="1"/>
  <c r="AC2" i="1"/>
  <c r="AY2" i="1"/>
  <c r="AW2" i="1"/>
  <c r="BE1209" i="1" s="1"/>
  <c r="AA2" i="1"/>
  <c r="U2" i="1"/>
  <c r="V2" i="1" s="1"/>
  <c r="W2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V1336" i="1" s="1"/>
  <c r="W1336" i="1" s="1"/>
  <c r="AA1332" i="1"/>
  <c r="Z1332" i="1"/>
  <c r="S1332" i="1" s="1"/>
  <c r="AA1328" i="1"/>
  <c r="Z1328" i="1"/>
  <c r="V1328" i="1" s="1"/>
  <c r="W1328" i="1" s="1"/>
  <c r="AA1324" i="1"/>
  <c r="Z1324" i="1"/>
  <c r="V1324" i="1" s="1"/>
  <c r="W1324" i="1" s="1"/>
  <c r="AA1320" i="1"/>
  <c r="Z1320" i="1"/>
  <c r="V1320" i="1" s="1"/>
  <c r="W1320" i="1" s="1"/>
  <c r="AA1316" i="1"/>
  <c r="Z1316" i="1"/>
  <c r="S1316" i="1" s="1"/>
  <c r="AA1312" i="1"/>
  <c r="Z1312" i="1"/>
  <c r="S1312" i="1" s="1"/>
  <c r="AA1308" i="1"/>
  <c r="Z1308" i="1"/>
  <c r="V1308" i="1" s="1"/>
  <c r="W1308" i="1" s="1"/>
  <c r="AA1304" i="1"/>
  <c r="Z1304" i="1"/>
  <c r="V1304" i="1" s="1"/>
  <c r="W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V1288" i="1" s="1"/>
  <c r="W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V1272" i="1" s="1"/>
  <c r="W1272" i="1" s="1"/>
  <c r="AA1268" i="1"/>
  <c r="Z1268" i="1"/>
  <c r="S1268" i="1" s="1"/>
  <c r="AA1264" i="1"/>
  <c r="Z1264" i="1"/>
  <c r="V1264" i="1" s="1"/>
  <c r="W1264" i="1" s="1"/>
  <c r="AA1260" i="1"/>
  <c r="Z1260" i="1"/>
  <c r="V1260" i="1" s="1"/>
  <c r="W1260" i="1" s="1"/>
  <c r="AA1256" i="1"/>
  <c r="Z1256" i="1"/>
  <c r="V1256" i="1" s="1"/>
  <c r="W1256" i="1" s="1"/>
  <c r="AA1252" i="1"/>
  <c r="Z1252" i="1"/>
  <c r="S1252" i="1" s="1"/>
  <c r="AA1248" i="1"/>
  <c r="Z1248" i="1"/>
  <c r="S1248" i="1" s="1"/>
  <c r="AA1244" i="1"/>
  <c r="Z1244" i="1"/>
  <c r="V1244" i="1" s="1"/>
  <c r="W1244" i="1" s="1"/>
  <c r="AA1240" i="1"/>
  <c r="Z1240" i="1"/>
  <c r="V1240" i="1" s="1"/>
  <c r="W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V1224" i="1" s="1"/>
  <c r="W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V1208" i="1" s="1"/>
  <c r="W1208" i="1" s="1"/>
  <c r="AA1204" i="1"/>
  <c r="Z1204" i="1"/>
  <c r="S1204" i="1" s="1"/>
  <c r="AA1200" i="1"/>
  <c r="Z1200" i="1"/>
  <c r="V1200" i="1" s="1"/>
  <c r="W1200" i="1" s="1"/>
  <c r="AA1196" i="1"/>
  <c r="Z1196" i="1"/>
  <c r="V1196" i="1" s="1"/>
  <c r="W1196" i="1" s="1"/>
  <c r="AA1192" i="1"/>
  <c r="Z1192" i="1"/>
  <c r="V1192" i="1" s="1"/>
  <c r="W1192" i="1" s="1"/>
  <c r="AA1188" i="1"/>
  <c r="Z1188" i="1"/>
  <c r="V1188" i="1" s="1"/>
  <c r="W1188" i="1" s="1"/>
  <c r="AA1184" i="1"/>
  <c r="Z1184" i="1"/>
  <c r="S1184" i="1" s="1"/>
  <c r="AA1180" i="1"/>
  <c r="Z1180" i="1"/>
  <c r="S1180" i="1" s="1"/>
  <c r="AA1176" i="1"/>
  <c r="Z1176" i="1"/>
  <c r="V1176" i="1" s="1"/>
  <c r="W1176" i="1" s="1"/>
  <c r="AA1172" i="1"/>
  <c r="Z1172" i="1"/>
  <c r="V1172" i="1" s="1"/>
  <c r="W1172" i="1" s="1"/>
  <c r="AA1168" i="1"/>
  <c r="Z1168" i="1"/>
  <c r="V1168" i="1" s="1"/>
  <c r="W1168" i="1" s="1"/>
  <c r="AA1164" i="1"/>
  <c r="Z1164" i="1"/>
  <c r="V1164" i="1" s="1"/>
  <c r="W1164" i="1" s="1"/>
  <c r="AA1160" i="1"/>
  <c r="Z1160" i="1"/>
  <c r="V1160" i="1" s="1"/>
  <c r="W1160" i="1" s="1"/>
  <c r="AA1156" i="1"/>
  <c r="Z1156" i="1"/>
  <c r="V1156" i="1" s="1"/>
  <c r="W1156" i="1" s="1"/>
  <c r="AA1152" i="1"/>
  <c r="Z1152" i="1"/>
  <c r="S1152" i="1" s="1"/>
  <c r="AA1148" i="1"/>
  <c r="Z1148" i="1"/>
  <c r="S1148" i="1" s="1"/>
  <c r="AA1144" i="1"/>
  <c r="Z1144" i="1"/>
  <c r="V1144" i="1" s="1"/>
  <c r="W1144" i="1" s="1"/>
  <c r="AA1140" i="1"/>
  <c r="Z1140" i="1"/>
  <c r="V1140" i="1" s="1"/>
  <c r="W1140" i="1" s="1"/>
  <c r="AA1136" i="1"/>
  <c r="Z1136" i="1"/>
  <c r="V1136" i="1" s="1"/>
  <c r="W1136" i="1" s="1"/>
  <c r="AA1132" i="1"/>
  <c r="Z1132" i="1"/>
  <c r="V1132" i="1" s="1"/>
  <c r="W1132" i="1" s="1"/>
  <c r="AA1128" i="1"/>
  <c r="Z1128" i="1"/>
  <c r="V1128" i="1" s="1"/>
  <c r="W1128" i="1" s="1"/>
  <c r="AA1124" i="1"/>
  <c r="Z1124" i="1"/>
  <c r="V1124" i="1" s="1"/>
  <c r="W1124" i="1" s="1"/>
  <c r="AA1120" i="1"/>
  <c r="Z1120" i="1"/>
  <c r="S1120" i="1" s="1"/>
  <c r="AA1116" i="1"/>
  <c r="Z1116" i="1"/>
  <c r="S1116" i="1" s="1"/>
  <c r="AA1112" i="1"/>
  <c r="Z1112" i="1"/>
  <c r="V1112" i="1" s="1"/>
  <c r="W1112" i="1" s="1"/>
  <c r="AA1108" i="1"/>
  <c r="Z1108" i="1"/>
  <c r="V1108" i="1" s="1"/>
  <c r="W1108" i="1" s="1"/>
  <c r="AA1104" i="1"/>
  <c r="Z1104" i="1"/>
  <c r="V1104" i="1" s="1"/>
  <c r="W1104" i="1" s="1"/>
  <c r="AA1100" i="1"/>
  <c r="Z1100" i="1"/>
  <c r="V1100" i="1" s="1"/>
  <c r="W1100" i="1" s="1"/>
  <c r="AA1096" i="1"/>
  <c r="Z1096" i="1"/>
  <c r="V1096" i="1" s="1"/>
  <c r="W1096" i="1" s="1"/>
  <c r="AA1092" i="1"/>
  <c r="Z1092" i="1"/>
  <c r="V1092" i="1" s="1"/>
  <c r="W1092" i="1" s="1"/>
  <c r="AA1088" i="1"/>
  <c r="Z1088" i="1"/>
  <c r="S1088" i="1" s="1"/>
  <c r="AA1084" i="1"/>
  <c r="Z1084" i="1"/>
  <c r="S1084" i="1" s="1"/>
  <c r="AA1080" i="1"/>
  <c r="Z1080" i="1"/>
  <c r="V1080" i="1" s="1"/>
  <c r="W1080" i="1" s="1"/>
  <c r="AA1076" i="1"/>
  <c r="Z1076" i="1"/>
  <c r="V1076" i="1" s="1"/>
  <c r="W1076" i="1" s="1"/>
  <c r="AA1072" i="1"/>
  <c r="Z1072" i="1"/>
  <c r="V1072" i="1" s="1"/>
  <c r="W1072" i="1" s="1"/>
  <c r="AA1068" i="1"/>
  <c r="Z1068" i="1"/>
  <c r="V1068" i="1" s="1"/>
  <c r="W1068" i="1" s="1"/>
  <c r="AA1064" i="1"/>
  <c r="Z1064" i="1"/>
  <c r="V1064" i="1" s="1"/>
  <c r="W1064" i="1" s="1"/>
  <c r="AA1060" i="1"/>
  <c r="Z1060" i="1"/>
  <c r="V1060" i="1" s="1"/>
  <c r="W1060" i="1" s="1"/>
  <c r="AA1056" i="1"/>
  <c r="Z1056" i="1"/>
  <c r="S1056" i="1" s="1"/>
  <c r="AA1052" i="1"/>
  <c r="Z1052" i="1"/>
  <c r="S1052" i="1" s="1"/>
  <c r="AA1048" i="1"/>
  <c r="Z1048" i="1"/>
  <c r="V1048" i="1" s="1"/>
  <c r="W1048" i="1" s="1"/>
  <c r="AA1044" i="1"/>
  <c r="Z1044" i="1"/>
  <c r="V1044" i="1" s="1"/>
  <c r="AA1040" i="1"/>
  <c r="Z1040" i="1"/>
  <c r="V1040" i="1" s="1"/>
  <c r="W1040" i="1" s="1"/>
  <c r="AA1036" i="1"/>
  <c r="Z1036" i="1"/>
  <c r="V1036" i="1" s="1"/>
  <c r="W1036" i="1" s="1"/>
  <c r="AA1032" i="1"/>
  <c r="Z1032" i="1"/>
  <c r="V1032" i="1" s="1"/>
  <c r="W1032" i="1" s="1"/>
  <c r="AA1028" i="1"/>
  <c r="Z1028" i="1"/>
  <c r="V1028" i="1" s="1"/>
  <c r="W1028" i="1" s="1"/>
  <c r="AA1024" i="1"/>
  <c r="Z1024" i="1"/>
  <c r="S1024" i="1" s="1"/>
  <c r="AA1020" i="1"/>
  <c r="Z1020" i="1"/>
  <c r="S1020" i="1" s="1"/>
  <c r="AA1016" i="1"/>
  <c r="Z1016" i="1"/>
  <c r="V1016" i="1" s="1"/>
  <c r="W1016" i="1" s="1"/>
  <c r="AA1012" i="1"/>
  <c r="Z1012" i="1"/>
  <c r="V1012" i="1" s="1"/>
  <c r="W1012" i="1" s="1"/>
  <c r="AA1008" i="1"/>
  <c r="Z1008" i="1"/>
  <c r="V1008" i="1" s="1"/>
  <c r="W1008" i="1" s="1"/>
  <c r="AA1004" i="1"/>
  <c r="Z1004" i="1"/>
  <c r="V1004" i="1" s="1"/>
  <c r="W1004" i="1" s="1"/>
  <c r="AA1000" i="1"/>
  <c r="Z1000" i="1"/>
  <c r="V1000" i="1" s="1"/>
  <c r="W1000" i="1" s="1"/>
  <c r="AA996" i="1"/>
  <c r="Z996" i="1"/>
  <c r="V996" i="1" s="1"/>
  <c r="W996" i="1" s="1"/>
  <c r="AA992" i="1"/>
  <c r="Z992" i="1"/>
  <c r="S992" i="1" s="1"/>
  <c r="AA988" i="1"/>
  <c r="Z988" i="1"/>
  <c r="S988" i="1" s="1"/>
  <c r="AA984" i="1"/>
  <c r="Z984" i="1"/>
  <c r="V984" i="1" s="1"/>
  <c r="W984" i="1" s="1"/>
  <c r="AA980" i="1"/>
  <c r="Z980" i="1"/>
  <c r="V980" i="1" s="1"/>
  <c r="W980" i="1" s="1"/>
  <c r="AA976" i="1"/>
  <c r="Z976" i="1"/>
  <c r="V976" i="1" s="1"/>
  <c r="W976" i="1" s="1"/>
  <c r="AA972" i="1"/>
  <c r="Z972" i="1"/>
  <c r="V972" i="1" s="1"/>
  <c r="W972" i="1" s="1"/>
  <c r="AA968" i="1"/>
  <c r="Z968" i="1"/>
  <c r="V968" i="1" s="1"/>
  <c r="W968" i="1" s="1"/>
  <c r="AA964" i="1"/>
  <c r="Z964" i="1"/>
  <c r="V964" i="1" s="1"/>
  <c r="W964" i="1" s="1"/>
  <c r="AA960" i="1"/>
  <c r="Z960" i="1"/>
  <c r="S960" i="1" s="1"/>
  <c r="AA956" i="1"/>
  <c r="Z956" i="1"/>
  <c r="S956" i="1" s="1"/>
  <c r="AA952" i="1"/>
  <c r="Z952" i="1"/>
  <c r="V952" i="1" s="1"/>
  <c r="W952" i="1" s="1"/>
  <c r="AA948" i="1"/>
  <c r="Z948" i="1"/>
  <c r="V948" i="1" s="1"/>
  <c r="W948" i="1" s="1"/>
  <c r="AA944" i="1"/>
  <c r="Z944" i="1"/>
  <c r="V944" i="1" s="1"/>
  <c r="W944" i="1" s="1"/>
  <c r="AA940" i="1"/>
  <c r="Z940" i="1"/>
  <c r="V940" i="1" s="1"/>
  <c r="AA936" i="1"/>
  <c r="Z936" i="1"/>
  <c r="V936" i="1" s="1"/>
  <c r="W936" i="1" s="1"/>
  <c r="AA932" i="1"/>
  <c r="Z932" i="1"/>
  <c r="V932" i="1" s="1"/>
  <c r="W932" i="1" s="1"/>
  <c r="AA928" i="1"/>
  <c r="Z928" i="1"/>
  <c r="S928" i="1" s="1"/>
  <c r="AA924" i="1"/>
  <c r="Z924" i="1"/>
  <c r="S924" i="1" s="1"/>
  <c r="AA920" i="1"/>
  <c r="Z920" i="1"/>
  <c r="V920" i="1" s="1"/>
  <c r="W920" i="1" s="1"/>
  <c r="AA916" i="1"/>
  <c r="Z916" i="1"/>
  <c r="V916" i="1" s="1"/>
  <c r="W916" i="1" s="1"/>
  <c r="AA912" i="1"/>
  <c r="Z912" i="1"/>
  <c r="V912" i="1" s="1"/>
  <c r="W912" i="1" s="1"/>
  <c r="AA908" i="1"/>
  <c r="Z908" i="1"/>
  <c r="V908" i="1" s="1"/>
  <c r="W908" i="1" s="1"/>
  <c r="AA904" i="1"/>
  <c r="Z904" i="1"/>
  <c r="V904" i="1" s="1"/>
  <c r="W904" i="1" s="1"/>
  <c r="AA900" i="1"/>
  <c r="Z900" i="1"/>
  <c r="V900" i="1" s="1"/>
  <c r="W900" i="1" s="1"/>
  <c r="AA896" i="1"/>
  <c r="Z896" i="1"/>
  <c r="S896" i="1" s="1"/>
  <c r="AA892" i="1"/>
  <c r="Z892" i="1"/>
  <c r="S892" i="1" s="1"/>
  <c r="AA888" i="1"/>
  <c r="Z888" i="1"/>
  <c r="V888" i="1" s="1"/>
  <c r="W888" i="1" s="1"/>
  <c r="AA884" i="1"/>
  <c r="Z884" i="1"/>
  <c r="V884" i="1" s="1"/>
  <c r="W884" i="1" s="1"/>
  <c r="AA880" i="1"/>
  <c r="Z880" i="1"/>
  <c r="V880" i="1" s="1"/>
  <c r="W880" i="1" s="1"/>
  <c r="AA876" i="1"/>
  <c r="Z876" i="1"/>
  <c r="V876" i="1" s="1"/>
  <c r="W876" i="1" s="1"/>
  <c r="AA872" i="1"/>
  <c r="Z872" i="1"/>
  <c r="V872" i="1" s="1"/>
  <c r="W872" i="1" s="1"/>
  <c r="AA868" i="1"/>
  <c r="Z868" i="1"/>
  <c r="V868" i="1" s="1"/>
  <c r="AA864" i="1"/>
  <c r="Z864" i="1"/>
  <c r="S864" i="1" s="1"/>
  <c r="AA860" i="1"/>
  <c r="Z860" i="1"/>
  <c r="S860" i="1" s="1"/>
  <c r="AA856" i="1"/>
  <c r="Z856" i="1"/>
  <c r="V856" i="1" s="1"/>
  <c r="W856" i="1" s="1"/>
  <c r="AA852" i="1"/>
  <c r="Z852" i="1"/>
  <c r="V852" i="1" s="1"/>
  <c r="W852" i="1" s="1"/>
  <c r="AA848" i="1"/>
  <c r="Z848" i="1"/>
  <c r="V848" i="1" s="1"/>
  <c r="W848" i="1" s="1"/>
  <c r="AA844" i="1"/>
  <c r="Z844" i="1"/>
  <c r="V844" i="1" s="1"/>
  <c r="W844" i="1" s="1"/>
  <c r="AA840" i="1"/>
  <c r="Z840" i="1"/>
  <c r="V840" i="1" s="1"/>
  <c r="W840" i="1" s="1"/>
  <c r="AA836" i="1"/>
  <c r="Z836" i="1"/>
  <c r="V836" i="1" s="1"/>
  <c r="W836" i="1" s="1"/>
  <c r="AA832" i="1"/>
  <c r="Z832" i="1"/>
  <c r="S832" i="1" s="1"/>
  <c r="AA828" i="1"/>
  <c r="Z828" i="1"/>
  <c r="V828" i="1" s="1"/>
  <c r="W828" i="1" s="1"/>
  <c r="AA824" i="1"/>
  <c r="Z824" i="1"/>
  <c r="S824" i="1" s="1"/>
  <c r="AA820" i="1"/>
  <c r="Z820" i="1"/>
  <c r="S820" i="1" s="1"/>
  <c r="AA816" i="1"/>
  <c r="Z816" i="1"/>
  <c r="V816" i="1" s="1"/>
  <c r="W816" i="1" s="1"/>
  <c r="AA812" i="1"/>
  <c r="Z812" i="1"/>
  <c r="V812" i="1" s="1"/>
  <c r="W812" i="1" s="1"/>
  <c r="AA808" i="1"/>
  <c r="Z808" i="1"/>
  <c r="V808" i="1" s="1"/>
  <c r="W808" i="1" s="1"/>
  <c r="AA804" i="1"/>
  <c r="Z804" i="1"/>
  <c r="S804" i="1" s="1"/>
  <c r="AA800" i="1"/>
  <c r="Z800" i="1"/>
  <c r="V800" i="1" s="1"/>
  <c r="W800" i="1" s="1"/>
  <c r="AA796" i="1"/>
  <c r="Z796" i="1"/>
  <c r="V796" i="1" s="1"/>
  <c r="W796" i="1" s="1"/>
  <c r="AA792" i="1"/>
  <c r="Z792" i="1"/>
  <c r="V792" i="1" s="1"/>
  <c r="W792" i="1" s="1"/>
  <c r="AA788" i="1"/>
  <c r="Z788" i="1"/>
  <c r="S788" i="1" s="1"/>
  <c r="AA784" i="1"/>
  <c r="Z784" i="1"/>
  <c r="S784" i="1" s="1"/>
  <c r="AA780" i="1"/>
  <c r="Z780" i="1"/>
  <c r="V780" i="1" s="1"/>
  <c r="W780" i="1" s="1"/>
  <c r="AA776" i="1"/>
  <c r="Z776" i="1"/>
  <c r="S776" i="1" s="1"/>
  <c r="AA772" i="1"/>
  <c r="Z772" i="1"/>
  <c r="S772" i="1" s="1"/>
  <c r="AA768" i="1"/>
  <c r="Z768" i="1"/>
  <c r="V768" i="1" s="1"/>
  <c r="W768" i="1" s="1"/>
  <c r="AA764" i="1"/>
  <c r="Z764" i="1"/>
  <c r="V764" i="1" s="1"/>
  <c r="W764" i="1" s="1"/>
  <c r="AA760" i="1"/>
  <c r="Z760" i="1"/>
  <c r="V760" i="1" s="1"/>
  <c r="W760" i="1" s="1"/>
  <c r="AA756" i="1"/>
  <c r="Z756" i="1"/>
  <c r="S756" i="1" s="1"/>
  <c r="AA752" i="1"/>
  <c r="Z752" i="1"/>
  <c r="V752" i="1" s="1"/>
  <c r="W752" i="1" s="1"/>
  <c r="AA748" i="1"/>
  <c r="Z748" i="1"/>
  <c r="S748" i="1" s="1"/>
  <c r="AA744" i="1"/>
  <c r="Z744" i="1"/>
  <c r="V744" i="1" s="1"/>
  <c r="W744" i="1" s="1"/>
  <c r="AA740" i="1"/>
  <c r="Z740" i="1"/>
  <c r="S740" i="1" s="1"/>
  <c r="AA736" i="1"/>
  <c r="Z736" i="1"/>
  <c r="V736" i="1" s="1"/>
  <c r="W736" i="1" s="1"/>
  <c r="AA732" i="1"/>
  <c r="Z732" i="1"/>
  <c r="S732" i="1" s="1"/>
  <c r="AA728" i="1"/>
  <c r="Z728" i="1"/>
  <c r="V728" i="1" s="1"/>
  <c r="W728" i="1" s="1"/>
  <c r="AA724" i="1"/>
  <c r="Z724" i="1"/>
  <c r="S724" i="1" s="1"/>
  <c r="AA720" i="1"/>
  <c r="Z720" i="1"/>
  <c r="V720" i="1" s="1"/>
  <c r="W720" i="1" s="1"/>
  <c r="AA716" i="1"/>
  <c r="Z716" i="1"/>
  <c r="V716" i="1" s="1"/>
  <c r="W716" i="1" s="1"/>
  <c r="AA712" i="1"/>
  <c r="Z712" i="1"/>
  <c r="V712" i="1" s="1"/>
  <c r="W712" i="1" s="1"/>
  <c r="AA708" i="1"/>
  <c r="Z708" i="1"/>
  <c r="S708" i="1" s="1"/>
  <c r="AA704" i="1"/>
  <c r="Z704" i="1"/>
  <c r="S704" i="1" s="1"/>
  <c r="AA700" i="1"/>
  <c r="Z700" i="1"/>
  <c r="V700" i="1" s="1"/>
  <c r="W700" i="1" s="1"/>
  <c r="AA696" i="1"/>
  <c r="Z696" i="1"/>
  <c r="S696" i="1" s="1"/>
  <c r="AA692" i="1"/>
  <c r="Z692" i="1"/>
  <c r="AA688" i="1"/>
  <c r="Z688" i="1"/>
  <c r="V688" i="1" s="1"/>
  <c r="W688" i="1" s="1"/>
  <c r="AA684" i="1"/>
  <c r="Z684" i="1"/>
  <c r="V684" i="1" s="1"/>
  <c r="W684" i="1" s="1"/>
  <c r="AA680" i="1"/>
  <c r="Z680" i="1"/>
  <c r="V680" i="1" s="1"/>
  <c r="W680" i="1" s="1"/>
  <c r="AA676" i="1"/>
  <c r="Z676" i="1"/>
  <c r="S676" i="1" s="1"/>
  <c r="AA672" i="1"/>
  <c r="Z672" i="1"/>
  <c r="V672" i="1" s="1"/>
  <c r="W672" i="1" s="1"/>
  <c r="AA668" i="1"/>
  <c r="Z668" i="1"/>
  <c r="V668" i="1" s="1"/>
  <c r="W668" i="1" s="1"/>
  <c r="AA664" i="1"/>
  <c r="Z664" i="1"/>
  <c r="V664" i="1" s="1"/>
  <c r="W664" i="1" s="1"/>
  <c r="AA660" i="1"/>
  <c r="Z660" i="1"/>
  <c r="AA656" i="1"/>
  <c r="Z656" i="1"/>
  <c r="S656" i="1" s="1"/>
  <c r="AA652" i="1"/>
  <c r="Z652" i="1"/>
  <c r="V652" i="1" s="1"/>
  <c r="W652" i="1" s="1"/>
  <c r="AA648" i="1"/>
  <c r="Z648" i="1"/>
  <c r="S648" i="1" s="1"/>
  <c r="AA644" i="1"/>
  <c r="Z644" i="1"/>
  <c r="S644" i="1" s="1"/>
  <c r="AA640" i="1"/>
  <c r="Z640" i="1"/>
  <c r="V640" i="1" s="1"/>
  <c r="W640" i="1" s="1"/>
  <c r="AA636" i="1"/>
  <c r="Z636" i="1"/>
  <c r="V636" i="1" s="1"/>
  <c r="W636" i="1" s="1"/>
  <c r="AA632" i="1"/>
  <c r="Z632" i="1"/>
  <c r="V632" i="1" s="1"/>
  <c r="W632" i="1" s="1"/>
  <c r="AA628" i="1"/>
  <c r="Z628" i="1"/>
  <c r="AA624" i="1"/>
  <c r="Z624" i="1"/>
  <c r="V624" i="1" s="1"/>
  <c r="W624" i="1" s="1"/>
  <c r="AA620" i="1"/>
  <c r="Z620" i="1"/>
  <c r="S620" i="1" s="1"/>
  <c r="AA616" i="1"/>
  <c r="Z616" i="1"/>
  <c r="V616" i="1" s="1"/>
  <c r="W616" i="1" s="1"/>
  <c r="AA612" i="1"/>
  <c r="Z612" i="1"/>
  <c r="S612" i="1" s="1"/>
  <c r="AA608" i="1"/>
  <c r="Z608" i="1"/>
  <c r="V608" i="1" s="1"/>
  <c r="W608" i="1" s="1"/>
  <c r="AA604" i="1"/>
  <c r="Z604" i="1"/>
  <c r="S604" i="1" s="1"/>
  <c r="AA600" i="1"/>
  <c r="Z600" i="1"/>
  <c r="V600" i="1" s="1"/>
  <c r="W600" i="1" s="1"/>
  <c r="AA596" i="1"/>
  <c r="Z596" i="1"/>
  <c r="AA592" i="1"/>
  <c r="Z592" i="1"/>
  <c r="V592" i="1" s="1"/>
  <c r="W592" i="1" s="1"/>
  <c r="AA588" i="1"/>
  <c r="Z588" i="1"/>
  <c r="V588" i="1" s="1"/>
  <c r="W588" i="1" s="1"/>
  <c r="AA584" i="1"/>
  <c r="Z584" i="1"/>
  <c r="V584" i="1" s="1"/>
  <c r="W584" i="1" s="1"/>
  <c r="AA580" i="1"/>
  <c r="Z580" i="1"/>
  <c r="S580" i="1" s="1"/>
  <c r="AA576" i="1"/>
  <c r="Z576" i="1"/>
  <c r="S576" i="1" s="1"/>
  <c r="AA572" i="1"/>
  <c r="Z572" i="1"/>
  <c r="V572" i="1" s="1"/>
  <c r="W572" i="1" s="1"/>
  <c r="AA568" i="1"/>
  <c r="Z568" i="1"/>
  <c r="S568" i="1" s="1"/>
  <c r="AA564" i="1"/>
  <c r="Z564" i="1"/>
  <c r="AA560" i="1"/>
  <c r="Z560" i="1"/>
  <c r="V560" i="1" s="1"/>
  <c r="W560" i="1" s="1"/>
  <c r="AA556" i="1"/>
  <c r="Z556" i="1"/>
  <c r="V556" i="1" s="1"/>
  <c r="W556" i="1" s="1"/>
  <c r="AA552" i="1"/>
  <c r="Z552" i="1"/>
  <c r="V552" i="1" s="1"/>
  <c r="W552" i="1" s="1"/>
  <c r="AA548" i="1"/>
  <c r="Z548" i="1"/>
  <c r="S548" i="1" s="1"/>
  <c r="AA544" i="1"/>
  <c r="Z544" i="1"/>
  <c r="V544" i="1" s="1"/>
  <c r="W544" i="1" s="1"/>
  <c r="AA540" i="1"/>
  <c r="Z540" i="1"/>
  <c r="V540" i="1" s="1"/>
  <c r="W540" i="1" s="1"/>
  <c r="AA536" i="1"/>
  <c r="Z536" i="1"/>
  <c r="V536" i="1" s="1"/>
  <c r="W536" i="1" s="1"/>
  <c r="AA532" i="1"/>
  <c r="Z532" i="1"/>
  <c r="AA528" i="1"/>
  <c r="Z528" i="1"/>
  <c r="S528" i="1" s="1"/>
  <c r="AA524" i="1"/>
  <c r="Z524" i="1"/>
  <c r="V524" i="1" s="1"/>
  <c r="AA520" i="1"/>
  <c r="Z520" i="1"/>
  <c r="S520" i="1" s="1"/>
  <c r="AA516" i="1"/>
  <c r="Z516" i="1"/>
  <c r="S516" i="1" s="1"/>
  <c r="AA512" i="1"/>
  <c r="Z512" i="1"/>
  <c r="V512" i="1" s="1"/>
  <c r="W512" i="1" s="1"/>
  <c r="AA508" i="1"/>
  <c r="Z508" i="1"/>
  <c r="V508" i="1" s="1"/>
  <c r="W508" i="1" s="1"/>
  <c r="AA504" i="1"/>
  <c r="Z504" i="1"/>
  <c r="V504" i="1" s="1"/>
  <c r="W504" i="1" s="1"/>
  <c r="AA500" i="1"/>
  <c r="Z500" i="1"/>
  <c r="AA496" i="1"/>
  <c r="Z496" i="1"/>
  <c r="V496" i="1" s="1"/>
  <c r="W496" i="1" s="1"/>
  <c r="AA492" i="1"/>
  <c r="Z492" i="1"/>
  <c r="S492" i="1" s="1"/>
  <c r="AA488" i="1"/>
  <c r="Z488" i="1"/>
  <c r="V488" i="1" s="1"/>
  <c r="W488" i="1" s="1"/>
  <c r="AA484" i="1"/>
  <c r="Z484" i="1"/>
  <c r="S484" i="1" s="1"/>
  <c r="AA480" i="1"/>
  <c r="Z480" i="1"/>
  <c r="V480" i="1" s="1"/>
  <c r="W480" i="1" s="1"/>
  <c r="AA476" i="1"/>
  <c r="Z476" i="1"/>
  <c r="S476" i="1" s="1"/>
  <c r="AA472" i="1"/>
  <c r="Z472" i="1"/>
  <c r="V472" i="1" s="1"/>
  <c r="W472" i="1" s="1"/>
  <c r="AA468" i="1"/>
  <c r="Z468" i="1"/>
  <c r="AA464" i="1"/>
  <c r="Z464" i="1"/>
  <c r="V464" i="1" s="1"/>
  <c r="W464" i="1" s="1"/>
  <c r="AA460" i="1"/>
  <c r="Z460" i="1"/>
  <c r="V460" i="1" s="1"/>
  <c r="W460" i="1" s="1"/>
  <c r="AA456" i="1"/>
  <c r="Z456" i="1"/>
  <c r="V456" i="1" s="1"/>
  <c r="W456" i="1" s="1"/>
  <c r="AA452" i="1"/>
  <c r="Z452" i="1"/>
  <c r="S452" i="1" s="1"/>
  <c r="AA448" i="1"/>
  <c r="Z448" i="1"/>
  <c r="S448" i="1" s="1"/>
  <c r="AA444" i="1"/>
  <c r="Z444" i="1"/>
  <c r="V444" i="1" s="1"/>
  <c r="W444" i="1" s="1"/>
  <c r="AA440" i="1"/>
  <c r="Z440" i="1"/>
  <c r="S440" i="1" s="1"/>
  <c r="AA436" i="1"/>
  <c r="Z436" i="1"/>
  <c r="AA432" i="1"/>
  <c r="Z432" i="1"/>
  <c r="V432" i="1" s="1"/>
  <c r="W432" i="1" s="1"/>
  <c r="AA428" i="1"/>
  <c r="Z428" i="1"/>
  <c r="V428" i="1" s="1"/>
  <c r="W428" i="1" s="1"/>
  <c r="AA424" i="1"/>
  <c r="Z424" i="1"/>
  <c r="V424" i="1" s="1"/>
  <c r="W424" i="1" s="1"/>
  <c r="AA420" i="1"/>
  <c r="Z420" i="1"/>
  <c r="S420" i="1" s="1"/>
  <c r="AA416" i="1"/>
  <c r="Z416" i="1"/>
  <c r="V416" i="1" s="1"/>
  <c r="W416" i="1" s="1"/>
  <c r="AA412" i="1"/>
  <c r="Z412" i="1"/>
  <c r="V412" i="1" s="1"/>
  <c r="W412" i="1" s="1"/>
  <c r="AA408" i="1"/>
  <c r="Z408" i="1"/>
  <c r="V408" i="1" s="1"/>
  <c r="W408" i="1" s="1"/>
  <c r="AA404" i="1"/>
  <c r="Z404" i="1"/>
  <c r="AA400" i="1"/>
  <c r="Z400" i="1"/>
  <c r="S400" i="1" s="1"/>
  <c r="AA396" i="1"/>
  <c r="Z396" i="1"/>
  <c r="V396" i="1" s="1"/>
  <c r="W396" i="1" s="1"/>
  <c r="AA392" i="1"/>
  <c r="Z392" i="1"/>
  <c r="S392" i="1" s="1"/>
  <c r="AA388" i="1"/>
  <c r="Z388" i="1"/>
  <c r="S388" i="1" s="1"/>
  <c r="AA384" i="1"/>
  <c r="Z384" i="1"/>
  <c r="V384" i="1" s="1"/>
  <c r="W384" i="1" s="1"/>
  <c r="AA380" i="1"/>
  <c r="Z380" i="1"/>
  <c r="V380" i="1" s="1"/>
  <c r="W380" i="1" s="1"/>
  <c r="AA376" i="1"/>
  <c r="Z376" i="1"/>
  <c r="V376" i="1" s="1"/>
  <c r="W376" i="1" s="1"/>
  <c r="AA372" i="1"/>
  <c r="Z372" i="1"/>
  <c r="AA368" i="1"/>
  <c r="Z368" i="1"/>
  <c r="V368" i="1" s="1"/>
  <c r="W368" i="1" s="1"/>
  <c r="AA364" i="1"/>
  <c r="Z364" i="1"/>
  <c r="S364" i="1" s="1"/>
  <c r="AA360" i="1"/>
  <c r="Z360" i="1"/>
  <c r="V360" i="1" s="1"/>
  <c r="W360" i="1" s="1"/>
  <c r="AA356" i="1"/>
  <c r="Z356" i="1"/>
  <c r="S356" i="1" s="1"/>
  <c r="AA352" i="1"/>
  <c r="Z352" i="1"/>
  <c r="V352" i="1" s="1"/>
  <c r="W352" i="1" s="1"/>
  <c r="AA348" i="1"/>
  <c r="Z348" i="1"/>
  <c r="S348" i="1" s="1"/>
  <c r="AA344" i="1"/>
  <c r="Z344" i="1"/>
  <c r="V344" i="1" s="1"/>
  <c r="W344" i="1" s="1"/>
  <c r="AA340" i="1"/>
  <c r="Z340" i="1"/>
  <c r="AA336" i="1"/>
  <c r="Z336" i="1"/>
  <c r="V336" i="1" s="1"/>
  <c r="W336" i="1" s="1"/>
  <c r="AA332" i="1"/>
  <c r="Z332" i="1"/>
  <c r="V332" i="1" s="1"/>
  <c r="W332" i="1" s="1"/>
  <c r="AA328" i="1"/>
  <c r="Z328" i="1"/>
  <c r="V328" i="1" s="1"/>
  <c r="W328" i="1" s="1"/>
  <c r="AA324" i="1"/>
  <c r="Z324" i="1"/>
  <c r="S324" i="1" s="1"/>
  <c r="AA320" i="1"/>
  <c r="Z320" i="1"/>
  <c r="S320" i="1" s="1"/>
  <c r="AA316" i="1"/>
  <c r="Z316" i="1"/>
  <c r="V316" i="1" s="1"/>
  <c r="AA312" i="1"/>
  <c r="Z312" i="1"/>
  <c r="S312" i="1" s="1"/>
  <c r="AA308" i="1"/>
  <c r="Z308" i="1"/>
  <c r="AA304" i="1"/>
  <c r="Z304" i="1"/>
  <c r="V304" i="1" s="1"/>
  <c r="W304" i="1" s="1"/>
  <c r="AA300" i="1"/>
  <c r="Z300" i="1"/>
  <c r="V300" i="1" s="1"/>
  <c r="W300" i="1" s="1"/>
  <c r="AA296" i="1"/>
  <c r="Z296" i="1"/>
  <c r="V296" i="1" s="1"/>
  <c r="W296" i="1" s="1"/>
  <c r="AA292" i="1"/>
  <c r="Z292" i="1"/>
  <c r="S292" i="1" s="1"/>
  <c r="AA288" i="1"/>
  <c r="Z288" i="1"/>
  <c r="V288" i="1" s="1"/>
  <c r="W288" i="1" s="1"/>
  <c r="AA284" i="1"/>
  <c r="Z284" i="1"/>
  <c r="V284" i="1" s="1"/>
  <c r="W284" i="1" s="1"/>
  <c r="AA280" i="1"/>
  <c r="Z280" i="1"/>
  <c r="V280" i="1" s="1"/>
  <c r="W280" i="1" s="1"/>
  <c r="AA276" i="1"/>
  <c r="Z276" i="1"/>
  <c r="S276" i="1" s="1"/>
  <c r="AA272" i="1"/>
  <c r="Z272" i="1"/>
  <c r="S272" i="1" s="1"/>
  <c r="AA268" i="1"/>
  <c r="Z268" i="1"/>
  <c r="V268" i="1" s="1"/>
  <c r="W268" i="1" s="1"/>
  <c r="AA264" i="1"/>
  <c r="Z264" i="1"/>
  <c r="S264" i="1" s="1"/>
  <c r="AA260" i="1"/>
  <c r="Z260" i="1"/>
  <c r="AA256" i="1"/>
  <c r="Z256" i="1"/>
  <c r="V256" i="1" s="1"/>
  <c r="W256" i="1" s="1"/>
  <c r="AA252" i="1"/>
  <c r="Z252" i="1"/>
  <c r="V252" i="1" s="1"/>
  <c r="W252" i="1" s="1"/>
  <c r="AA248" i="1"/>
  <c r="Z248" i="1"/>
  <c r="V248" i="1" s="1"/>
  <c r="W248" i="1" s="1"/>
  <c r="AA244" i="1"/>
  <c r="Z244" i="1"/>
  <c r="S244" i="1" s="1"/>
  <c r="AA240" i="1"/>
  <c r="Z240" i="1"/>
  <c r="V240" i="1" s="1"/>
  <c r="W240" i="1" s="1"/>
  <c r="AA236" i="1"/>
  <c r="Z236" i="1"/>
  <c r="S236" i="1" s="1"/>
  <c r="AA232" i="1"/>
  <c r="Z232" i="1"/>
  <c r="V232" i="1" s="1"/>
  <c r="W232" i="1" s="1"/>
  <c r="AA228" i="1"/>
  <c r="Z228" i="1"/>
  <c r="AA224" i="1"/>
  <c r="Z224" i="1"/>
  <c r="V224" i="1" s="1"/>
  <c r="W224" i="1" s="1"/>
  <c r="AA220" i="1"/>
  <c r="Z220" i="1"/>
  <c r="S220" i="1" s="1"/>
  <c r="AA216" i="1"/>
  <c r="Z216" i="1"/>
  <c r="V216" i="1" s="1"/>
  <c r="W216" i="1" s="1"/>
  <c r="AA212" i="1"/>
  <c r="Z212" i="1"/>
  <c r="S212" i="1" s="1"/>
  <c r="AA208" i="1"/>
  <c r="Z208" i="1"/>
  <c r="V208" i="1" s="1"/>
  <c r="W208" i="1" s="1"/>
  <c r="AA204" i="1"/>
  <c r="Z204" i="1"/>
  <c r="V204" i="1" s="1"/>
  <c r="W204" i="1" s="1"/>
  <c r="AA200" i="1"/>
  <c r="Z200" i="1"/>
  <c r="V200" i="1" s="1"/>
  <c r="W200" i="1" s="1"/>
  <c r="AA196" i="1"/>
  <c r="Z196" i="1"/>
  <c r="S196" i="1" s="1"/>
  <c r="AA192" i="1"/>
  <c r="Z192" i="1"/>
  <c r="S192" i="1" s="1"/>
  <c r="AA188" i="1"/>
  <c r="Z188" i="1"/>
  <c r="V188" i="1" s="1"/>
  <c r="AA184" i="1"/>
  <c r="Z184" i="1"/>
  <c r="S184" i="1" s="1"/>
  <c r="AA180" i="1"/>
  <c r="Z180" i="1"/>
  <c r="AA176" i="1"/>
  <c r="Z176" i="1"/>
  <c r="V176" i="1" s="1"/>
  <c r="W176" i="1" s="1"/>
  <c r="AA172" i="1"/>
  <c r="Z172" i="1"/>
  <c r="V172" i="1" s="1"/>
  <c r="W172" i="1" s="1"/>
  <c r="AA168" i="1"/>
  <c r="Z168" i="1"/>
  <c r="V168" i="1" s="1"/>
  <c r="W168" i="1" s="1"/>
  <c r="AA164" i="1"/>
  <c r="Z164" i="1"/>
  <c r="S164" i="1" s="1"/>
  <c r="AA160" i="1"/>
  <c r="Z160" i="1"/>
  <c r="V160" i="1" s="1"/>
  <c r="W160" i="1" s="1"/>
  <c r="AA156" i="1"/>
  <c r="Z156" i="1"/>
  <c r="V156" i="1" s="1"/>
  <c r="W156" i="1" s="1"/>
  <c r="AA152" i="1"/>
  <c r="Z152" i="1"/>
  <c r="V152" i="1" s="1"/>
  <c r="W152" i="1" s="1"/>
  <c r="AA148" i="1"/>
  <c r="Z148" i="1"/>
  <c r="S148" i="1" s="1"/>
  <c r="AA144" i="1"/>
  <c r="Z144" i="1"/>
  <c r="S144" i="1" s="1"/>
  <c r="AA140" i="1"/>
  <c r="Z140" i="1"/>
  <c r="V140" i="1" s="1"/>
  <c r="AA136" i="1"/>
  <c r="Z136" i="1"/>
  <c r="AA132" i="1"/>
  <c r="Z132" i="1"/>
  <c r="AA128" i="1"/>
  <c r="Z128" i="1"/>
  <c r="AA124" i="1"/>
  <c r="Z124" i="1"/>
  <c r="V124" i="1" s="1"/>
  <c r="W124" i="1" s="1"/>
  <c r="AA120" i="1"/>
  <c r="Z120" i="1"/>
  <c r="AA116" i="1"/>
  <c r="Z116" i="1"/>
  <c r="S116" i="1" s="1"/>
  <c r="AA112" i="1"/>
  <c r="Z112" i="1"/>
  <c r="AA108" i="1"/>
  <c r="Z108" i="1"/>
  <c r="S108" i="1" s="1"/>
  <c r="AA104" i="1"/>
  <c r="Z104" i="1"/>
  <c r="AA100" i="1"/>
  <c r="Z100" i="1"/>
  <c r="AA96" i="1"/>
  <c r="Z96" i="1"/>
  <c r="AA92" i="1"/>
  <c r="Z92" i="1"/>
  <c r="S92" i="1" s="1"/>
  <c r="AA88" i="1"/>
  <c r="Z88" i="1"/>
  <c r="AA84" i="1"/>
  <c r="Z84" i="1"/>
  <c r="S84" i="1" s="1"/>
  <c r="AA80" i="1"/>
  <c r="Z80" i="1"/>
  <c r="AA76" i="1"/>
  <c r="Z76" i="1"/>
  <c r="V76" i="1" s="1"/>
  <c r="W76" i="1" s="1"/>
  <c r="AA72" i="1"/>
  <c r="Z72" i="1"/>
  <c r="AA68" i="1"/>
  <c r="Z68" i="1"/>
  <c r="S68" i="1" s="1"/>
  <c r="AA64" i="1"/>
  <c r="Z64" i="1"/>
  <c r="AA60" i="1"/>
  <c r="Z60" i="1"/>
  <c r="V60" i="1" s="1"/>
  <c r="W60" i="1" s="1"/>
  <c r="AA56" i="1"/>
  <c r="Z56" i="1"/>
  <c r="AA52" i="1"/>
  <c r="Z52" i="1"/>
  <c r="S52" i="1" s="1"/>
  <c r="AA48" i="1"/>
  <c r="Z48" i="1"/>
  <c r="AA44" i="1"/>
  <c r="Z44" i="1"/>
  <c r="V44" i="1" s="1"/>
  <c r="W44" i="1" s="1"/>
  <c r="AA40" i="1"/>
  <c r="Z40" i="1"/>
  <c r="AA36" i="1"/>
  <c r="Z36" i="1"/>
  <c r="AA32" i="1"/>
  <c r="Z32" i="1"/>
  <c r="AA28" i="1"/>
  <c r="Z28" i="1"/>
  <c r="V28" i="1" s="1"/>
  <c r="W28" i="1" s="1"/>
  <c r="AA24" i="1"/>
  <c r="Z24" i="1"/>
  <c r="AA20" i="1"/>
  <c r="Z20" i="1"/>
  <c r="S20" i="1" s="1"/>
  <c r="AA16" i="1"/>
  <c r="Z16" i="1"/>
  <c r="AA12" i="1"/>
  <c r="Z12" i="1"/>
  <c r="V12" i="1" s="1"/>
  <c r="W12" i="1" s="1"/>
  <c r="AA8" i="1"/>
  <c r="Z8" i="1"/>
  <c r="AA4" i="1"/>
  <c r="Z4" i="1"/>
  <c r="S4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AA1403" i="1"/>
  <c r="Z1403" i="1"/>
  <c r="S1403" i="1" s="1"/>
  <c r="AA1399" i="1"/>
  <c r="Z1399" i="1"/>
  <c r="AA1395" i="1"/>
  <c r="Z1395" i="1"/>
  <c r="S1395" i="1" s="1"/>
  <c r="AA1391" i="1"/>
  <c r="Z1391" i="1"/>
  <c r="AA1387" i="1"/>
  <c r="Z1387" i="1"/>
  <c r="S1387" i="1" s="1"/>
  <c r="AA1383" i="1"/>
  <c r="Z1383" i="1"/>
  <c r="AA1379" i="1"/>
  <c r="Z1379" i="1"/>
  <c r="S1379" i="1" s="1"/>
  <c r="AA1375" i="1"/>
  <c r="Z1375" i="1"/>
  <c r="AA1371" i="1"/>
  <c r="Z1371" i="1"/>
  <c r="S1371" i="1" s="1"/>
  <c r="AA1367" i="1"/>
  <c r="Z1367" i="1"/>
  <c r="AA1363" i="1"/>
  <c r="Z1363" i="1"/>
  <c r="S1363" i="1" s="1"/>
  <c r="AA1359" i="1"/>
  <c r="Z1359" i="1"/>
  <c r="AA1355" i="1"/>
  <c r="Z1355" i="1"/>
  <c r="S1355" i="1" s="1"/>
  <c r="AA1351" i="1"/>
  <c r="Z1351" i="1"/>
  <c r="AA1347" i="1"/>
  <c r="Z1347" i="1"/>
  <c r="S1347" i="1" s="1"/>
  <c r="AA1343" i="1"/>
  <c r="Z1343" i="1"/>
  <c r="AA1339" i="1"/>
  <c r="Z1339" i="1"/>
  <c r="S1339" i="1" s="1"/>
  <c r="AA1335" i="1"/>
  <c r="Z1335" i="1"/>
  <c r="AA1331" i="1"/>
  <c r="Z1331" i="1"/>
  <c r="S1331" i="1" s="1"/>
  <c r="AA1327" i="1"/>
  <c r="Z1327" i="1"/>
  <c r="AA1323" i="1"/>
  <c r="Z1323" i="1"/>
  <c r="S1323" i="1" s="1"/>
  <c r="AA1319" i="1"/>
  <c r="Z1319" i="1"/>
  <c r="AA1315" i="1"/>
  <c r="Z1315" i="1"/>
  <c r="S1315" i="1" s="1"/>
  <c r="AA1311" i="1"/>
  <c r="Z1311" i="1"/>
  <c r="AA1307" i="1"/>
  <c r="Z1307" i="1"/>
  <c r="S1307" i="1" s="1"/>
  <c r="AA1303" i="1"/>
  <c r="Z1303" i="1"/>
  <c r="AA1299" i="1"/>
  <c r="Z1299" i="1"/>
  <c r="S1299" i="1" s="1"/>
  <c r="AA1295" i="1"/>
  <c r="Z1295" i="1"/>
  <c r="AA1291" i="1"/>
  <c r="Z1291" i="1"/>
  <c r="S1291" i="1" s="1"/>
  <c r="AA1287" i="1"/>
  <c r="Z1287" i="1"/>
  <c r="AA1283" i="1"/>
  <c r="Z1283" i="1"/>
  <c r="S1283" i="1" s="1"/>
  <c r="AA1279" i="1"/>
  <c r="Z1279" i="1"/>
  <c r="AA1275" i="1"/>
  <c r="Z1275" i="1"/>
  <c r="S1275" i="1" s="1"/>
  <c r="AA1271" i="1"/>
  <c r="Z1271" i="1"/>
  <c r="AA1267" i="1"/>
  <c r="Z1267" i="1"/>
  <c r="S1267" i="1" s="1"/>
  <c r="AA1263" i="1"/>
  <c r="Z1263" i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AA923" i="1"/>
  <c r="Z923" i="1"/>
  <c r="S923" i="1" s="1"/>
  <c r="AA919" i="1"/>
  <c r="Z919" i="1"/>
  <c r="AA915" i="1"/>
  <c r="Z915" i="1"/>
  <c r="S915" i="1" s="1"/>
  <c r="AA911" i="1"/>
  <c r="Z911" i="1"/>
  <c r="AA907" i="1"/>
  <c r="Z907" i="1"/>
  <c r="S907" i="1" s="1"/>
  <c r="AA903" i="1"/>
  <c r="Z903" i="1"/>
  <c r="AA899" i="1"/>
  <c r="Z899" i="1"/>
  <c r="S899" i="1" s="1"/>
  <c r="AA895" i="1"/>
  <c r="Z895" i="1"/>
  <c r="AA891" i="1"/>
  <c r="Z891" i="1"/>
  <c r="S891" i="1" s="1"/>
  <c r="AA887" i="1"/>
  <c r="Z887" i="1"/>
  <c r="AA883" i="1"/>
  <c r="Z883" i="1"/>
  <c r="S883" i="1" s="1"/>
  <c r="AA879" i="1"/>
  <c r="Z879" i="1"/>
  <c r="AA875" i="1"/>
  <c r="Z875" i="1"/>
  <c r="S875" i="1" s="1"/>
  <c r="AA871" i="1"/>
  <c r="Z871" i="1"/>
  <c r="AA867" i="1"/>
  <c r="Z867" i="1"/>
  <c r="S867" i="1" s="1"/>
  <c r="AA863" i="1"/>
  <c r="Z863" i="1"/>
  <c r="AA859" i="1"/>
  <c r="Z859" i="1"/>
  <c r="S859" i="1" s="1"/>
  <c r="AA855" i="1"/>
  <c r="Z855" i="1"/>
  <c r="AA851" i="1"/>
  <c r="Z851" i="1"/>
  <c r="S851" i="1" s="1"/>
  <c r="AA847" i="1"/>
  <c r="Z847" i="1"/>
  <c r="AA843" i="1"/>
  <c r="Z843" i="1"/>
  <c r="S843" i="1" s="1"/>
  <c r="AA839" i="1"/>
  <c r="Z839" i="1"/>
  <c r="AA835" i="1"/>
  <c r="Z835" i="1"/>
  <c r="S835" i="1" s="1"/>
  <c r="AA831" i="1"/>
  <c r="Z831" i="1"/>
  <c r="AA827" i="1"/>
  <c r="Z827" i="1"/>
  <c r="S827" i="1" s="1"/>
  <c r="AA823" i="1"/>
  <c r="Z823" i="1"/>
  <c r="AA819" i="1"/>
  <c r="Z819" i="1"/>
  <c r="S819" i="1" s="1"/>
  <c r="AA815" i="1"/>
  <c r="Z815" i="1"/>
  <c r="AA811" i="1"/>
  <c r="Z811" i="1"/>
  <c r="S811" i="1" s="1"/>
  <c r="AA807" i="1"/>
  <c r="Z807" i="1"/>
  <c r="AA803" i="1"/>
  <c r="Z803" i="1"/>
  <c r="S803" i="1" s="1"/>
  <c r="AA799" i="1"/>
  <c r="Z799" i="1"/>
  <c r="AA795" i="1"/>
  <c r="Z795" i="1"/>
  <c r="S795" i="1" s="1"/>
  <c r="AA791" i="1"/>
  <c r="Z791" i="1"/>
  <c r="AA787" i="1"/>
  <c r="Z787" i="1"/>
  <c r="S787" i="1" s="1"/>
  <c r="AA783" i="1"/>
  <c r="Z783" i="1"/>
  <c r="AA779" i="1"/>
  <c r="Z779" i="1"/>
  <c r="S779" i="1" s="1"/>
  <c r="AA775" i="1"/>
  <c r="Z775" i="1"/>
  <c r="AA771" i="1"/>
  <c r="Z771" i="1"/>
  <c r="S771" i="1" s="1"/>
  <c r="AA767" i="1"/>
  <c r="Z767" i="1"/>
  <c r="AA763" i="1"/>
  <c r="Z763" i="1"/>
  <c r="S763" i="1" s="1"/>
  <c r="AA759" i="1"/>
  <c r="Z759" i="1"/>
  <c r="AA755" i="1"/>
  <c r="Z755" i="1"/>
  <c r="S755" i="1" s="1"/>
  <c r="AA751" i="1"/>
  <c r="Z751" i="1"/>
  <c r="AA747" i="1"/>
  <c r="Z747" i="1"/>
  <c r="S747" i="1" s="1"/>
  <c r="AA743" i="1"/>
  <c r="Z743" i="1"/>
  <c r="AA739" i="1"/>
  <c r="Z739" i="1"/>
  <c r="S739" i="1" s="1"/>
  <c r="AA735" i="1"/>
  <c r="Z735" i="1"/>
  <c r="AA731" i="1"/>
  <c r="Z731" i="1"/>
  <c r="S731" i="1" s="1"/>
  <c r="AA727" i="1"/>
  <c r="Z727" i="1"/>
  <c r="AA723" i="1"/>
  <c r="Z723" i="1"/>
  <c r="S723" i="1" s="1"/>
  <c r="AA719" i="1"/>
  <c r="Z719" i="1"/>
  <c r="AA715" i="1"/>
  <c r="Z715" i="1"/>
  <c r="S715" i="1" s="1"/>
  <c r="AA711" i="1"/>
  <c r="Z711" i="1"/>
  <c r="AA707" i="1"/>
  <c r="Z707" i="1"/>
  <c r="S707" i="1" s="1"/>
  <c r="AA703" i="1"/>
  <c r="Z703" i="1"/>
  <c r="AA699" i="1"/>
  <c r="Z699" i="1"/>
  <c r="S699" i="1" s="1"/>
  <c r="AA695" i="1"/>
  <c r="Z695" i="1"/>
  <c r="AA691" i="1"/>
  <c r="Z691" i="1"/>
  <c r="S691" i="1" s="1"/>
  <c r="AA687" i="1"/>
  <c r="Z687" i="1"/>
  <c r="AA683" i="1"/>
  <c r="Z683" i="1"/>
  <c r="S683" i="1" s="1"/>
  <c r="AA679" i="1"/>
  <c r="Z679" i="1"/>
  <c r="AA675" i="1"/>
  <c r="Z675" i="1"/>
  <c r="S675" i="1" s="1"/>
  <c r="AA671" i="1"/>
  <c r="Z671" i="1"/>
  <c r="AA667" i="1"/>
  <c r="Z667" i="1"/>
  <c r="S667" i="1" s="1"/>
  <c r="AA663" i="1"/>
  <c r="Z663" i="1"/>
  <c r="AA659" i="1"/>
  <c r="Z659" i="1"/>
  <c r="S659" i="1" s="1"/>
  <c r="AA655" i="1"/>
  <c r="Z655" i="1"/>
  <c r="AA651" i="1"/>
  <c r="Z651" i="1"/>
  <c r="S651" i="1" s="1"/>
  <c r="AA647" i="1"/>
  <c r="Z647" i="1"/>
  <c r="AA643" i="1"/>
  <c r="Z643" i="1"/>
  <c r="S643" i="1" s="1"/>
  <c r="AA639" i="1"/>
  <c r="Z639" i="1"/>
  <c r="AA635" i="1"/>
  <c r="Z635" i="1"/>
  <c r="S635" i="1" s="1"/>
  <c r="AA631" i="1"/>
  <c r="Z631" i="1"/>
  <c r="AA627" i="1"/>
  <c r="Z627" i="1"/>
  <c r="S627" i="1" s="1"/>
  <c r="AA623" i="1"/>
  <c r="Z623" i="1"/>
  <c r="AA619" i="1"/>
  <c r="Z619" i="1"/>
  <c r="S619" i="1" s="1"/>
  <c r="AA615" i="1"/>
  <c r="Z615" i="1"/>
  <c r="AA611" i="1"/>
  <c r="Z611" i="1"/>
  <c r="S611" i="1" s="1"/>
  <c r="AA607" i="1"/>
  <c r="Z607" i="1"/>
  <c r="AA603" i="1"/>
  <c r="Z603" i="1"/>
  <c r="S603" i="1" s="1"/>
  <c r="AA599" i="1"/>
  <c r="Z599" i="1"/>
  <c r="AA595" i="1"/>
  <c r="Z595" i="1"/>
  <c r="S595" i="1" s="1"/>
  <c r="AA591" i="1"/>
  <c r="Z591" i="1"/>
  <c r="AA587" i="1"/>
  <c r="Z587" i="1"/>
  <c r="S587" i="1" s="1"/>
  <c r="AA583" i="1"/>
  <c r="Z583" i="1"/>
  <c r="AA579" i="1"/>
  <c r="Z579" i="1"/>
  <c r="S579" i="1" s="1"/>
  <c r="AA575" i="1"/>
  <c r="Z575" i="1"/>
  <c r="AA571" i="1"/>
  <c r="Z571" i="1"/>
  <c r="S571" i="1" s="1"/>
  <c r="AA567" i="1"/>
  <c r="Z567" i="1"/>
  <c r="AA563" i="1"/>
  <c r="Z563" i="1"/>
  <c r="S563" i="1" s="1"/>
  <c r="AA559" i="1"/>
  <c r="Z559" i="1"/>
  <c r="AA555" i="1"/>
  <c r="Z555" i="1"/>
  <c r="S555" i="1" s="1"/>
  <c r="AA551" i="1"/>
  <c r="Z551" i="1"/>
  <c r="AA547" i="1"/>
  <c r="Z547" i="1"/>
  <c r="S547" i="1" s="1"/>
  <c r="AA543" i="1"/>
  <c r="Z543" i="1"/>
  <c r="AA539" i="1"/>
  <c r="Z539" i="1"/>
  <c r="S539" i="1" s="1"/>
  <c r="AA535" i="1"/>
  <c r="Z535" i="1"/>
  <c r="AA531" i="1"/>
  <c r="Z531" i="1"/>
  <c r="S531" i="1" s="1"/>
  <c r="AA527" i="1"/>
  <c r="Z527" i="1"/>
  <c r="AA523" i="1"/>
  <c r="Z523" i="1"/>
  <c r="S523" i="1" s="1"/>
  <c r="AA519" i="1"/>
  <c r="Z519" i="1"/>
  <c r="AA515" i="1"/>
  <c r="Z515" i="1"/>
  <c r="S515" i="1" s="1"/>
  <c r="AA511" i="1"/>
  <c r="Z511" i="1"/>
  <c r="AA507" i="1"/>
  <c r="Z507" i="1"/>
  <c r="S507" i="1" s="1"/>
  <c r="AA503" i="1"/>
  <c r="Z503" i="1"/>
  <c r="AA499" i="1"/>
  <c r="Z499" i="1"/>
  <c r="S499" i="1" s="1"/>
  <c r="AA495" i="1"/>
  <c r="Z495" i="1"/>
  <c r="AA491" i="1"/>
  <c r="Z491" i="1"/>
  <c r="S491" i="1" s="1"/>
  <c r="AA487" i="1"/>
  <c r="Z487" i="1"/>
  <c r="AA483" i="1"/>
  <c r="Z483" i="1"/>
  <c r="S483" i="1" s="1"/>
  <c r="AA479" i="1"/>
  <c r="Z479" i="1"/>
  <c r="AA475" i="1"/>
  <c r="Z475" i="1"/>
  <c r="S475" i="1" s="1"/>
  <c r="AA471" i="1"/>
  <c r="Z471" i="1"/>
  <c r="AA467" i="1"/>
  <c r="Z467" i="1"/>
  <c r="S467" i="1" s="1"/>
  <c r="AA463" i="1"/>
  <c r="Z463" i="1"/>
  <c r="AA459" i="1"/>
  <c r="Z459" i="1"/>
  <c r="S459" i="1" s="1"/>
  <c r="AA455" i="1"/>
  <c r="Z455" i="1"/>
  <c r="AA451" i="1"/>
  <c r="Z451" i="1"/>
  <c r="S451" i="1" s="1"/>
  <c r="AA447" i="1"/>
  <c r="Z447" i="1"/>
  <c r="AA443" i="1"/>
  <c r="Z443" i="1"/>
  <c r="S443" i="1" s="1"/>
  <c r="AA439" i="1"/>
  <c r="Z439" i="1"/>
  <c r="AA435" i="1"/>
  <c r="Z435" i="1"/>
  <c r="S435" i="1" s="1"/>
  <c r="AA431" i="1"/>
  <c r="Z431" i="1"/>
  <c r="AA427" i="1"/>
  <c r="Z427" i="1"/>
  <c r="S427" i="1" s="1"/>
  <c r="AA423" i="1"/>
  <c r="Z423" i="1"/>
  <c r="AA419" i="1"/>
  <c r="Z419" i="1"/>
  <c r="S419" i="1" s="1"/>
  <c r="AA415" i="1"/>
  <c r="Z415" i="1"/>
  <c r="AA411" i="1"/>
  <c r="Z411" i="1"/>
  <c r="S411" i="1" s="1"/>
  <c r="AA407" i="1"/>
  <c r="Z407" i="1"/>
  <c r="AA403" i="1"/>
  <c r="Z403" i="1"/>
  <c r="S403" i="1" s="1"/>
  <c r="AA399" i="1"/>
  <c r="Z399" i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AA371" i="1"/>
  <c r="Z371" i="1"/>
  <c r="S371" i="1" s="1"/>
  <c r="AA367" i="1"/>
  <c r="Z367" i="1"/>
  <c r="S367" i="1" s="1"/>
  <c r="AA363" i="1"/>
  <c r="Z363" i="1"/>
  <c r="S363" i="1" s="1"/>
  <c r="AA359" i="1"/>
  <c r="Z359" i="1"/>
  <c r="AA355" i="1"/>
  <c r="Z355" i="1"/>
  <c r="S355" i="1" s="1"/>
  <c r="AA351" i="1"/>
  <c r="Z351" i="1"/>
  <c r="S351" i="1" s="1"/>
  <c r="AA347" i="1"/>
  <c r="Z347" i="1"/>
  <c r="S347" i="1" s="1"/>
  <c r="AA343" i="1"/>
  <c r="Z343" i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AA307" i="1"/>
  <c r="Z307" i="1"/>
  <c r="S307" i="1" s="1"/>
  <c r="AA303" i="1"/>
  <c r="Z303" i="1"/>
  <c r="S303" i="1" s="1"/>
  <c r="AA299" i="1"/>
  <c r="Z299" i="1"/>
  <c r="S299" i="1" s="1"/>
  <c r="AA295" i="1"/>
  <c r="Z295" i="1"/>
  <c r="AA291" i="1"/>
  <c r="Z291" i="1"/>
  <c r="S291" i="1" s="1"/>
  <c r="AA287" i="1"/>
  <c r="Z287" i="1"/>
  <c r="S287" i="1" s="1"/>
  <c r="AA283" i="1"/>
  <c r="Z283" i="1"/>
  <c r="S283" i="1" s="1"/>
  <c r="AA279" i="1"/>
  <c r="Z279" i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AA1746" i="1"/>
  <c r="Z1746" i="1"/>
  <c r="AA1742" i="1"/>
  <c r="Z1742" i="1"/>
  <c r="S1742" i="1" s="1"/>
  <c r="AA1738" i="1"/>
  <c r="Z1738" i="1"/>
  <c r="AA1734" i="1"/>
  <c r="Z1734" i="1"/>
  <c r="S1734" i="1" s="1"/>
  <c r="AA1730" i="1"/>
  <c r="Z1730" i="1"/>
  <c r="S1730" i="1" s="1"/>
  <c r="AA1726" i="1"/>
  <c r="Z1726" i="1"/>
  <c r="S1726" i="1" s="1"/>
  <c r="AA1722" i="1"/>
  <c r="Z1722" i="1"/>
  <c r="AA1718" i="1"/>
  <c r="Z1718" i="1"/>
  <c r="S1718" i="1" s="1"/>
  <c r="AA1714" i="1"/>
  <c r="Z1714" i="1"/>
  <c r="S1714" i="1" s="1"/>
  <c r="AA1710" i="1"/>
  <c r="Z1710" i="1"/>
  <c r="S1710" i="1" s="1"/>
  <c r="AA1706" i="1"/>
  <c r="Z1706" i="1"/>
  <c r="AA1702" i="1"/>
  <c r="Z1702" i="1"/>
  <c r="S1702" i="1" s="1"/>
  <c r="AA1698" i="1"/>
  <c r="Z1698" i="1"/>
  <c r="S1698" i="1" s="1"/>
  <c r="AA1694" i="1"/>
  <c r="Z1694" i="1"/>
  <c r="S1694" i="1" s="1"/>
  <c r="AA1690" i="1"/>
  <c r="Z1690" i="1"/>
  <c r="AA1686" i="1"/>
  <c r="Z1686" i="1"/>
  <c r="S1686" i="1" s="1"/>
  <c r="AA1682" i="1"/>
  <c r="Z1682" i="1"/>
  <c r="S1682" i="1" s="1"/>
  <c r="AA1678" i="1"/>
  <c r="Z1678" i="1"/>
  <c r="S1678" i="1" s="1"/>
  <c r="AA1674" i="1"/>
  <c r="Z1674" i="1"/>
  <c r="AA1670" i="1"/>
  <c r="Z1670" i="1"/>
  <c r="S1670" i="1" s="1"/>
  <c r="AA1666" i="1"/>
  <c r="Z1666" i="1"/>
  <c r="S1666" i="1" s="1"/>
  <c r="AA1662" i="1"/>
  <c r="Z1662" i="1"/>
  <c r="S1662" i="1" s="1"/>
  <c r="AA1658" i="1"/>
  <c r="Z1658" i="1"/>
  <c r="AA1654" i="1"/>
  <c r="Z1654" i="1"/>
  <c r="S1654" i="1" s="1"/>
  <c r="AA1650" i="1"/>
  <c r="Z1650" i="1"/>
  <c r="S1650" i="1" s="1"/>
  <c r="AA1646" i="1"/>
  <c r="Z1646" i="1"/>
  <c r="S1646" i="1" s="1"/>
  <c r="AA1642" i="1"/>
  <c r="Z1642" i="1"/>
  <c r="AA1638" i="1"/>
  <c r="Z1638" i="1"/>
  <c r="S1638" i="1" s="1"/>
  <c r="AA1634" i="1"/>
  <c r="Z1634" i="1"/>
  <c r="S1634" i="1" s="1"/>
  <c r="AA1630" i="1"/>
  <c r="Z1630" i="1"/>
  <c r="S1630" i="1" s="1"/>
  <c r="AA1626" i="1"/>
  <c r="Z1626" i="1"/>
  <c r="AA1622" i="1"/>
  <c r="Z1622" i="1"/>
  <c r="S1622" i="1" s="1"/>
  <c r="AA1618" i="1"/>
  <c r="Z1618" i="1"/>
  <c r="S1618" i="1" s="1"/>
  <c r="AA1614" i="1"/>
  <c r="Z1614" i="1"/>
  <c r="S1614" i="1" s="1"/>
  <c r="AA1610" i="1"/>
  <c r="Z1610" i="1"/>
  <c r="AA1606" i="1"/>
  <c r="Z1606" i="1"/>
  <c r="S1606" i="1" s="1"/>
  <c r="AA1602" i="1"/>
  <c r="Z1602" i="1"/>
  <c r="S1602" i="1" s="1"/>
  <c r="AA1598" i="1"/>
  <c r="Z1598" i="1"/>
  <c r="S1598" i="1" s="1"/>
  <c r="AA1594" i="1"/>
  <c r="Z1594" i="1"/>
  <c r="AA1590" i="1"/>
  <c r="Z1590" i="1"/>
  <c r="S1590" i="1" s="1"/>
  <c r="AA1586" i="1"/>
  <c r="Z1586" i="1"/>
  <c r="S1586" i="1" s="1"/>
  <c r="AA1582" i="1"/>
  <c r="Z1582" i="1"/>
  <c r="S1582" i="1" s="1"/>
  <c r="AA1578" i="1"/>
  <c r="Z1578" i="1"/>
  <c r="AA1574" i="1"/>
  <c r="Z1574" i="1"/>
  <c r="S1574" i="1" s="1"/>
  <c r="AA1570" i="1"/>
  <c r="Z1570" i="1"/>
  <c r="S1570" i="1" s="1"/>
  <c r="AA1566" i="1"/>
  <c r="Z1566" i="1"/>
  <c r="S1566" i="1" s="1"/>
  <c r="AA1562" i="1"/>
  <c r="Z1562" i="1"/>
  <c r="AA1558" i="1"/>
  <c r="Z1558" i="1"/>
  <c r="S1558" i="1" s="1"/>
  <c r="AA1554" i="1"/>
  <c r="Z1554" i="1"/>
  <c r="S1554" i="1" s="1"/>
  <c r="AA1550" i="1"/>
  <c r="Z1550" i="1"/>
  <c r="S1550" i="1" s="1"/>
  <c r="AA1546" i="1"/>
  <c r="Z1546" i="1"/>
  <c r="AA1542" i="1"/>
  <c r="Z1542" i="1"/>
  <c r="S1542" i="1" s="1"/>
  <c r="AA1538" i="1"/>
  <c r="Z1538" i="1"/>
  <c r="S1538" i="1" s="1"/>
  <c r="AA1534" i="1"/>
  <c r="Z1534" i="1"/>
  <c r="S1534" i="1" s="1"/>
  <c r="AA1530" i="1"/>
  <c r="Z1530" i="1"/>
  <c r="AA1526" i="1"/>
  <c r="Z1526" i="1"/>
  <c r="S1526" i="1" s="1"/>
  <c r="AA1522" i="1"/>
  <c r="Z1522" i="1"/>
  <c r="S1522" i="1" s="1"/>
  <c r="AA1518" i="1"/>
  <c r="Z1518" i="1"/>
  <c r="S1518" i="1" s="1"/>
  <c r="AA1514" i="1"/>
  <c r="Z1514" i="1"/>
  <c r="AA1510" i="1"/>
  <c r="Z1510" i="1"/>
  <c r="S1510" i="1" s="1"/>
  <c r="AA1506" i="1"/>
  <c r="Z1506" i="1"/>
  <c r="S1506" i="1" s="1"/>
  <c r="AA1502" i="1"/>
  <c r="Z1502" i="1"/>
  <c r="S1502" i="1" s="1"/>
  <c r="AA1498" i="1"/>
  <c r="Z1498" i="1"/>
  <c r="AA1494" i="1"/>
  <c r="Z1494" i="1"/>
  <c r="S1494" i="1" s="1"/>
  <c r="AA1490" i="1"/>
  <c r="Z1490" i="1"/>
  <c r="S1490" i="1" s="1"/>
  <c r="AA1486" i="1"/>
  <c r="Z1486" i="1"/>
  <c r="S1486" i="1" s="1"/>
  <c r="AA1482" i="1"/>
  <c r="Z1482" i="1"/>
  <c r="AA1478" i="1"/>
  <c r="Z1478" i="1"/>
  <c r="S1478" i="1" s="1"/>
  <c r="AA1474" i="1"/>
  <c r="Z1474" i="1"/>
  <c r="S1474" i="1" s="1"/>
  <c r="AA1470" i="1"/>
  <c r="Z1470" i="1"/>
  <c r="S1470" i="1" s="1"/>
  <c r="AA1466" i="1"/>
  <c r="Z1466" i="1"/>
  <c r="AA1462" i="1"/>
  <c r="Z1462" i="1"/>
  <c r="S1462" i="1" s="1"/>
  <c r="AA1458" i="1"/>
  <c r="Z1458" i="1"/>
  <c r="S1458" i="1" s="1"/>
  <c r="AA1454" i="1"/>
  <c r="Z1454" i="1"/>
  <c r="S1454" i="1" s="1"/>
  <c r="AA1450" i="1"/>
  <c r="Z1450" i="1"/>
  <c r="AA1446" i="1"/>
  <c r="Z1446" i="1"/>
  <c r="S1446" i="1" s="1"/>
  <c r="AA1442" i="1"/>
  <c r="Z1442" i="1"/>
  <c r="S1442" i="1" s="1"/>
  <c r="AA1438" i="1"/>
  <c r="Z1438" i="1"/>
  <c r="S1438" i="1" s="1"/>
  <c r="AA1434" i="1"/>
  <c r="Z1434" i="1"/>
  <c r="AA1430" i="1"/>
  <c r="Z1430" i="1"/>
  <c r="S1430" i="1" s="1"/>
  <c r="AA1426" i="1"/>
  <c r="Z1426" i="1"/>
  <c r="S1426" i="1" s="1"/>
  <c r="AA1422" i="1"/>
  <c r="Z1422" i="1"/>
  <c r="S1422" i="1" s="1"/>
  <c r="AA1418" i="1"/>
  <c r="Z1418" i="1"/>
  <c r="AA1414" i="1"/>
  <c r="Z1414" i="1"/>
  <c r="S1414" i="1" s="1"/>
  <c r="AA1410" i="1"/>
  <c r="Z1410" i="1"/>
  <c r="S1410" i="1" s="1"/>
  <c r="AA1406" i="1"/>
  <c r="Z1406" i="1"/>
  <c r="S1406" i="1" s="1"/>
  <c r="AA1402" i="1"/>
  <c r="Z1402" i="1"/>
  <c r="AA1398" i="1"/>
  <c r="Z1398" i="1"/>
  <c r="S1398" i="1" s="1"/>
  <c r="AA1394" i="1"/>
  <c r="Z1394" i="1"/>
  <c r="S1394" i="1" s="1"/>
  <c r="AA1390" i="1"/>
  <c r="Z1390" i="1"/>
  <c r="S1390" i="1" s="1"/>
  <c r="AA1386" i="1"/>
  <c r="Z1386" i="1"/>
  <c r="AA1382" i="1"/>
  <c r="Z1382" i="1"/>
  <c r="S1382" i="1" s="1"/>
  <c r="AA1378" i="1"/>
  <c r="Z1378" i="1"/>
  <c r="S1378" i="1" s="1"/>
  <c r="AA1374" i="1"/>
  <c r="Z1374" i="1"/>
  <c r="S1374" i="1" s="1"/>
  <c r="AA1370" i="1"/>
  <c r="Z1370" i="1"/>
  <c r="AA1366" i="1"/>
  <c r="Z1366" i="1"/>
  <c r="S1366" i="1" s="1"/>
  <c r="AA1362" i="1"/>
  <c r="Z1362" i="1"/>
  <c r="S1362" i="1" s="1"/>
  <c r="AA1358" i="1"/>
  <c r="Z1358" i="1"/>
  <c r="S1358" i="1" s="1"/>
  <c r="AA1354" i="1"/>
  <c r="Z1354" i="1"/>
  <c r="AA1350" i="1"/>
  <c r="Z1350" i="1"/>
  <c r="S1350" i="1" s="1"/>
  <c r="AA1346" i="1"/>
  <c r="Z1346" i="1"/>
  <c r="S1346" i="1" s="1"/>
  <c r="AA1342" i="1"/>
  <c r="Z1342" i="1"/>
  <c r="S1342" i="1" s="1"/>
  <c r="AA1338" i="1"/>
  <c r="Z1338" i="1"/>
  <c r="AA1334" i="1"/>
  <c r="Z1334" i="1"/>
  <c r="S1334" i="1" s="1"/>
  <c r="AA1330" i="1"/>
  <c r="Z1330" i="1"/>
  <c r="S1330" i="1" s="1"/>
  <c r="AA1326" i="1"/>
  <c r="Z1326" i="1"/>
  <c r="S1326" i="1" s="1"/>
  <c r="AA1322" i="1"/>
  <c r="Z1322" i="1"/>
  <c r="AA1318" i="1"/>
  <c r="Z1318" i="1"/>
  <c r="S1318" i="1" s="1"/>
  <c r="AA1314" i="1"/>
  <c r="Z1314" i="1"/>
  <c r="S1314" i="1" s="1"/>
  <c r="AA1310" i="1"/>
  <c r="Z1310" i="1"/>
  <c r="S1310" i="1" s="1"/>
  <c r="AA1306" i="1"/>
  <c r="Z1306" i="1"/>
  <c r="AA1302" i="1"/>
  <c r="Z1302" i="1"/>
  <c r="S1302" i="1" s="1"/>
  <c r="AA1298" i="1"/>
  <c r="Z1298" i="1"/>
  <c r="S1298" i="1" s="1"/>
  <c r="AA1294" i="1"/>
  <c r="Z1294" i="1"/>
  <c r="S1294" i="1" s="1"/>
  <c r="AA1290" i="1"/>
  <c r="Z1290" i="1"/>
  <c r="AA1286" i="1"/>
  <c r="Z1286" i="1"/>
  <c r="S1286" i="1" s="1"/>
  <c r="AA1282" i="1"/>
  <c r="Z1282" i="1"/>
  <c r="S1282" i="1" s="1"/>
  <c r="AA1278" i="1"/>
  <c r="Z1278" i="1"/>
  <c r="S1278" i="1" s="1"/>
  <c r="AA1274" i="1"/>
  <c r="Z1274" i="1"/>
  <c r="AA1270" i="1"/>
  <c r="Z1270" i="1"/>
  <c r="S1270" i="1" s="1"/>
  <c r="AA1266" i="1"/>
  <c r="Z1266" i="1"/>
  <c r="S1266" i="1" s="1"/>
  <c r="AA1262" i="1"/>
  <c r="Z1262" i="1"/>
  <c r="S1262" i="1" s="1"/>
  <c r="AA1258" i="1"/>
  <c r="Z1258" i="1"/>
  <c r="AA1254" i="1"/>
  <c r="Z1254" i="1"/>
  <c r="S1254" i="1" s="1"/>
  <c r="AA1250" i="1"/>
  <c r="Z1250" i="1"/>
  <c r="S1250" i="1" s="1"/>
  <c r="AA1246" i="1"/>
  <c r="Z1246" i="1"/>
  <c r="S1246" i="1" s="1"/>
  <c r="AA1242" i="1"/>
  <c r="Z1242" i="1"/>
  <c r="AA1238" i="1"/>
  <c r="Z1238" i="1"/>
  <c r="S1238" i="1" s="1"/>
  <c r="AA1234" i="1"/>
  <c r="Z1234" i="1"/>
  <c r="S1234" i="1" s="1"/>
  <c r="AA1230" i="1"/>
  <c r="Z1230" i="1"/>
  <c r="S1230" i="1" s="1"/>
  <c r="AA1226" i="1"/>
  <c r="Z1226" i="1"/>
  <c r="AA1222" i="1"/>
  <c r="Z1222" i="1"/>
  <c r="S1222" i="1" s="1"/>
  <c r="AA1218" i="1"/>
  <c r="Z1218" i="1"/>
  <c r="S1218" i="1" s="1"/>
  <c r="AA1214" i="1"/>
  <c r="Z1214" i="1"/>
  <c r="S1214" i="1" s="1"/>
  <c r="AA1210" i="1"/>
  <c r="Z1210" i="1"/>
  <c r="AA1206" i="1"/>
  <c r="Z1206" i="1"/>
  <c r="S1206" i="1" s="1"/>
  <c r="AA1202" i="1"/>
  <c r="Z1202" i="1"/>
  <c r="S1202" i="1" s="1"/>
  <c r="AA1198" i="1"/>
  <c r="Z1198" i="1"/>
  <c r="S1198" i="1" s="1"/>
  <c r="AA1194" i="1"/>
  <c r="Z1194" i="1"/>
  <c r="AA1190" i="1"/>
  <c r="Z1190" i="1"/>
  <c r="S1190" i="1" s="1"/>
  <c r="AA1186" i="1"/>
  <c r="Z1186" i="1"/>
  <c r="S1186" i="1" s="1"/>
  <c r="AA1182" i="1"/>
  <c r="Z1182" i="1"/>
  <c r="S1182" i="1" s="1"/>
  <c r="AA1178" i="1"/>
  <c r="Z1178" i="1"/>
  <c r="AA1174" i="1"/>
  <c r="Z1174" i="1"/>
  <c r="S1174" i="1" s="1"/>
  <c r="AA1170" i="1"/>
  <c r="Z1170" i="1"/>
  <c r="S1170" i="1" s="1"/>
  <c r="AA1166" i="1"/>
  <c r="Z1166" i="1"/>
  <c r="S1166" i="1" s="1"/>
  <c r="AA1162" i="1"/>
  <c r="Z1162" i="1"/>
  <c r="AA1158" i="1"/>
  <c r="Z1158" i="1"/>
  <c r="S1158" i="1" s="1"/>
  <c r="AA1154" i="1"/>
  <c r="Z1154" i="1"/>
  <c r="S1154" i="1" s="1"/>
  <c r="AA1150" i="1"/>
  <c r="Z1150" i="1"/>
  <c r="S1150" i="1" s="1"/>
  <c r="AA1146" i="1"/>
  <c r="Z1146" i="1"/>
  <c r="AA1142" i="1"/>
  <c r="Z1142" i="1"/>
  <c r="S1142" i="1" s="1"/>
  <c r="AA1138" i="1"/>
  <c r="Z1138" i="1"/>
  <c r="S1138" i="1" s="1"/>
  <c r="AA1134" i="1"/>
  <c r="Z1134" i="1"/>
  <c r="S1134" i="1" s="1"/>
  <c r="AA1130" i="1"/>
  <c r="Z1130" i="1"/>
  <c r="AA1126" i="1"/>
  <c r="Z1126" i="1"/>
  <c r="S1126" i="1" s="1"/>
  <c r="AA1122" i="1"/>
  <c r="Z1122" i="1"/>
  <c r="S1122" i="1" s="1"/>
  <c r="AA1118" i="1"/>
  <c r="Z1118" i="1"/>
  <c r="S1118" i="1" s="1"/>
  <c r="AA1114" i="1"/>
  <c r="Z1114" i="1"/>
  <c r="AA1110" i="1"/>
  <c r="Z1110" i="1"/>
  <c r="S1110" i="1" s="1"/>
  <c r="AA1106" i="1"/>
  <c r="Z1106" i="1"/>
  <c r="S1106" i="1" s="1"/>
  <c r="AA1102" i="1"/>
  <c r="Z1102" i="1"/>
  <c r="S1102" i="1" s="1"/>
  <c r="AA1098" i="1"/>
  <c r="Z1098" i="1"/>
  <c r="AA1094" i="1"/>
  <c r="Z1094" i="1"/>
  <c r="S1094" i="1" s="1"/>
  <c r="AA1090" i="1"/>
  <c r="Z1090" i="1"/>
  <c r="S1090" i="1" s="1"/>
  <c r="AA1086" i="1"/>
  <c r="Z1086" i="1"/>
  <c r="S1086" i="1" s="1"/>
  <c r="AA1082" i="1"/>
  <c r="Z1082" i="1"/>
  <c r="AA1078" i="1"/>
  <c r="Z1078" i="1"/>
  <c r="S1078" i="1" s="1"/>
  <c r="AA1074" i="1"/>
  <c r="Z1074" i="1"/>
  <c r="S1074" i="1" s="1"/>
  <c r="AA1070" i="1"/>
  <c r="Z1070" i="1"/>
  <c r="S1070" i="1" s="1"/>
  <c r="AA1066" i="1"/>
  <c r="Z1066" i="1"/>
  <c r="AA1062" i="1"/>
  <c r="Z1062" i="1"/>
  <c r="S1062" i="1" s="1"/>
  <c r="AA1058" i="1"/>
  <c r="Z1058" i="1"/>
  <c r="S1058" i="1" s="1"/>
  <c r="AA1054" i="1"/>
  <c r="Z1054" i="1"/>
  <c r="S1054" i="1" s="1"/>
  <c r="AA1050" i="1"/>
  <c r="Z1050" i="1"/>
  <c r="AA1046" i="1"/>
  <c r="Z1046" i="1"/>
  <c r="S1046" i="1" s="1"/>
  <c r="AA1042" i="1"/>
  <c r="Z1042" i="1"/>
  <c r="S1042" i="1" s="1"/>
  <c r="AA1038" i="1"/>
  <c r="Z1038" i="1"/>
  <c r="S1038" i="1" s="1"/>
  <c r="AA1034" i="1"/>
  <c r="Z1034" i="1"/>
  <c r="AA1030" i="1"/>
  <c r="Z1030" i="1"/>
  <c r="S1030" i="1" s="1"/>
  <c r="AA1026" i="1"/>
  <c r="Z1026" i="1"/>
  <c r="S1026" i="1" s="1"/>
  <c r="AA1022" i="1"/>
  <c r="Z1022" i="1"/>
  <c r="S1022" i="1" s="1"/>
  <c r="AA1018" i="1"/>
  <c r="Z1018" i="1"/>
  <c r="AA1014" i="1"/>
  <c r="Z1014" i="1"/>
  <c r="S1014" i="1" s="1"/>
  <c r="AA1010" i="1"/>
  <c r="Z1010" i="1"/>
  <c r="S1010" i="1" s="1"/>
  <c r="AA1006" i="1"/>
  <c r="Z1006" i="1"/>
  <c r="S1006" i="1" s="1"/>
  <c r="AA1002" i="1"/>
  <c r="Z1002" i="1"/>
  <c r="AA998" i="1"/>
  <c r="Z998" i="1"/>
  <c r="S998" i="1" s="1"/>
  <c r="AA994" i="1"/>
  <c r="Z994" i="1"/>
  <c r="S994" i="1" s="1"/>
  <c r="AA990" i="1"/>
  <c r="Z990" i="1"/>
  <c r="S990" i="1" s="1"/>
  <c r="AA986" i="1"/>
  <c r="Z986" i="1"/>
  <c r="AA982" i="1"/>
  <c r="Z982" i="1"/>
  <c r="S982" i="1" s="1"/>
  <c r="AA978" i="1"/>
  <c r="Z978" i="1"/>
  <c r="S978" i="1" s="1"/>
  <c r="AA974" i="1"/>
  <c r="Z974" i="1"/>
  <c r="S974" i="1" s="1"/>
  <c r="AA970" i="1"/>
  <c r="Z970" i="1"/>
  <c r="AA966" i="1"/>
  <c r="Z966" i="1"/>
  <c r="S966" i="1" s="1"/>
  <c r="AA962" i="1"/>
  <c r="Z962" i="1"/>
  <c r="S962" i="1" s="1"/>
  <c r="AA958" i="1"/>
  <c r="Z958" i="1"/>
  <c r="S958" i="1" s="1"/>
  <c r="AA954" i="1"/>
  <c r="Z954" i="1"/>
  <c r="AA950" i="1"/>
  <c r="Z950" i="1"/>
  <c r="S950" i="1" s="1"/>
  <c r="AA946" i="1"/>
  <c r="Z946" i="1"/>
  <c r="S946" i="1" s="1"/>
  <c r="AA942" i="1"/>
  <c r="Z942" i="1"/>
  <c r="S942" i="1" s="1"/>
  <c r="AA938" i="1"/>
  <c r="Z938" i="1"/>
  <c r="AA934" i="1"/>
  <c r="Z934" i="1"/>
  <c r="S934" i="1" s="1"/>
  <c r="AA930" i="1"/>
  <c r="Z930" i="1"/>
  <c r="S930" i="1" s="1"/>
  <c r="AA926" i="1"/>
  <c r="Z926" i="1"/>
  <c r="S926" i="1" s="1"/>
  <c r="AA922" i="1"/>
  <c r="Z922" i="1"/>
  <c r="AA918" i="1"/>
  <c r="Z918" i="1"/>
  <c r="S918" i="1" s="1"/>
  <c r="AA914" i="1"/>
  <c r="Z914" i="1"/>
  <c r="S914" i="1" s="1"/>
  <c r="AA910" i="1"/>
  <c r="Z910" i="1"/>
  <c r="S910" i="1" s="1"/>
  <c r="AA906" i="1"/>
  <c r="Z906" i="1"/>
  <c r="AA902" i="1"/>
  <c r="Z902" i="1"/>
  <c r="S902" i="1" s="1"/>
  <c r="AA898" i="1"/>
  <c r="Z898" i="1"/>
  <c r="S898" i="1" s="1"/>
  <c r="AA894" i="1"/>
  <c r="Z894" i="1"/>
  <c r="S894" i="1" s="1"/>
  <c r="AA890" i="1"/>
  <c r="Z890" i="1"/>
  <c r="AA886" i="1"/>
  <c r="Z886" i="1"/>
  <c r="S886" i="1" s="1"/>
  <c r="AA882" i="1"/>
  <c r="Z882" i="1"/>
  <c r="S882" i="1" s="1"/>
  <c r="AA878" i="1"/>
  <c r="Z878" i="1"/>
  <c r="S878" i="1" s="1"/>
  <c r="AA874" i="1"/>
  <c r="Z874" i="1"/>
  <c r="AA870" i="1"/>
  <c r="Z870" i="1"/>
  <c r="S870" i="1" s="1"/>
  <c r="AA866" i="1"/>
  <c r="Z866" i="1"/>
  <c r="S866" i="1" s="1"/>
  <c r="AA862" i="1"/>
  <c r="Z862" i="1"/>
  <c r="S862" i="1" s="1"/>
  <c r="AA858" i="1"/>
  <c r="Z858" i="1"/>
  <c r="AA854" i="1"/>
  <c r="Z854" i="1"/>
  <c r="S854" i="1" s="1"/>
  <c r="AA850" i="1"/>
  <c r="Z850" i="1"/>
  <c r="S850" i="1" s="1"/>
  <c r="AA846" i="1"/>
  <c r="Z846" i="1"/>
  <c r="S846" i="1" s="1"/>
  <c r="AA842" i="1"/>
  <c r="Z842" i="1"/>
  <c r="AA838" i="1"/>
  <c r="Z838" i="1"/>
  <c r="S838" i="1" s="1"/>
  <c r="AA834" i="1"/>
  <c r="Z834" i="1"/>
  <c r="S834" i="1" s="1"/>
  <c r="AA830" i="1"/>
  <c r="Z830" i="1"/>
  <c r="S830" i="1" s="1"/>
  <c r="AA826" i="1"/>
  <c r="Z826" i="1"/>
  <c r="AA822" i="1"/>
  <c r="Z822" i="1"/>
  <c r="V822" i="1" s="1"/>
  <c r="W822" i="1" s="1"/>
  <c r="AA818" i="1"/>
  <c r="Z818" i="1"/>
  <c r="S818" i="1" s="1"/>
  <c r="AA814" i="1"/>
  <c r="Z814" i="1"/>
  <c r="Y814" i="1" s="1"/>
  <c r="AU814" i="1" s="1"/>
  <c r="AA810" i="1"/>
  <c r="Z810" i="1"/>
  <c r="AA806" i="1"/>
  <c r="Z806" i="1"/>
  <c r="V806" i="1" s="1"/>
  <c r="W806" i="1" s="1"/>
  <c r="AA802" i="1"/>
  <c r="Z802" i="1"/>
  <c r="S802" i="1" s="1"/>
  <c r="AA798" i="1"/>
  <c r="Z798" i="1"/>
  <c r="S798" i="1" s="1"/>
  <c r="AA794" i="1"/>
  <c r="Z794" i="1"/>
  <c r="AA790" i="1"/>
  <c r="Z790" i="1"/>
  <c r="V790" i="1" s="1"/>
  <c r="W790" i="1" s="1"/>
  <c r="AA786" i="1"/>
  <c r="Z786" i="1"/>
  <c r="S786" i="1" s="1"/>
  <c r="AA782" i="1"/>
  <c r="Z782" i="1"/>
  <c r="S782" i="1" s="1"/>
  <c r="AA778" i="1"/>
  <c r="Z778" i="1"/>
  <c r="AA774" i="1"/>
  <c r="Z774" i="1"/>
  <c r="S774" i="1" s="1"/>
  <c r="AA770" i="1"/>
  <c r="Z770" i="1"/>
  <c r="S770" i="1" s="1"/>
  <c r="AA766" i="1"/>
  <c r="Z766" i="1"/>
  <c r="S766" i="1" s="1"/>
  <c r="AA762" i="1"/>
  <c r="Z762" i="1"/>
  <c r="AA758" i="1"/>
  <c r="Z758" i="1"/>
  <c r="V758" i="1" s="1"/>
  <c r="W758" i="1" s="1"/>
  <c r="AA754" i="1"/>
  <c r="Z754" i="1"/>
  <c r="S754" i="1" s="1"/>
  <c r="AA750" i="1"/>
  <c r="Z750" i="1"/>
  <c r="S750" i="1" s="1"/>
  <c r="AA746" i="1"/>
  <c r="Z746" i="1"/>
  <c r="AA742" i="1"/>
  <c r="Z742" i="1"/>
  <c r="V742" i="1" s="1"/>
  <c r="W742" i="1" s="1"/>
  <c r="AA738" i="1"/>
  <c r="Z738" i="1"/>
  <c r="S738" i="1" s="1"/>
  <c r="AA734" i="1"/>
  <c r="Z734" i="1"/>
  <c r="S734" i="1" s="1"/>
  <c r="AA730" i="1"/>
  <c r="Z730" i="1"/>
  <c r="AA726" i="1"/>
  <c r="Z726" i="1"/>
  <c r="V726" i="1" s="1"/>
  <c r="W726" i="1" s="1"/>
  <c r="AA722" i="1"/>
  <c r="Z722" i="1"/>
  <c r="S722" i="1" s="1"/>
  <c r="AA718" i="1"/>
  <c r="Z718" i="1"/>
  <c r="Y718" i="1" s="1"/>
  <c r="AU718" i="1" s="1"/>
  <c r="AA714" i="1"/>
  <c r="Z714" i="1"/>
  <c r="AA710" i="1"/>
  <c r="Z710" i="1"/>
  <c r="S710" i="1" s="1"/>
  <c r="AA706" i="1"/>
  <c r="Z706" i="1"/>
  <c r="S706" i="1" s="1"/>
  <c r="AA702" i="1"/>
  <c r="Z702" i="1"/>
  <c r="S702" i="1" s="1"/>
  <c r="AA698" i="1"/>
  <c r="Z698" i="1"/>
  <c r="AA694" i="1"/>
  <c r="Z694" i="1"/>
  <c r="V694" i="1" s="1"/>
  <c r="W694" i="1" s="1"/>
  <c r="AA690" i="1"/>
  <c r="Z690" i="1"/>
  <c r="S690" i="1" s="1"/>
  <c r="AA686" i="1"/>
  <c r="Z686" i="1"/>
  <c r="S686" i="1" s="1"/>
  <c r="AA682" i="1"/>
  <c r="Z682" i="1"/>
  <c r="AA678" i="1"/>
  <c r="Z678" i="1"/>
  <c r="V678" i="1" s="1"/>
  <c r="AA674" i="1"/>
  <c r="Z674" i="1"/>
  <c r="S674" i="1" s="1"/>
  <c r="AA670" i="1"/>
  <c r="Z670" i="1"/>
  <c r="S670" i="1" s="1"/>
  <c r="AA666" i="1"/>
  <c r="Z666" i="1"/>
  <c r="AA662" i="1"/>
  <c r="Z662" i="1"/>
  <c r="V662" i="1" s="1"/>
  <c r="AA658" i="1"/>
  <c r="Z658" i="1"/>
  <c r="S658" i="1" s="1"/>
  <c r="AA654" i="1"/>
  <c r="Z654" i="1"/>
  <c r="S654" i="1" s="1"/>
  <c r="AA650" i="1"/>
  <c r="Z650" i="1"/>
  <c r="S650" i="1" s="1"/>
  <c r="AA646" i="1"/>
  <c r="Z646" i="1"/>
  <c r="S646" i="1" s="1"/>
  <c r="AA642" i="1"/>
  <c r="Z642" i="1"/>
  <c r="S642" i="1" s="1"/>
  <c r="AA638" i="1"/>
  <c r="Z638" i="1"/>
  <c r="S638" i="1" s="1"/>
  <c r="AA634" i="1"/>
  <c r="Z634" i="1"/>
  <c r="V634" i="1" s="1"/>
  <c r="W634" i="1" s="1"/>
  <c r="AA630" i="1"/>
  <c r="Z630" i="1"/>
  <c r="V630" i="1" s="1"/>
  <c r="W630" i="1" s="1"/>
  <c r="AA626" i="1"/>
  <c r="Z626" i="1"/>
  <c r="S626" i="1" s="1"/>
  <c r="AA622" i="1"/>
  <c r="Z622" i="1"/>
  <c r="S622" i="1" s="1"/>
  <c r="AA618" i="1"/>
  <c r="Z618" i="1"/>
  <c r="V618" i="1" s="1"/>
  <c r="W618" i="1" s="1"/>
  <c r="AA614" i="1"/>
  <c r="Z614" i="1"/>
  <c r="V614" i="1" s="1"/>
  <c r="W614" i="1" s="1"/>
  <c r="AA610" i="1"/>
  <c r="Z610" i="1"/>
  <c r="S610" i="1" s="1"/>
  <c r="AA606" i="1"/>
  <c r="Z606" i="1"/>
  <c r="S606" i="1" s="1"/>
  <c r="AA602" i="1"/>
  <c r="Z602" i="1"/>
  <c r="S602" i="1" s="1"/>
  <c r="AA598" i="1"/>
  <c r="Z598" i="1"/>
  <c r="V598" i="1" s="1"/>
  <c r="W598" i="1" s="1"/>
  <c r="AA594" i="1"/>
  <c r="Z594" i="1"/>
  <c r="S594" i="1" s="1"/>
  <c r="AA590" i="1"/>
  <c r="Z590" i="1"/>
  <c r="Y590" i="1" s="1"/>
  <c r="AU590" i="1" s="1"/>
  <c r="AA586" i="1"/>
  <c r="Z586" i="1"/>
  <c r="S586" i="1" s="1"/>
  <c r="AA582" i="1"/>
  <c r="Z582" i="1"/>
  <c r="S582" i="1" s="1"/>
  <c r="AA578" i="1"/>
  <c r="Z578" i="1"/>
  <c r="S578" i="1" s="1"/>
  <c r="AA574" i="1"/>
  <c r="Z574" i="1"/>
  <c r="S574" i="1" s="1"/>
  <c r="AA570" i="1"/>
  <c r="Z570" i="1"/>
  <c r="V570" i="1" s="1"/>
  <c r="W570" i="1" s="1"/>
  <c r="AA566" i="1"/>
  <c r="Z566" i="1"/>
  <c r="V566" i="1" s="1"/>
  <c r="W566" i="1" s="1"/>
  <c r="AA562" i="1"/>
  <c r="Z562" i="1"/>
  <c r="S562" i="1" s="1"/>
  <c r="AA558" i="1"/>
  <c r="Z558" i="1"/>
  <c r="S558" i="1" s="1"/>
  <c r="AA554" i="1"/>
  <c r="Z554" i="1"/>
  <c r="V554" i="1" s="1"/>
  <c r="W554" i="1" s="1"/>
  <c r="AA550" i="1"/>
  <c r="Z550" i="1"/>
  <c r="V550" i="1" s="1"/>
  <c r="W550" i="1" s="1"/>
  <c r="AA546" i="1"/>
  <c r="Z546" i="1"/>
  <c r="S546" i="1" s="1"/>
  <c r="AA542" i="1"/>
  <c r="Z542" i="1"/>
  <c r="S542" i="1" s="1"/>
  <c r="AA538" i="1"/>
  <c r="Z538" i="1"/>
  <c r="S538" i="1" s="1"/>
  <c r="AA534" i="1"/>
  <c r="Z534" i="1"/>
  <c r="V534" i="1" s="1"/>
  <c r="W534" i="1" s="1"/>
  <c r="AA530" i="1"/>
  <c r="Z530" i="1"/>
  <c r="S530" i="1" s="1"/>
  <c r="AA526" i="1"/>
  <c r="Z526" i="1"/>
  <c r="S526" i="1" s="1"/>
  <c r="AA522" i="1"/>
  <c r="Z522" i="1"/>
  <c r="S522" i="1" s="1"/>
  <c r="AA518" i="1"/>
  <c r="Z518" i="1"/>
  <c r="S518" i="1" s="1"/>
  <c r="AA514" i="1"/>
  <c r="Z514" i="1"/>
  <c r="S514" i="1" s="1"/>
  <c r="AA510" i="1"/>
  <c r="Z510" i="1"/>
  <c r="S510" i="1" s="1"/>
  <c r="AA506" i="1"/>
  <c r="Z506" i="1"/>
  <c r="V506" i="1" s="1"/>
  <c r="W506" i="1" s="1"/>
  <c r="AA502" i="1"/>
  <c r="Z502" i="1"/>
  <c r="V502" i="1" s="1"/>
  <c r="W502" i="1" s="1"/>
  <c r="AA498" i="1"/>
  <c r="Z498" i="1"/>
  <c r="S498" i="1" s="1"/>
  <c r="AA494" i="1"/>
  <c r="Z494" i="1"/>
  <c r="S494" i="1" s="1"/>
  <c r="AA490" i="1"/>
  <c r="Z490" i="1"/>
  <c r="V490" i="1" s="1"/>
  <c r="W490" i="1" s="1"/>
  <c r="AA486" i="1"/>
  <c r="Z486" i="1"/>
  <c r="V486" i="1" s="1"/>
  <c r="W486" i="1" s="1"/>
  <c r="AA482" i="1"/>
  <c r="Z482" i="1"/>
  <c r="S482" i="1" s="1"/>
  <c r="AA478" i="1"/>
  <c r="Z478" i="1"/>
  <c r="S478" i="1" s="1"/>
  <c r="AA474" i="1"/>
  <c r="Z474" i="1"/>
  <c r="S474" i="1" s="1"/>
  <c r="AA470" i="1"/>
  <c r="Z470" i="1"/>
  <c r="V470" i="1" s="1"/>
  <c r="W470" i="1" s="1"/>
  <c r="AA466" i="1"/>
  <c r="Z466" i="1"/>
  <c r="S466" i="1" s="1"/>
  <c r="AA462" i="1"/>
  <c r="Z462" i="1"/>
  <c r="Y462" i="1" s="1"/>
  <c r="AU462" i="1" s="1"/>
  <c r="AA458" i="1"/>
  <c r="Z458" i="1"/>
  <c r="S458" i="1" s="1"/>
  <c r="AA454" i="1"/>
  <c r="Z454" i="1"/>
  <c r="S454" i="1" s="1"/>
  <c r="AA450" i="1"/>
  <c r="Z450" i="1"/>
  <c r="S450" i="1" s="1"/>
  <c r="AA446" i="1"/>
  <c r="Z446" i="1"/>
  <c r="S446" i="1" s="1"/>
  <c r="AA442" i="1"/>
  <c r="Z442" i="1"/>
  <c r="V442" i="1" s="1"/>
  <c r="W442" i="1" s="1"/>
  <c r="AA438" i="1"/>
  <c r="Z438" i="1"/>
  <c r="V438" i="1" s="1"/>
  <c r="W438" i="1" s="1"/>
  <c r="AA434" i="1"/>
  <c r="Z434" i="1"/>
  <c r="S434" i="1" s="1"/>
  <c r="AA430" i="1"/>
  <c r="Z430" i="1"/>
  <c r="S430" i="1" s="1"/>
  <c r="AA426" i="1"/>
  <c r="Z426" i="1"/>
  <c r="V426" i="1" s="1"/>
  <c r="W426" i="1" s="1"/>
  <c r="AA422" i="1"/>
  <c r="Z422" i="1"/>
  <c r="V422" i="1" s="1"/>
  <c r="W422" i="1" s="1"/>
  <c r="AA418" i="1"/>
  <c r="Z418" i="1"/>
  <c r="S418" i="1" s="1"/>
  <c r="AA414" i="1"/>
  <c r="Z414" i="1"/>
  <c r="S414" i="1" s="1"/>
  <c r="AA410" i="1"/>
  <c r="Z410" i="1"/>
  <c r="S410" i="1" s="1"/>
  <c r="AA406" i="1"/>
  <c r="Z406" i="1"/>
  <c r="V406" i="1" s="1"/>
  <c r="W406" i="1" s="1"/>
  <c r="AA402" i="1"/>
  <c r="Z402" i="1"/>
  <c r="S402" i="1" s="1"/>
  <c r="AA398" i="1"/>
  <c r="Z398" i="1"/>
  <c r="S398" i="1" s="1"/>
  <c r="AA394" i="1"/>
  <c r="Z394" i="1"/>
  <c r="S394" i="1" s="1"/>
  <c r="AA390" i="1"/>
  <c r="Z390" i="1"/>
  <c r="S390" i="1" s="1"/>
  <c r="AA386" i="1"/>
  <c r="Z386" i="1"/>
  <c r="S386" i="1" s="1"/>
  <c r="AA382" i="1"/>
  <c r="Z382" i="1"/>
  <c r="S382" i="1" s="1"/>
  <c r="AA378" i="1"/>
  <c r="Z378" i="1"/>
  <c r="V378" i="1" s="1"/>
  <c r="W378" i="1" s="1"/>
  <c r="AA374" i="1"/>
  <c r="Z374" i="1"/>
  <c r="V374" i="1" s="1"/>
  <c r="W374" i="1" s="1"/>
  <c r="AA370" i="1"/>
  <c r="Z370" i="1"/>
  <c r="S370" i="1" s="1"/>
  <c r="AA366" i="1"/>
  <c r="Z366" i="1"/>
  <c r="S366" i="1" s="1"/>
  <c r="AA362" i="1"/>
  <c r="Z362" i="1"/>
  <c r="V362" i="1" s="1"/>
  <c r="W362" i="1" s="1"/>
  <c r="AA358" i="1"/>
  <c r="Z358" i="1"/>
  <c r="V358" i="1" s="1"/>
  <c r="W358" i="1" s="1"/>
  <c r="AA354" i="1"/>
  <c r="Z354" i="1"/>
  <c r="S354" i="1" s="1"/>
  <c r="AA350" i="1"/>
  <c r="Z350" i="1"/>
  <c r="S350" i="1" s="1"/>
  <c r="AA346" i="1"/>
  <c r="Z346" i="1"/>
  <c r="S346" i="1" s="1"/>
  <c r="AA342" i="1"/>
  <c r="Z342" i="1"/>
  <c r="V342" i="1" s="1"/>
  <c r="W342" i="1" s="1"/>
  <c r="AA338" i="1"/>
  <c r="Z338" i="1"/>
  <c r="S338" i="1" s="1"/>
  <c r="AA334" i="1"/>
  <c r="Z334" i="1"/>
  <c r="S334" i="1" s="1"/>
  <c r="AA330" i="1"/>
  <c r="Z330" i="1"/>
  <c r="S330" i="1" s="1"/>
  <c r="AA326" i="1"/>
  <c r="Z326" i="1"/>
  <c r="S326" i="1" s="1"/>
  <c r="AA322" i="1"/>
  <c r="Z322" i="1"/>
  <c r="S322" i="1" s="1"/>
  <c r="AA318" i="1"/>
  <c r="Z318" i="1"/>
  <c r="S318" i="1" s="1"/>
  <c r="AA314" i="1"/>
  <c r="Z314" i="1"/>
  <c r="V314" i="1" s="1"/>
  <c r="W314" i="1" s="1"/>
  <c r="AA310" i="1"/>
  <c r="Z310" i="1"/>
  <c r="V310" i="1" s="1"/>
  <c r="W310" i="1" s="1"/>
  <c r="AA306" i="1"/>
  <c r="Z306" i="1"/>
  <c r="S306" i="1" s="1"/>
  <c r="AA302" i="1"/>
  <c r="Z302" i="1"/>
  <c r="S302" i="1" s="1"/>
  <c r="AA298" i="1"/>
  <c r="Z298" i="1"/>
  <c r="V298" i="1" s="1"/>
  <c r="W298" i="1" s="1"/>
  <c r="AA294" i="1"/>
  <c r="Z294" i="1"/>
  <c r="V294" i="1" s="1"/>
  <c r="AA290" i="1"/>
  <c r="Z290" i="1"/>
  <c r="S290" i="1" s="1"/>
  <c r="AA286" i="1"/>
  <c r="Z286" i="1"/>
  <c r="S286" i="1" s="1"/>
  <c r="AA282" i="1"/>
  <c r="Z282" i="1"/>
  <c r="S282" i="1" s="1"/>
  <c r="AA278" i="1"/>
  <c r="Z278" i="1"/>
  <c r="V278" i="1" s="1"/>
  <c r="W278" i="1" s="1"/>
  <c r="AA274" i="1"/>
  <c r="Z274" i="1"/>
  <c r="S274" i="1" s="1"/>
  <c r="AA270" i="1"/>
  <c r="Z270" i="1"/>
  <c r="S270" i="1" s="1"/>
  <c r="AA266" i="1"/>
  <c r="Z266" i="1"/>
  <c r="S266" i="1" s="1"/>
  <c r="AA262" i="1"/>
  <c r="Z262" i="1"/>
  <c r="S262" i="1" s="1"/>
  <c r="AA258" i="1"/>
  <c r="Z258" i="1"/>
  <c r="S258" i="1" s="1"/>
  <c r="AA254" i="1"/>
  <c r="Z254" i="1"/>
  <c r="S254" i="1" s="1"/>
  <c r="AA250" i="1"/>
  <c r="Z250" i="1"/>
  <c r="V250" i="1" s="1"/>
  <c r="W250" i="1" s="1"/>
  <c r="AA246" i="1"/>
  <c r="Z246" i="1"/>
  <c r="V246" i="1" s="1"/>
  <c r="W246" i="1" s="1"/>
  <c r="AA242" i="1"/>
  <c r="Z242" i="1"/>
  <c r="S242" i="1" s="1"/>
  <c r="AA238" i="1"/>
  <c r="Z238" i="1"/>
  <c r="S238" i="1" s="1"/>
  <c r="AA234" i="1"/>
  <c r="Z234" i="1"/>
  <c r="V234" i="1" s="1"/>
  <c r="W234" i="1" s="1"/>
  <c r="AA230" i="1"/>
  <c r="Z230" i="1"/>
  <c r="V230" i="1" s="1"/>
  <c r="W230" i="1" s="1"/>
  <c r="AA226" i="1"/>
  <c r="Z226" i="1"/>
  <c r="S226" i="1" s="1"/>
  <c r="AA222" i="1"/>
  <c r="Z222" i="1"/>
  <c r="S222" i="1" s="1"/>
  <c r="AA218" i="1"/>
  <c r="Z218" i="1"/>
  <c r="S218" i="1" s="1"/>
  <c r="AA214" i="1"/>
  <c r="Z214" i="1"/>
  <c r="V214" i="1" s="1"/>
  <c r="W214" i="1" s="1"/>
  <c r="AA210" i="1"/>
  <c r="Z210" i="1"/>
  <c r="S210" i="1" s="1"/>
  <c r="AA206" i="1"/>
  <c r="Z206" i="1"/>
  <c r="Y206" i="1" s="1"/>
  <c r="AU206" i="1" s="1"/>
  <c r="AA202" i="1"/>
  <c r="Z202" i="1"/>
  <c r="S202" i="1" s="1"/>
  <c r="AA198" i="1"/>
  <c r="Z198" i="1"/>
  <c r="S198" i="1" s="1"/>
  <c r="AA194" i="1"/>
  <c r="Z194" i="1"/>
  <c r="S194" i="1" s="1"/>
  <c r="AA190" i="1"/>
  <c r="Z190" i="1"/>
  <c r="S190" i="1" s="1"/>
  <c r="AA186" i="1"/>
  <c r="Z186" i="1"/>
  <c r="V186" i="1" s="1"/>
  <c r="W186" i="1" s="1"/>
  <c r="AA182" i="1"/>
  <c r="Z182" i="1"/>
  <c r="V182" i="1" s="1"/>
  <c r="W182" i="1" s="1"/>
  <c r="AA178" i="1"/>
  <c r="Z178" i="1"/>
  <c r="S178" i="1" s="1"/>
  <c r="AA174" i="1"/>
  <c r="Z174" i="1"/>
  <c r="S174" i="1" s="1"/>
  <c r="AA170" i="1"/>
  <c r="Z170" i="1"/>
  <c r="V170" i="1" s="1"/>
  <c r="W170" i="1" s="1"/>
  <c r="AA166" i="1"/>
  <c r="Z166" i="1"/>
  <c r="V166" i="1" s="1"/>
  <c r="W166" i="1" s="1"/>
  <c r="AA162" i="1"/>
  <c r="Z162" i="1"/>
  <c r="S162" i="1" s="1"/>
  <c r="AA158" i="1"/>
  <c r="Z158" i="1"/>
  <c r="S158" i="1" s="1"/>
  <c r="AA154" i="1"/>
  <c r="Z154" i="1"/>
  <c r="S154" i="1" s="1"/>
  <c r="AA150" i="1"/>
  <c r="Z150" i="1"/>
  <c r="V150" i="1" s="1"/>
  <c r="W150" i="1" s="1"/>
  <c r="AA146" i="1"/>
  <c r="Z146" i="1"/>
  <c r="S146" i="1" s="1"/>
  <c r="AA142" i="1"/>
  <c r="Z142" i="1"/>
  <c r="S142" i="1" s="1"/>
  <c r="AA138" i="1"/>
  <c r="Z138" i="1"/>
  <c r="S138" i="1" s="1"/>
  <c r="AA134" i="1"/>
  <c r="Z134" i="1"/>
  <c r="S134" i="1" s="1"/>
  <c r="AA130" i="1"/>
  <c r="Z130" i="1"/>
  <c r="S130" i="1" s="1"/>
  <c r="AA126" i="1"/>
  <c r="Z126" i="1"/>
  <c r="S126" i="1" s="1"/>
  <c r="AA122" i="1"/>
  <c r="Z122" i="1"/>
  <c r="V122" i="1" s="1"/>
  <c r="W122" i="1" s="1"/>
  <c r="AA118" i="1"/>
  <c r="Z118" i="1"/>
  <c r="V118" i="1" s="1"/>
  <c r="W118" i="1" s="1"/>
  <c r="AA114" i="1"/>
  <c r="Z114" i="1"/>
  <c r="S114" i="1" s="1"/>
  <c r="AA110" i="1"/>
  <c r="Z110" i="1"/>
  <c r="S110" i="1" s="1"/>
  <c r="AA106" i="1"/>
  <c r="Z106" i="1"/>
  <c r="V106" i="1" s="1"/>
  <c r="W106" i="1" s="1"/>
  <c r="AA102" i="1"/>
  <c r="Z102" i="1"/>
  <c r="V102" i="1" s="1"/>
  <c r="W102" i="1" s="1"/>
  <c r="AA98" i="1"/>
  <c r="Z98" i="1"/>
  <c r="S98" i="1" s="1"/>
  <c r="AA94" i="1"/>
  <c r="Z94" i="1"/>
  <c r="V94" i="1" s="1"/>
  <c r="W94" i="1" s="1"/>
  <c r="AA90" i="1"/>
  <c r="Z90" i="1"/>
  <c r="S90" i="1" s="1"/>
  <c r="AA86" i="1"/>
  <c r="Z86" i="1"/>
  <c r="V86" i="1" s="1"/>
  <c r="W86" i="1" s="1"/>
  <c r="AA82" i="1"/>
  <c r="Z82" i="1"/>
  <c r="S82" i="1" s="1"/>
  <c r="AA78" i="1"/>
  <c r="Z78" i="1"/>
  <c r="S78" i="1" s="1"/>
  <c r="AA74" i="1"/>
  <c r="Z74" i="1"/>
  <c r="S74" i="1" s="1"/>
  <c r="AA70" i="1"/>
  <c r="Z70" i="1"/>
  <c r="S70" i="1" s="1"/>
  <c r="AA66" i="1"/>
  <c r="Z66" i="1"/>
  <c r="S66" i="1" s="1"/>
  <c r="AA62" i="1"/>
  <c r="Z62" i="1"/>
  <c r="S62" i="1" s="1"/>
  <c r="AA58" i="1"/>
  <c r="Z58" i="1"/>
  <c r="V58" i="1" s="1"/>
  <c r="W58" i="1" s="1"/>
  <c r="AA54" i="1"/>
  <c r="Z54" i="1"/>
  <c r="V54" i="1" s="1"/>
  <c r="W54" i="1" s="1"/>
  <c r="AA50" i="1"/>
  <c r="Z50" i="1"/>
  <c r="S50" i="1" s="1"/>
  <c r="AA46" i="1"/>
  <c r="Z46" i="1"/>
  <c r="S46" i="1" s="1"/>
  <c r="AA42" i="1"/>
  <c r="Z42" i="1"/>
  <c r="V42" i="1" s="1"/>
  <c r="W42" i="1" s="1"/>
  <c r="AA38" i="1"/>
  <c r="Z38" i="1"/>
  <c r="V38" i="1" s="1"/>
  <c r="W38" i="1" s="1"/>
  <c r="AA34" i="1"/>
  <c r="Z34" i="1"/>
  <c r="S34" i="1" s="1"/>
  <c r="AA30" i="1"/>
  <c r="Z30" i="1"/>
  <c r="V30" i="1" s="1"/>
  <c r="W30" i="1" s="1"/>
  <c r="AA26" i="1"/>
  <c r="Z26" i="1"/>
  <c r="S26" i="1" s="1"/>
  <c r="AA22" i="1"/>
  <c r="Z22" i="1"/>
  <c r="V22" i="1" s="1"/>
  <c r="W22" i="1" s="1"/>
  <c r="AA18" i="1"/>
  <c r="Z18" i="1"/>
  <c r="S18" i="1" s="1"/>
  <c r="AA14" i="1"/>
  <c r="Z14" i="1"/>
  <c r="S14" i="1" s="1"/>
  <c r="AA10" i="1"/>
  <c r="Z10" i="1"/>
  <c r="S10" i="1" s="1"/>
  <c r="AA6" i="1"/>
  <c r="Z6" i="1"/>
  <c r="S6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8" i="1"/>
  <c r="AU1088" i="1" s="1"/>
  <c r="Y1084" i="1"/>
  <c r="AU1084" i="1" s="1"/>
  <c r="Y1080" i="1"/>
  <c r="AU1080" i="1" s="1"/>
  <c r="Y1076" i="1"/>
  <c r="AU1076" i="1" s="1"/>
  <c r="Y1072" i="1"/>
  <c r="AU1072" i="1" s="1"/>
  <c r="Y1068" i="1"/>
  <c r="AU1068" i="1" s="1"/>
  <c r="Y1064" i="1"/>
  <c r="AU1064" i="1" s="1"/>
  <c r="Y1060" i="1"/>
  <c r="AU1060" i="1" s="1"/>
  <c r="Y1056" i="1"/>
  <c r="AU1056" i="1" s="1"/>
  <c r="Y1052" i="1"/>
  <c r="AU1052" i="1" s="1"/>
  <c r="Y1048" i="1"/>
  <c r="AU1048" i="1" s="1"/>
  <c r="Y1044" i="1"/>
  <c r="AU1044" i="1" s="1"/>
  <c r="Y1040" i="1"/>
  <c r="AU1040" i="1" s="1"/>
  <c r="Y1036" i="1"/>
  <c r="AU1036" i="1" s="1"/>
  <c r="Y1032" i="1"/>
  <c r="AU1032" i="1" s="1"/>
  <c r="Y1028" i="1"/>
  <c r="AU1028" i="1" s="1"/>
  <c r="Y1024" i="1"/>
  <c r="AU1024" i="1" s="1"/>
  <c r="Y1020" i="1"/>
  <c r="AU1020" i="1" s="1"/>
  <c r="Y1016" i="1"/>
  <c r="AU1016" i="1" s="1"/>
  <c r="Y1012" i="1"/>
  <c r="AU1012" i="1" s="1"/>
  <c r="Y1008" i="1"/>
  <c r="AU1008" i="1" s="1"/>
  <c r="Y1004" i="1"/>
  <c r="AU1004" i="1" s="1"/>
  <c r="Y1000" i="1"/>
  <c r="AU1000" i="1" s="1"/>
  <c r="Y996" i="1"/>
  <c r="AU996" i="1" s="1"/>
  <c r="Y992" i="1"/>
  <c r="AU992" i="1" s="1"/>
  <c r="Y988" i="1"/>
  <c r="AU988" i="1" s="1"/>
  <c r="Y984" i="1"/>
  <c r="AU984" i="1" s="1"/>
  <c r="Y980" i="1"/>
  <c r="AU980" i="1" s="1"/>
  <c r="Y976" i="1"/>
  <c r="AU976" i="1" s="1"/>
  <c r="Y972" i="1"/>
  <c r="AU972" i="1" s="1"/>
  <c r="Y968" i="1"/>
  <c r="AU968" i="1" s="1"/>
  <c r="Y964" i="1"/>
  <c r="AU964" i="1" s="1"/>
  <c r="Y960" i="1"/>
  <c r="AU960" i="1" s="1"/>
  <c r="Y956" i="1"/>
  <c r="AU956" i="1" s="1"/>
  <c r="Y952" i="1"/>
  <c r="AU952" i="1" s="1"/>
  <c r="Y948" i="1"/>
  <c r="AU948" i="1" s="1"/>
  <c r="Y944" i="1"/>
  <c r="AU944" i="1" s="1"/>
  <c r="Y940" i="1"/>
  <c r="AU940" i="1" s="1"/>
  <c r="Y936" i="1"/>
  <c r="AU936" i="1" s="1"/>
  <c r="Y932" i="1"/>
  <c r="AU932" i="1" s="1"/>
  <c r="Y928" i="1"/>
  <c r="AU928" i="1" s="1"/>
  <c r="Y924" i="1"/>
  <c r="AU924" i="1" s="1"/>
  <c r="Y920" i="1"/>
  <c r="AU920" i="1" s="1"/>
  <c r="Y916" i="1"/>
  <c r="AU916" i="1" s="1"/>
  <c r="Y912" i="1"/>
  <c r="AU912" i="1" s="1"/>
  <c r="Y908" i="1"/>
  <c r="AU908" i="1" s="1"/>
  <c r="Y904" i="1"/>
  <c r="AU904" i="1" s="1"/>
  <c r="Y900" i="1"/>
  <c r="AU900" i="1" s="1"/>
  <c r="Y896" i="1"/>
  <c r="AU896" i="1" s="1"/>
  <c r="Y892" i="1"/>
  <c r="AU892" i="1" s="1"/>
  <c r="Y888" i="1"/>
  <c r="AU888" i="1" s="1"/>
  <c r="Y884" i="1"/>
  <c r="AU884" i="1" s="1"/>
  <c r="Y880" i="1"/>
  <c r="AU880" i="1" s="1"/>
  <c r="Y876" i="1"/>
  <c r="AU876" i="1" s="1"/>
  <c r="Y872" i="1"/>
  <c r="AU872" i="1" s="1"/>
  <c r="Y868" i="1"/>
  <c r="AU868" i="1" s="1"/>
  <c r="Y864" i="1"/>
  <c r="AU864" i="1" s="1"/>
  <c r="Y860" i="1"/>
  <c r="AU860" i="1" s="1"/>
  <c r="Y856" i="1"/>
  <c r="AU856" i="1" s="1"/>
  <c r="Y852" i="1"/>
  <c r="AU852" i="1" s="1"/>
  <c r="Y848" i="1"/>
  <c r="AU848" i="1" s="1"/>
  <c r="Y844" i="1"/>
  <c r="AU844" i="1" s="1"/>
  <c r="Y840" i="1"/>
  <c r="AU840" i="1" s="1"/>
  <c r="Y836" i="1"/>
  <c r="AU836" i="1" s="1"/>
  <c r="Y832" i="1"/>
  <c r="AU832" i="1" s="1"/>
  <c r="Y828" i="1"/>
  <c r="AU828" i="1" s="1"/>
  <c r="Y824" i="1"/>
  <c r="AU824" i="1" s="1"/>
  <c r="Y820" i="1"/>
  <c r="AU820" i="1" s="1"/>
  <c r="Y816" i="1"/>
  <c r="AU816" i="1" s="1"/>
  <c r="Y812" i="1"/>
  <c r="AU812" i="1" s="1"/>
  <c r="Y808" i="1"/>
  <c r="AU808" i="1" s="1"/>
  <c r="Y804" i="1"/>
  <c r="AU804" i="1" s="1"/>
  <c r="Y800" i="1"/>
  <c r="AU800" i="1" s="1"/>
  <c r="Y796" i="1"/>
  <c r="AU796" i="1" s="1"/>
  <c r="Y792" i="1"/>
  <c r="AU792" i="1" s="1"/>
  <c r="Y788" i="1"/>
  <c r="AU788" i="1" s="1"/>
  <c r="Y784" i="1"/>
  <c r="AU784" i="1" s="1"/>
  <c r="Y780" i="1"/>
  <c r="AU780" i="1" s="1"/>
  <c r="Y776" i="1"/>
  <c r="AU776" i="1" s="1"/>
  <c r="Y772" i="1"/>
  <c r="AU772" i="1" s="1"/>
  <c r="Y768" i="1"/>
  <c r="AU768" i="1" s="1"/>
  <c r="Y764" i="1"/>
  <c r="AU764" i="1" s="1"/>
  <c r="Y760" i="1"/>
  <c r="AU760" i="1" s="1"/>
  <c r="Y756" i="1"/>
  <c r="AU756" i="1" s="1"/>
  <c r="Y752" i="1"/>
  <c r="AU752" i="1" s="1"/>
  <c r="Y748" i="1"/>
  <c r="AU748" i="1" s="1"/>
  <c r="Y744" i="1"/>
  <c r="AU744" i="1" s="1"/>
  <c r="Y740" i="1"/>
  <c r="AU740" i="1" s="1"/>
  <c r="Y736" i="1"/>
  <c r="AU736" i="1" s="1"/>
  <c r="Y732" i="1"/>
  <c r="AU732" i="1" s="1"/>
  <c r="Y728" i="1"/>
  <c r="AU728" i="1" s="1"/>
  <c r="Y724" i="1"/>
  <c r="AU724" i="1" s="1"/>
  <c r="Y720" i="1"/>
  <c r="AU720" i="1" s="1"/>
  <c r="Y716" i="1"/>
  <c r="AU716" i="1" s="1"/>
  <c r="Y712" i="1"/>
  <c r="AU712" i="1" s="1"/>
  <c r="Y708" i="1"/>
  <c r="AU708" i="1" s="1"/>
  <c r="Y704" i="1"/>
  <c r="AU704" i="1" s="1"/>
  <c r="Y700" i="1"/>
  <c r="AU700" i="1" s="1"/>
  <c r="Y696" i="1"/>
  <c r="AU696" i="1" s="1"/>
  <c r="Y692" i="1"/>
  <c r="AU692" i="1" s="1"/>
  <c r="Y688" i="1"/>
  <c r="AU688" i="1" s="1"/>
  <c r="Y684" i="1"/>
  <c r="AU684" i="1" s="1"/>
  <c r="Y680" i="1"/>
  <c r="AU680" i="1" s="1"/>
  <c r="Y676" i="1"/>
  <c r="AU676" i="1" s="1"/>
  <c r="Y672" i="1"/>
  <c r="AU672" i="1" s="1"/>
  <c r="Y668" i="1"/>
  <c r="AU668" i="1" s="1"/>
  <c r="Y664" i="1"/>
  <c r="AU664" i="1" s="1"/>
  <c r="Y660" i="1"/>
  <c r="AU660" i="1" s="1"/>
  <c r="Y656" i="1"/>
  <c r="AU656" i="1" s="1"/>
  <c r="Y652" i="1"/>
  <c r="AU652" i="1" s="1"/>
  <c r="Y648" i="1"/>
  <c r="AU648" i="1" s="1"/>
  <c r="Y644" i="1"/>
  <c r="AU644" i="1" s="1"/>
  <c r="Y640" i="1"/>
  <c r="AU640" i="1" s="1"/>
  <c r="Y636" i="1"/>
  <c r="AU636" i="1" s="1"/>
  <c r="Y632" i="1"/>
  <c r="AU632" i="1" s="1"/>
  <c r="Y628" i="1"/>
  <c r="AU628" i="1" s="1"/>
  <c r="Y624" i="1"/>
  <c r="AU624" i="1" s="1"/>
  <c r="Y620" i="1"/>
  <c r="AU620" i="1" s="1"/>
  <c r="Y616" i="1"/>
  <c r="AU616" i="1" s="1"/>
  <c r="Y612" i="1"/>
  <c r="AU612" i="1" s="1"/>
  <c r="Y608" i="1"/>
  <c r="AU608" i="1" s="1"/>
  <c r="Y604" i="1"/>
  <c r="AU604" i="1" s="1"/>
  <c r="Y600" i="1"/>
  <c r="AU600" i="1" s="1"/>
  <c r="Y596" i="1"/>
  <c r="AU596" i="1" s="1"/>
  <c r="Y592" i="1"/>
  <c r="AU592" i="1" s="1"/>
  <c r="Y588" i="1"/>
  <c r="AU588" i="1" s="1"/>
  <c r="Y584" i="1"/>
  <c r="AU584" i="1" s="1"/>
  <c r="Y580" i="1"/>
  <c r="AU580" i="1" s="1"/>
  <c r="Y576" i="1"/>
  <c r="AU576" i="1" s="1"/>
  <c r="Y572" i="1"/>
  <c r="AU572" i="1" s="1"/>
  <c r="Y568" i="1"/>
  <c r="AU568" i="1" s="1"/>
  <c r="Y564" i="1"/>
  <c r="AU564" i="1" s="1"/>
  <c r="Y560" i="1"/>
  <c r="AU560" i="1" s="1"/>
  <c r="Y556" i="1"/>
  <c r="AU556" i="1" s="1"/>
  <c r="Y552" i="1"/>
  <c r="AU552" i="1" s="1"/>
  <c r="Y548" i="1"/>
  <c r="AU548" i="1" s="1"/>
  <c r="Y544" i="1"/>
  <c r="AU544" i="1" s="1"/>
  <c r="Y540" i="1"/>
  <c r="AU540" i="1" s="1"/>
  <c r="Y536" i="1"/>
  <c r="AU536" i="1" s="1"/>
  <c r="Y532" i="1"/>
  <c r="AU532" i="1" s="1"/>
  <c r="Y528" i="1"/>
  <c r="AU528" i="1" s="1"/>
  <c r="Y524" i="1"/>
  <c r="AU524" i="1" s="1"/>
  <c r="Y520" i="1"/>
  <c r="AU520" i="1" s="1"/>
  <c r="Y516" i="1"/>
  <c r="AU516" i="1" s="1"/>
  <c r="Y512" i="1"/>
  <c r="AU512" i="1" s="1"/>
  <c r="Y508" i="1"/>
  <c r="AU508" i="1" s="1"/>
  <c r="Y504" i="1"/>
  <c r="AU504" i="1" s="1"/>
  <c r="Y500" i="1"/>
  <c r="AU500" i="1" s="1"/>
  <c r="Y496" i="1"/>
  <c r="AU496" i="1" s="1"/>
  <c r="Y492" i="1"/>
  <c r="AU492" i="1" s="1"/>
  <c r="Y488" i="1"/>
  <c r="AU488" i="1" s="1"/>
  <c r="Y484" i="1"/>
  <c r="AU484" i="1" s="1"/>
  <c r="Y480" i="1"/>
  <c r="AU480" i="1" s="1"/>
  <c r="Y476" i="1"/>
  <c r="AU476" i="1" s="1"/>
  <c r="Y472" i="1"/>
  <c r="AU472" i="1" s="1"/>
  <c r="Y468" i="1"/>
  <c r="AU468" i="1" s="1"/>
  <c r="Y464" i="1"/>
  <c r="AU464" i="1" s="1"/>
  <c r="Y460" i="1"/>
  <c r="AU460" i="1" s="1"/>
  <c r="Y456" i="1"/>
  <c r="AU456" i="1" s="1"/>
  <c r="Y452" i="1"/>
  <c r="AU452" i="1" s="1"/>
  <c r="Y448" i="1"/>
  <c r="AU448" i="1" s="1"/>
  <c r="Y444" i="1"/>
  <c r="AU444" i="1" s="1"/>
  <c r="Y440" i="1"/>
  <c r="AU440" i="1" s="1"/>
  <c r="Y436" i="1"/>
  <c r="AU436" i="1" s="1"/>
  <c r="Y432" i="1"/>
  <c r="AU432" i="1" s="1"/>
  <c r="Y428" i="1"/>
  <c r="AU428" i="1" s="1"/>
  <c r="Y424" i="1"/>
  <c r="AU424" i="1" s="1"/>
  <c r="Y420" i="1"/>
  <c r="AU420" i="1" s="1"/>
  <c r="Y416" i="1"/>
  <c r="AU416" i="1" s="1"/>
  <c r="Y412" i="1"/>
  <c r="AU412" i="1" s="1"/>
  <c r="Y408" i="1"/>
  <c r="AU408" i="1" s="1"/>
  <c r="Y404" i="1"/>
  <c r="AU404" i="1" s="1"/>
  <c r="Y400" i="1"/>
  <c r="AU400" i="1" s="1"/>
  <c r="Y396" i="1"/>
  <c r="AU396" i="1" s="1"/>
  <c r="Y392" i="1"/>
  <c r="AU392" i="1" s="1"/>
  <c r="Y388" i="1"/>
  <c r="AU388" i="1" s="1"/>
  <c r="Y384" i="1"/>
  <c r="AU384" i="1" s="1"/>
  <c r="Y380" i="1"/>
  <c r="AU380" i="1" s="1"/>
  <c r="Y376" i="1"/>
  <c r="AU376" i="1" s="1"/>
  <c r="Y372" i="1"/>
  <c r="AU372" i="1" s="1"/>
  <c r="Y368" i="1"/>
  <c r="AU368" i="1" s="1"/>
  <c r="Y364" i="1"/>
  <c r="AU364" i="1" s="1"/>
  <c r="Y360" i="1"/>
  <c r="AU360" i="1" s="1"/>
  <c r="Y356" i="1"/>
  <c r="AU356" i="1" s="1"/>
  <c r="Y352" i="1"/>
  <c r="AU352" i="1" s="1"/>
  <c r="Y348" i="1"/>
  <c r="AU348" i="1" s="1"/>
  <c r="Y344" i="1"/>
  <c r="AU344" i="1" s="1"/>
  <c r="Y340" i="1"/>
  <c r="AU340" i="1" s="1"/>
  <c r="Y336" i="1"/>
  <c r="AU336" i="1" s="1"/>
  <c r="Y332" i="1"/>
  <c r="AU332" i="1" s="1"/>
  <c r="Y328" i="1"/>
  <c r="AU328" i="1" s="1"/>
  <c r="Y324" i="1"/>
  <c r="AU324" i="1" s="1"/>
  <c r="Y320" i="1"/>
  <c r="AU320" i="1" s="1"/>
  <c r="Y316" i="1"/>
  <c r="AU316" i="1" s="1"/>
  <c r="Y312" i="1"/>
  <c r="AU312" i="1" s="1"/>
  <c r="Y308" i="1"/>
  <c r="AU308" i="1" s="1"/>
  <c r="Y304" i="1"/>
  <c r="AU304" i="1" s="1"/>
  <c r="Y300" i="1"/>
  <c r="AU300" i="1" s="1"/>
  <c r="Y296" i="1"/>
  <c r="AU296" i="1" s="1"/>
  <c r="Y292" i="1"/>
  <c r="AU292" i="1" s="1"/>
  <c r="Y288" i="1"/>
  <c r="AU288" i="1" s="1"/>
  <c r="Y284" i="1"/>
  <c r="AU284" i="1" s="1"/>
  <c r="Y280" i="1"/>
  <c r="AU280" i="1" s="1"/>
  <c r="Y276" i="1"/>
  <c r="AU276" i="1" s="1"/>
  <c r="Y272" i="1"/>
  <c r="AU272" i="1" s="1"/>
  <c r="Y268" i="1"/>
  <c r="AU268" i="1" s="1"/>
  <c r="Y264" i="1"/>
  <c r="AU264" i="1" s="1"/>
  <c r="Y260" i="1"/>
  <c r="AU260" i="1" s="1"/>
  <c r="Y256" i="1"/>
  <c r="AU256" i="1" s="1"/>
  <c r="Y252" i="1"/>
  <c r="AU252" i="1" s="1"/>
  <c r="Y248" i="1"/>
  <c r="AU248" i="1" s="1"/>
  <c r="Y244" i="1"/>
  <c r="AU244" i="1" s="1"/>
  <c r="Y240" i="1"/>
  <c r="AU240" i="1" s="1"/>
  <c r="Y236" i="1"/>
  <c r="AU236" i="1" s="1"/>
  <c r="Y232" i="1"/>
  <c r="AU232" i="1" s="1"/>
  <c r="Y228" i="1"/>
  <c r="AU228" i="1" s="1"/>
  <c r="Y224" i="1"/>
  <c r="AU224" i="1" s="1"/>
  <c r="Y220" i="1"/>
  <c r="AU220" i="1" s="1"/>
  <c r="Y216" i="1"/>
  <c r="AU216" i="1" s="1"/>
  <c r="Y212" i="1"/>
  <c r="AU212" i="1" s="1"/>
  <c r="Y208" i="1"/>
  <c r="AU208" i="1" s="1"/>
  <c r="Y204" i="1"/>
  <c r="AU204" i="1" s="1"/>
  <c r="Y200" i="1"/>
  <c r="AU200" i="1" s="1"/>
  <c r="Y196" i="1"/>
  <c r="AU196" i="1" s="1"/>
  <c r="Y192" i="1"/>
  <c r="AU192" i="1" s="1"/>
  <c r="Y188" i="1"/>
  <c r="AU188" i="1" s="1"/>
  <c r="Y184" i="1"/>
  <c r="AU184" i="1" s="1"/>
  <c r="Y180" i="1"/>
  <c r="AU180" i="1" s="1"/>
  <c r="Y176" i="1"/>
  <c r="AU176" i="1" s="1"/>
  <c r="Y172" i="1"/>
  <c r="AU172" i="1" s="1"/>
  <c r="Y168" i="1"/>
  <c r="AU168" i="1" s="1"/>
  <c r="Y164" i="1"/>
  <c r="AU164" i="1" s="1"/>
  <c r="Y160" i="1"/>
  <c r="AU160" i="1" s="1"/>
  <c r="Y156" i="1"/>
  <c r="AU156" i="1" s="1"/>
  <c r="Y152" i="1"/>
  <c r="AU152" i="1" s="1"/>
  <c r="Y148" i="1"/>
  <c r="AU148" i="1" s="1"/>
  <c r="Y140" i="1"/>
  <c r="AU140" i="1" s="1"/>
  <c r="Y132" i="1"/>
  <c r="AU132" i="1" s="1"/>
  <c r="Y124" i="1"/>
  <c r="AU124" i="1" s="1"/>
  <c r="Y116" i="1"/>
  <c r="AU116" i="1" s="1"/>
  <c r="Y108" i="1"/>
  <c r="AU108" i="1" s="1"/>
  <c r="Y100" i="1"/>
  <c r="AU100" i="1" s="1"/>
  <c r="Y92" i="1"/>
  <c r="AU92" i="1" s="1"/>
  <c r="Y84" i="1"/>
  <c r="AU84" i="1" s="1"/>
  <c r="Y76" i="1"/>
  <c r="AU76" i="1" s="1"/>
  <c r="Y68" i="1"/>
  <c r="AU68" i="1" s="1"/>
  <c r="Y60" i="1"/>
  <c r="AU60" i="1" s="1"/>
  <c r="Y52" i="1"/>
  <c r="AU52" i="1" s="1"/>
  <c r="Y44" i="1"/>
  <c r="AU44" i="1" s="1"/>
  <c r="Y36" i="1"/>
  <c r="AU36" i="1" s="1"/>
  <c r="Y28" i="1"/>
  <c r="AU28" i="1" s="1"/>
  <c r="Y20" i="1"/>
  <c r="AU20" i="1" s="1"/>
  <c r="Y12" i="1"/>
  <c r="AU12" i="1" s="1"/>
  <c r="Y4" i="1"/>
  <c r="AU4" i="1" s="1"/>
  <c r="AA1745" i="1"/>
  <c r="Z1745" i="1"/>
  <c r="S1745" i="1" s="1"/>
  <c r="AA1741" i="1"/>
  <c r="Z1741" i="1"/>
  <c r="S1741" i="1" s="1"/>
  <c r="AA1737" i="1"/>
  <c r="Z1737" i="1"/>
  <c r="Y1737" i="1" s="1"/>
  <c r="AU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Y1721" i="1" s="1"/>
  <c r="AU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Y1705" i="1" s="1"/>
  <c r="AU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Y1689" i="1" s="1"/>
  <c r="AU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Y1673" i="1" s="1"/>
  <c r="AU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Y1657" i="1" s="1"/>
  <c r="AU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Y1641" i="1" s="1"/>
  <c r="AU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Y1625" i="1" s="1"/>
  <c r="AU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Y1609" i="1" s="1"/>
  <c r="AU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Y1593" i="1" s="1"/>
  <c r="AU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Y1577" i="1" s="1"/>
  <c r="AU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Y1561" i="1" s="1"/>
  <c r="AU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Y1545" i="1" s="1"/>
  <c r="AU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Y1529" i="1" s="1"/>
  <c r="AU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Y1513" i="1" s="1"/>
  <c r="AU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Y1497" i="1" s="1"/>
  <c r="AU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Y1481" i="1" s="1"/>
  <c r="AU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Y1465" i="1" s="1"/>
  <c r="AU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Y1449" i="1" s="1"/>
  <c r="AU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Y1433" i="1" s="1"/>
  <c r="AU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Y1417" i="1" s="1"/>
  <c r="AU1417" i="1" s="1"/>
  <c r="AA1413" i="1"/>
  <c r="Z1413" i="1"/>
  <c r="S1413" i="1" s="1"/>
  <c r="AA1409" i="1"/>
  <c r="Z1409" i="1"/>
  <c r="S1409" i="1" s="1"/>
  <c r="AA1405" i="1"/>
  <c r="Z1405" i="1"/>
  <c r="V1405" i="1" s="1"/>
  <c r="W1405" i="1" s="1"/>
  <c r="AA1401" i="1"/>
  <c r="Z1401" i="1"/>
  <c r="V1401" i="1" s="1"/>
  <c r="W1401" i="1" s="1"/>
  <c r="AA1397" i="1"/>
  <c r="Z1397" i="1"/>
  <c r="S1397" i="1" s="1"/>
  <c r="AA1393" i="1"/>
  <c r="Z1393" i="1"/>
  <c r="S1393" i="1" s="1"/>
  <c r="AA1389" i="1"/>
  <c r="Z1389" i="1"/>
  <c r="V1389" i="1" s="1"/>
  <c r="W1389" i="1" s="1"/>
  <c r="AA1385" i="1"/>
  <c r="Z1385" i="1"/>
  <c r="V1385" i="1" s="1"/>
  <c r="W1385" i="1" s="1"/>
  <c r="AA1381" i="1"/>
  <c r="Z1381" i="1"/>
  <c r="S1381" i="1" s="1"/>
  <c r="AA1377" i="1"/>
  <c r="Z1377" i="1"/>
  <c r="S1377" i="1" s="1"/>
  <c r="AA1373" i="1"/>
  <c r="Z1373" i="1"/>
  <c r="V1373" i="1" s="1"/>
  <c r="AA1369" i="1"/>
  <c r="Z1369" i="1"/>
  <c r="V1369" i="1" s="1"/>
  <c r="W1369" i="1" s="1"/>
  <c r="AA1365" i="1"/>
  <c r="Z1365" i="1"/>
  <c r="S1365" i="1" s="1"/>
  <c r="AA1361" i="1"/>
  <c r="Z1361" i="1"/>
  <c r="S1361" i="1" s="1"/>
  <c r="AA1357" i="1"/>
  <c r="Z1357" i="1"/>
  <c r="V1357" i="1" s="1"/>
  <c r="W1357" i="1" s="1"/>
  <c r="AA1353" i="1"/>
  <c r="Z1353" i="1"/>
  <c r="V1353" i="1" s="1"/>
  <c r="W1353" i="1" s="1"/>
  <c r="AA1349" i="1"/>
  <c r="Z1349" i="1"/>
  <c r="S1349" i="1" s="1"/>
  <c r="AA1345" i="1"/>
  <c r="Z1345" i="1"/>
  <c r="S1345" i="1" s="1"/>
  <c r="AA1341" i="1"/>
  <c r="Z1341" i="1"/>
  <c r="V1341" i="1" s="1"/>
  <c r="AA1337" i="1"/>
  <c r="Z1337" i="1"/>
  <c r="V1337" i="1" s="1"/>
  <c r="W1337" i="1" s="1"/>
  <c r="AA1333" i="1"/>
  <c r="Z1333" i="1"/>
  <c r="S1333" i="1" s="1"/>
  <c r="AA1329" i="1"/>
  <c r="Z1329" i="1"/>
  <c r="S1329" i="1" s="1"/>
  <c r="AA1325" i="1"/>
  <c r="Z1325" i="1"/>
  <c r="V1325" i="1" s="1"/>
  <c r="AA1321" i="1"/>
  <c r="Z1321" i="1"/>
  <c r="V1321" i="1" s="1"/>
  <c r="W1321" i="1" s="1"/>
  <c r="AA1317" i="1"/>
  <c r="Z1317" i="1"/>
  <c r="S1317" i="1" s="1"/>
  <c r="AA1313" i="1"/>
  <c r="Z1313" i="1"/>
  <c r="S1313" i="1" s="1"/>
  <c r="AA1309" i="1"/>
  <c r="Z1309" i="1"/>
  <c r="V1309" i="1" s="1"/>
  <c r="W1309" i="1" s="1"/>
  <c r="AA1305" i="1"/>
  <c r="Z1305" i="1"/>
  <c r="V1305" i="1" s="1"/>
  <c r="W1305" i="1" s="1"/>
  <c r="AA1301" i="1"/>
  <c r="Z1301" i="1"/>
  <c r="S1301" i="1" s="1"/>
  <c r="AA1297" i="1"/>
  <c r="Z1297" i="1"/>
  <c r="S1297" i="1" s="1"/>
  <c r="AA1293" i="1"/>
  <c r="Z1293" i="1"/>
  <c r="V1293" i="1" s="1"/>
  <c r="W1293" i="1" s="1"/>
  <c r="AA1289" i="1"/>
  <c r="Z1289" i="1"/>
  <c r="V1289" i="1" s="1"/>
  <c r="W1289" i="1" s="1"/>
  <c r="AA1285" i="1"/>
  <c r="Z1285" i="1"/>
  <c r="S1285" i="1" s="1"/>
  <c r="AA1281" i="1"/>
  <c r="Z1281" i="1"/>
  <c r="S1281" i="1" s="1"/>
  <c r="AA1277" i="1"/>
  <c r="Z1277" i="1"/>
  <c r="V1277" i="1" s="1"/>
  <c r="W1277" i="1" s="1"/>
  <c r="AA1273" i="1"/>
  <c r="Z1273" i="1"/>
  <c r="V1273" i="1" s="1"/>
  <c r="W1273" i="1" s="1"/>
  <c r="AA1269" i="1"/>
  <c r="Z1269" i="1"/>
  <c r="S1269" i="1" s="1"/>
  <c r="AA1265" i="1"/>
  <c r="Z1265" i="1"/>
  <c r="S1265" i="1" s="1"/>
  <c r="AA1261" i="1"/>
  <c r="Z1261" i="1"/>
  <c r="V1261" i="1" s="1"/>
  <c r="AA1257" i="1"/>
  <c r="Z1257" i="1"/>
  <c r="V1257" i="1" s="1"/>
  <c r="AA1253" i="1"/>
  <c r="Z1253" i="1"/>
  <c r="S1253" i="1" s="1"/>
  <c r="AA1249" i="1"/>
  <c r="Z1249" i="1"/>
  <c r="S1249" i="1" s="1"/>
  <c r="AA1245" i="1"/>
  <c r="Z1245" i="1"/>
  <c r="V1245" i="1" s="1"/>
  <c r="W1245" i="1" s="1"/>
  <c r="AA1241" i="1"/>
  <c r="Z1241" i="1"/>
  <c r="V1241" i="1" s="1"/>
  <c r="W1241" i="1" s="1"/>
  <c r="AA1237" i="1"/>
  <c r="Z1237" i="1"/>
  <c r="S1237" i="1" s="1"/>
  <c r="AA1233" i="1"/>
  <c r="Z1233" i="1"/>
  <c r="S1233" i="1" s="1"/>
  <c r="AA1229" i="1"/>
  <c r="Z1229" i="1"/>
  <c r="V1229" i="1" s="1"/>
  <c r="W1229" i="1" s="1"/>
  <c r="AA1225" i="1"/>
  <c r="Z1225" i="1"/>
  <c r="V1225" i="1" s="1"/>
  <c r="W1225" i="1" s="1"/>
  <c r="AA1221" i="1"/>
  <c r="Z1221" i="1"/>
  <c r="S1221" i="1" s="1"/>
  <c r="AA1217" i="1"/>
  <c r="Z1217" i="1"/>
  <c r="S1217" i="1" s="1"/>
  <c r="AA1213" i="1"/>
  <c r="Z1213" i="1"/>
  <c r="V1213" i="1" s="1"/>
  <c r="W1213" i="1" s="1"/>
  <c r="AA1209" i="1"/>
  <c r="Z1209" i="1"/>
  <c r="V1209" i="1" s="1"/>
  <c r="W1209" i="1" s="1"/>
  <c r="AA1205" i="1"/>
  <c r="Z1205" i="1"/>
  <c r="S1205" i="1" s="1"/>
  <c r="AA1201" i="1"/>
  <c r="Z1201" i="1"/>
  <c r="S1201" i="1" s="1"/>
  <c r="AA1197" i="1"/>
  <c r="Z1197" i="1"/>
  <c r="V1197" i="1" s="1"/>
  <c r="W1197" i="1" s="1"/>
  <c r="AA1193" i="1"/>
  <c r="Z1193" i="1"/>
  <c r="V1193" i="1" s="1"/>
  <c r="W1193" i="1" s="1"/>
  <c r="AA1189" i="1"/>
  <c r="Z1189" i="1"/>
  <c r="S1189" i="1" s="1"/>
  <c r="AA1185" i="1"/>
  <c r="Z1185" i="1"/>
  <c r="S1185" i="1" s="1"/>
  <c r="AA1181" i="1"/>
  <c r="Z1181" i="1"/>
  <c r="V1181" i="1" s="1"/>
  <c r="W1181" i="1" s="1"/>
  <c r="AA1177" i="1"/>
  <c r="Z1177" i="1"/>
  <c r="V1177" i="1" s="1"/>
  <c r="W1177" i="1" s="1"/>
  <c r="AA1173" i="1"/>
  <c r="Z1173" i="1"/>
  <c r="S1173" i="1" s="1"/>
  <c r="AA1169" i="1"/>
  <c r="Z1169" i="1"/>
  <c r="S1169" i="1" s="1"/>
  <c r="AA1165" i="1"/>
  <c r="Z1165" i="1"/>
  <c r="V1165" i="1" s="1"/>
  <c r="W1165" i="1" s="1"/>
  <c r="AA1161" i="1"/>
  <c r="Z1161" i="1"/>
  <c r="V1161" i="1" s="1"/>
  <c r="W1161" i="1" s="1"/>
  <c r="AA1157" i="1"/>
  <c r="Z1157" i="1"/>
  <c r="S1157" i="1" s="1"/>
  <c r="AA1153" i="1"/>
  <c r="Z1153" i="1"/>
  <c r="S1153" i="1" s="1"/>
  <c r="AA1149" i="1"/>
  <c r="Z1149" i="1"/>
  <c r="V1149" i="1" s="1"/>
  <c r="W1149" i="1" s="1"/>
  <c r="AA1145" i="1"/>
  <c r="Z1145" i="1"/>
  <c r="V1145" i="1" s="1"/>
  <c r="W1145" i="1" s="1"/>
  <c r="AA1141" i="1"/>
  <c r="Z1141" i="1"/>
  <c r="S1141" i="1" s="1"/>
  <c r="AA1137" i="1"/>
  <c r="Z1137" i="1"/>
  <c r="S1137" i="1" s="1"/>
  <c r="AA1133" i="1"/>
  <c r="Z1133" i="1"/>
  <c r="V1133" i="1" s="1"/>
  <c r="W1133" i="1" s="1"/>
  <c r="AA1129" i="1"/>
  <c r="Z1129" i="1"/>
  <c r="V1129" i="1" s="1"/>
  <c r="W1129" i="1" s="1"/>
  <c r="AA1125" i="1"/>
  <c r="Z1125" i="1"/>
  <c r="S1125" i="1" s="1"/>
  <c r="AA1121" i="1"/>
  <c r="Z1121" i="1"/>
  <c r="S1121" i="1" s="1"/>
  <c r="AA1117" i="1"/>
  <c r="Z1117" i="1"/>
  <c r="V1117" i="1" s="1"/>
  <c r="W1117" i="1" s="1"/>
  <c r="AA1113" i="1"/>
  <c r="Z1113" i="1"/>
  <c r="V1113" i="1" s="1"/>
  <c r="W1113" i="1" s="1"/>
  <c r="AA1109" i="1"/>
  <c r="Z1109" i="1"/>
  <c r="S1109" i="1" s="1"/>
  <c r="AA1105" i="1"/>
  <c r="Z1105" i="1"/>
  <c r="S1105" i="1" s="1"/>
  <c r="AA1101" i="1"/>
  <c r="Z1101" i="1"/>
  <c r="V1101" i="1" s="1"/>
  <c r="W1101" i="1" s="1"/>
  <c r="AA1097" i="1"/>
  <c r="Z1097" i="1"/>
  <c r="V1097" i="1" s="1"/>
  <c r="W1097" i="1" s="1"/>
  <c r="AA1093" i="1"/>
  <c r="Z1093" i="1"/>
  <c r="S1093" i="1" s="1"/>
  <c r="AA1089" i="1"/>
  <c r="Z1089" i="1"/>
  <c r="S1089" i="1" s="1"/>
  <c r="AA1085" i="1"/>
  <c r="Z1085" i="1"/>
  <c r="V1085" i="1" s="1"/>
  <c r="AA1081" i="1"/>
  <c r="Z1081" i="1"/>
  <c r="V1081" i="1" s="1"/>
  <c r="W1081" i="1" s="1"/>
  <c r="AA1077" i="1"/>
  <c r="Z1077" i="1"/>
  <c r="S1077" i="1" s="1"/>
  <c r="AA1073" i="1"/>
  <c r="Z1073" i="1"/>
  <c r="S1073" i="1" s="1"/>
  <c r="AA1069" i="1"/>
  <c r="Z1069" i="1"/>
  <c r="V1069" i="1" s="1"/>
  <c r="W1069" i="1" s="1"/>
  <c r="AA1065" i="1"/>
  <c r="Z1065" i="1"/>
  <c r="V1065" i="1" s="1"/>
  <c r="W1065" i="1" s="1"/>
  <c r="AA1061" i="1"/>
  <c r="Z1061" i="1"/>
  <c r="S1061" i="1" s="1"/>
  <c r="AA1057" i="1"/>
  <c r="Z1057" i="1"/>
  <c r="S1057" i="1" s="1"/>
  <c r="AA1053" i="1"/>
  <c r="Z1053" i="1"/>
  <c r="V1053" i="1" s="1"/>
  <c r="AA1049" i="1"/>
  <c r="Z1049" i="1"/>
  <c r="V1049" i="1" s="1"/>
  <c r="AA1045" i="1"/>
  <c r="Z1045" i="1"/>
  <c r="S1045" i="1" s="1"/>
  <c r="AA1041" i="1"/>
  <c r="Z1041" i="1"/>
  <c r="S1041" i="1" s="1"/>
  <c r="AA1037" i="1"/>
  <c r="Z1037" i="1"/>
  <c r="V1037" i="1" s="1"/>
  <c r="W1037" i="1" s="1"/>
  <c r="AA1033" i="1"/>
  <c r="Z1033" i="1"/>
  <c r="V1033" i="1" s="1"/>
  <c r="W1033" i="1" s="1"/>
  <c r="AA1029" i="1"/>
  <c r="Z1029" i="1"/>
  <c r="S1029" i="1" s="1"/>
  <c r="AA1025" i="1"/>
  <c r="Z1025" i="1"/>
  <c r="S1025" i="1" s="1"/>
  <c r="AA1021" i="1"/>
  <c r="Z1021" i="1"/>
  <c r="V1021" i="1" s="1"/>
  <c r="AA1017" i="1"/>
  <c r="Z1017" i="1"/>
  <c r="V1017" i="1" s="1"/>
  <c r="W1017" i="1" s="1"/>
  <c r="AA1013" i="1"/>
  <c r="Z1013" i="1"/>
  <c r="S1013" i="1" s="1"/>
  <c r="AA1009" i="1"/>
  <c r="Z1009" i="1"/>
  <c r="S1009" i="1" s="1"/>
  <c r="AA1005" i="1"/>
  <c r="Z1005" i="1"/>
  <c r="V1005" i="1" s="1"/>
  <c r="W1005" i="1" s="1"/>
  <c r="AA1001" i="1"/>
  <c r="Z1001" i="1"/>
  <c r="V1001" i="1" s="1"/>
  <c r="W1001" i="1" s="1"/>
  <c r="AA997" i="1"/>
  <c r="Z997" i="1"/>
  <c r="S997" i="1" s="1"/>
  <c r="AA993" i="1"/>
  <c r="Z993" i="1"/>
  <c r="S993" i="1" s="1"/>
  <c r="AA989" i="1"/>
  <c r="Z989" i="1"/>
  <c r="V989" i="1" s="1"/>
  <c r="W989" i="1" s="1"/>
  <c r="AA985" i="1"/>
  <c r="Z985" i="1"/>
  <c r="V985" i="1" s="1"/>
  <c r="W985" i="1" s="1"/>
  <c r="AA981" i="1"/>
  <c r="Z981" i="1"/>
  <c r="S981" i="1" s="1"/>
  <c r="AA977" i="1"/>
  <c r="Z977" i="1"/>
  <c r="S977" i="1" s="1"/>
  <c r="AA973" i="1"/>
  <c r="Z973" i="1"/>
  <c r="V973" i="1" s="1"/>
  <c r="W973" i="1" s="1"/>
  <c r="AA969" i="1"/>
  <c r="Z969" i="1"/>
  <c r="V969" i="1" s="1"/>
  <c r="W969" i="1" s="1"/>
  <c r="AA965" i="1"/>
  <c r="Z965" i="1"/>
  <c r="S965" i="1" s="1"/>
  <c r="AA961" i="1"/>
  <c r="Z961" i="1"/>
  <c r="S961" i="1" s="1"/>
  <c r="AA957" i="1"/>
  <c r="Z957" i="1"/>
  <c r="V957" i="1" s="1"/>
  <c r="W957" i="1" s="1"/>
  <c r="AA953" i="1"/>
  <c r="Z953" i="1"/>
  <c r="V953" i="1" s="1"/>
  <c r="W953" i="1" s="1"/>
  <c r="AA949" i="1"/>
  <c r="Z949" i="1"/>
  <c r="S949" i="1" s="1"/>
  <c r="AA945" i="1"/>
  <c r="Z945" i="1"/>
  <c r="S945" i="1" s="1"/>
  <c r="AA941" i="1"/>
  <c r="Z941" i="1"/>
  <c r="V941" i="1" s="1"/>
  <c r="W941" i="1" s="1"/>
  <c r="AA937" i="1"/>
  <c r="Z937" i="1"/>
  <c r="V937" i="1" s="1"/>
  <c r="W937" i="1" s="1"/>
  <c r="AA933" i="1"/>
  <c r="Z933" i="1"/>
  <c r="S933" i="1" s="1"/>
  <c r="AA929" i="1"/>
  <c r="Z929" i="1"/>
  <c r="S929" i="1" s="1"/>
  <c r="AA925" i="1"/>
  <c r="Z925" i="1"/>
  <c r="V925" i="1" s="1"/>
  <c r="W925" i="1" s="1"/>
  <c r="AA921" i="1"/>
  <c r="Z921" i="1"/>
  <c r="V921" i="1" s="1"/>
  <c r="W921" i="1" s="1"/>
  <c r="AA917" i="1"/>
  <c r="Z917" i="1"/>
  <c r="S917" i="1" s="1"/>
  <c r="AA913" i="1"/>
  <c r="Z913" i="1"/>
  <c r="S913" i="1" s="1"/>
  <c r="AA909" i="1"/>
  <c r="Z909" i="1"/>
  <c r="V909" i="1" s="1"/>
  <c r="W909" i="1" s="1"/>
  <c r="AA905" i="1"/>
  <c r="Z905" i="1"/>
  <c r="V905" i="1" s="1"/>
  <c r="W905" i="1" s="1"/>
  <c r="AA901" i="1"/>
  <c r="Z901" i="1"/>
  <c r="S901" i="1" s="1"/>
  <c r="AA897" i="1"/>
  <c r="Z897" i="1"/>
  <c r="S897" i="1" s="1"/>
  <c r="AA893" i="1"/>
  <c r="Z893" i="1"/>
  <c r="V893" i="1" s="1"/>
  <c r="W893" i="1" s="1"/>
  <c r="AA889" i="1"/>
  <c r="Z889" i="1"/>
  <c r="V889" i="1" s="1"/>
  <c r="W889" i="1" s="1"/>
  <c r="AA885" i="1"/>
  <c r="Z885" i="1"/>
  <c r="S885" i="1" s="1"/>
  <c r="AA881" i="1"/>
  <c r="Z881" i="1"/>
  <c r="S881" i="1" s="1"/>
  <c r="AA877" i="1"/>
  <c r="Z877" i="1"/>
  <c r="V877" i="1" s="1"/>
  <c r="W877" i="1" s="1"/>
  <c r="AA873" i="1"/>
  <c r="Z873" i="1"/>
  <c r="V873" i="1" s="1"/>
  <c r="W873" i="1" s="1"/>
  <c r="AA869" i="1"/>
  <c r="Z869" i="1"/>
  <c r="S869" i="1" s="1"/>
  <c r="AA865" i="1"/>
  <c r="Z865" i="1"/>
  <c r="S865" i="1" s="1"/>
  <c r="AA861" i="1"/>
  <c r="Z861" i="1"/>
  <c r="V861" i="1" s="1"/>
  <c r="W861" i="1" s="1"/>
  <c r="AA857" i="1"/>
  <c r="Z857" i="1"/>
  <c r="V857" i="1" s="1"/>
  <c r="W857" i="1" s="1"/>
  <c r="AA853" i="1"/>
  <c r="Z853" i="1"/>
  <c r="S853" i="1" s="1"/>
  <c r="AA849" i="1"/>
  <c r="Z849" i="1"/>
  <c r="S849" i="1" s="1"/>
  <c r="AA845" i="1"/>
  <c r="Z845" i="1"/>
  <c r="V845" i="1" s="1"/>
  <c r="W845" i="1" s="1"/>
  <c r="AA841" i="1"/>
  <c r="Z841" i="1"/>
  <c r="V841" i="1" s="1"/>
  <c r="W841" i="1" s="1"/>
  <c r="AA837" i="1"/>
  <c r="Z837" i="1"/>
  <c r="S837" i="1" s="1"/>
  <c r="AA833" i="1"/>
  <c r="Z833" i="1"/>
  <c r="S833" i="1" s="1"/>
  <c r="AA829" i="1"/>
  <c r="Z829" i="1"/>
  <c r="V829" i="1" s="1"/>
  <c r="W829" i="1" s="1"/>
  <c r="AA825" i="1"/>
  <c r="Z825" i="1"/>
  <c r="Y825" i="1" s="1"/>
  <c r="AU825" i="1" s="1"/>
  <c r="AA821" i="1"/>
  <c r="Z821" i="1"/>
  <c r="V821" i="1" s="1"/>
  <c r="W821" i="1" s="1"/>
  <c r="AA817" i="1"/>
  <c r="Z817" i="1"/>
  <c r="S817" i="1" s="1"/>
  <c r="AA813" i="1"/>
  <c r="Z813" i="1"/>
  <c r="V813" i="1" s="1"/>
  <c r="W813" i="1" s="1"/>
  <c r="AA809" i="1"/>
  <c r="Z809" i="1"/>
  <c r="Y809" i="1" s="1"/>
  <c r="AU809" i="1" s="1"/>
  <c r="AA805" i="1"/>
  <c r="Z805" i="1"/>
  <c r="S805" i="1" s="1"/>
  <c r="AA801" i="1"/>
  <c r="Z801" i="1"/>
  <c r="V801" i="1" s="1"/>
  <c r="W801" i="1" s="1"/>
  <c r="AA797" i="1"/>
  <c r="Z797" i="1"/>
  <c r="V797" i="1" s="1"/>
  <c r="W797" i="1" s="1"/>
  <c r="AA793" i="1"/>
  <c r="Z793" i="1"/>
  <c r="Y793" i="1" s="1"/>
  <c r="AU793" i="1" s="1"/>
  <c r="AA789" i="1"/>
  <c r="Z789" i="1"/>
  <c r="S789" i="1" s="1"/>
  <c r="AA785" i="1"/>
  <c r="Z785" i="1"/>
  <c r="V785" i="1" s="1"/>
  <c r="W785" i="1" s="1"/>
  <c r="AA781" i="1"/>
  <c r="Z781" i="1"/>
  <c r="S781" i="1" s="1"/>
  <c r="AA777" i="1"/>
  <c r="Z777" i="1"/>
  <c r="Y777" i="1" s="1"/>
  <c r="AU777" i="1" s="1"/>
  <c r="AA773" i="1"/>
  <c r="Z773" i="1"/>
  <c r="V773" i="1" s="1"/>
  <c r="W773" i="1" s="1"/>
  <c r="AA769" i="1"/>
  <c r="Z769" i="1"/>
  <c r="S769" i="1" s="1"/>
  <c r="AA765" i="1"/>
  <c r="Z765" i="1"/>
  <c r="V765" i="1" s="1"/>
  <c r="W765" i="1" s="1"/>
  <c r="AA761" i="1"/>
  <c r="Z761" i="1"/>
  <c r="Y761" i="1" s="1"/>
  <c r="AU761" i="1" s="1"/>
  <c r="AA757" i="1"/>
  <c r="Z757" i="1"/>
  <c r="V757" i="1" s="1"/>
  <c r="W757" i="1" s="1"/>
  <c r="AA753" i="1"/>
  <c r="Z753" i="1"/>
  <c r="V753" i="1" s="1"/>
  <c r="W753" i="1" s="1"/>
  <c r="AA749" i="1"/>
  <c r="Z749" i="1"/>
  <c r="V749" i="1" s="1"/>
  <c r="W749" i="1" s="1"/>
  <c r="AA745" i="1"/>
  <c r="Z745" i="1"/>
  <c r="Y745" i="1" s="1"/>
  <c r="AU745" i="1" s="1"/>
  <c r="AA741" i="1"/>
  <c r="Z741" i="1"/>
  <c r="S741" i="1" s="1"/>
  <c r="AA737" i="1"/>
  <c r="Z737" i="1"/>
  <c r="V737" i="1" s="1"/>
  <c r="W737" i="1" s="1"/>
  <c r="AA733" i="1"/>
  <c r="Z733" i="1"/>
  <c r="S733" i="1" s="1"/>
  <c r="AA729" i="1"/>
  <c r="Z729" i="1"/>
  <c r="Y729" i="1" s="1"/>
  <c r="AU729" i="1" s="1"/>
  <c r="AA725" i="1"/>
  <c r="Z725" i="1"/>
  <c r="S725" i="1" s="1"/>
  <c r="AA721" i="1"/>
  <c r="Z721" i="1"/>
  <c r="V721" i="1" s="1"/>
  <c r="W721" i="1" s="1"/>
  <c r="AA717" i="1"/>
  <c r="Z717" i="1"/>
  <c r="V717" i="1" s="1"/>
  <c r="W717" i="1" s="1"/>
  <c r="AA713" i="1"/>
  <c r="Z713" i="1"/>
  <c r="Y713" i="1" s="1"/>
  <c r="AU713" i="1" s="1"/>
  <c r="AA709" i="1"/>
  <c r="Z709" i="1"/>
  <c r="V709" i="1" s="1"/>
  <c r="W709" i="1" s="1"/>
  <c r="AA705" i="1"/>
  <c r="Z705" i="1"/>
  <c r="S705" i="1" s="1"/>
  <c r="AA701" i="1"/>
  <c r="Z701" i="1"/>
  <c r="V701" i="1" s="1"/>
  <c r="W701" i="1" s="1"/>
  <c r="AA697" i="1"/>
  <c r="Z697" i="1"/>
  <c r="Y697" i="1" s="1"/>
  <c r="AU697" i="1" s="1"/>
  <c r="AA693" i="1"/>
  <c r="Z693" i="1"/>
  <c r="V693" i="1" s="1"/>
  <c r="W693" i="1" s="1"/>
  <c r="AA689" i="1"/>
  <c r="Z689" i="1"/>
  <c r="S689" i="1" s="1"/>
  <c r="AA685" i="1"/>
  <c r="Z685" i="1"/>
  <c r="V685" i="1" s="1"/>
  <c r="W685" i="1" s="1"/>
  <c r="AA681" i="1"/>
  <c r="Z681" i="1"/>
  <c r="Y681" i="1" s="1"/>
  <c r="AU681" i="1" s="1"/>
  <c r="AA677" i="1"/>
  <c r="Z677" i="1"/>
  <c r="S677" i="1" s="1"/>
  <c r="AA673" i="1"/>
  <c r="Z673" i="1"/>
  <c r="V673" i="1" s="1"/>
  <c r="AA669" i="1"/>
  <c r="Z669" i="1"/>
  <c r="V669" i="1" s="1"/>
  <c r="W669" i="1" s="1"/>
  <c r="AA665" i="1"/>
  <c r="Z665" i="1"/>
  <c r="Y665" i="1" s="1"/>
  <c r="AU665" i="1" s="1"/>
  <c r="AA661" i="1"/>
  <c r="Z661" i="1"/>
  <c r="S661" i="1" s="1"/>
  <c r="AA657" i="1"/>
  <c r="Z657" i="1"/>
  <c r="V657" i="1" s="1"/>
  <c r="W657" i="1" s="1"/>
  <c r="AA653" i="1"/>
  <c r="Z653" i="1"/>
  <c r="S653" i="1" s="1"/>
  <c r="AA649" i="1"/>
  <c r="Z649" i="1"/>
  <c r="Y649" i="1" s="1"/>
  <c r="AU649" i="1" s="1"/>
  <c r="AA645" i="1"/>
  <c r="Z645" i="1"/>
  <c r="V645" i="1" s="1"/>
  <c r="W645" i="1" s="1"/>
  <c r="AA641" i="1"/>
  <c r="Z641" i="1"/>
  <c r="S641" i="1" s="1"/>
  <c r="AA637" i="1"/>
  <c r="Z637" i="1"/>
  <c r="V637" i="1" s="1"/>
  <c r="W637" i="1" s="1"/>
  <c r="AA633" i="1"/>
  <c r="Z633" i="1"/>
  <c r="Y633" i="1" s="1"/>
  <c r="AU633" i="1" s="1"/>
  <c r="AA629" i="1"/>
  <c r="Z629" i="1"/>
  <c r="V629" i="1" s="1"/>
  <c r="W629" i="1" s="1"/>
  <c r="AA625" i="1"/>
  <c r="Z625" i="1"/>
  <c r="V625" i="1" s="1"/>
  <c r="W625" i="1" s="1"/>
  <c r="AA621" i="1"/>
  <c r="Z621" i="1"/>
  <c r="V621" i="1" s="1"/>
  <c r="W621" i="1" s="1"/>
  <c r="AA617" i="1"/>
  <c r="Z617" i="1"/>
  <c r="Y617" i="1" s="1"/>
  <c r="AU617" i="1" s="1"/>
  <c r="AA613" i="1"/>
  <c r="Z613" i="1"/>
  <c r="S613" i="1" s="1"/>
  <c r="AA609" i="1"/>
  <c r="Z609" i="1"/>
  <c r="V609" i="1" s="1"/>
  <c r="W609" i="1" s="1"/>
  <c r="AA605" i="1"/>
  <c r="Z605" i="1"/>
  <c r="S605" i="1" s="1"/>
  <c r="AA601" i="1"/>
  <c r="Z601" i="1"/>
  <c r="Y601" i="1" s="1"/>
  <c r="AU601" i="1" s="1"/>
  <c r="AA597" i="1"/>
  <c r="Z597" i="1"/>
  <c r="S597" i="1" s="1"/>
  <c r="AA593" i="1"/>
  <c r="Z593" i="1"/>
  <c r="V593" i="1" s="1"/>
  <c r="W593" i="1" s="1"/>
  <c r="AA589" i="1"/>
  <c r="Z589" i="1"/>
  <c r="V589" i="1" s="1"/>
  <c r="W589" i="1" s="1"/>
  <c r="AA585" i="1"/>
  <c r="Z585" i="1"/>
  <c r="AA581" i="1"/>
  <c r="Z581" i="1"/>
  <c r="V581" i="1" s="1"/>
  <c r="W581" i="1" s="1"/>
  <c r="AA577" i="1"/>
  <c r="Z577" i="1"/>
  <c r="S577" i="1" s="1"/>
  <c r="AA573" i="1"/>
  <c r="Z573" i="1"/>
  <c r="V573" i="1" s="1"/>
  <c r="W573" i="1" s="1"/>
  <c r="AA569" i="1"/>
  <c r="Z569" i="1"/>
  <c r="Y569" i="1" s="1"/>
  <c r="AU569" i="1" s="1"/>
  <c r="AA565" i="1"/>
  <c r="Z565" i="1"/>
  <c r="V565" i="1" s="1"/>
  <c r="W565" i="1" s="1"/>
  <c r="AA561" i="1"/>
  <c r="Z561" i="1"/>
  <c r="S561" i="1" s="1"/>
  <c r="AA557" i="1"/>
  <c r="Z557" i="1"/>
  <c r="V557" i="1" s="1"/>
  <c r="W557" i="1" s="1"/>
  <c r="AA553" i="1"/>
  <c r="Z553" i="1"/>
  <c r="Y553" i="1" s="1"/>
  <c r="AU553" i="1" s="1"/>
  <c r="AA549" i="1"/>
  <c r="Z549" i="1"/>
  <c r="S549" i="1" s="1"/>
  <c r="AA545" i="1"/>
  <c r="Z545" i="1"/>
  <c r="V545" i="1" s="1"/>
  <c r="W545" i="1" s="1"/>
  <c r="AA541" i="1"/>
  <c r="Z541" i="1"/>
  <c r="V541" i="1" s="1"/>
  <c r="W541" i="1" s="1"/>
  <c r="AA537" i="1"/>
  <c r="Z537" i="1"/>
  <c r="Y537" i="1" s="1"/>
  <c r="AU537" i="1" s="1"/>
  <c r="AA533" i="1"/>
  <c r="Z533" i="1"/>
  <c r="S533" i="1" s="1"/>
  <c r="AA529" i="1"/>
  <c r="Z529" i="1"/>
  <c r="V529" i="1" s="1"/>
  <c r="W529" i="1" s="1"/>
  <c r="AA525" i="1"/>
  <c r="Z525" i="1"/>
  <c r="S525" i="1" s="1"/>
  <c r="AA521" i="1"/>
  <c r="Z521" i="1"/>
  <c r="Y521" i="1" s="1"/>
  <c r="AU521" i="1" s="1"/>
  <c r="AA517" i="1"/>
  <c r="Z517" i="1"/>
  <c r="V517" i="1" s="1"/>
  <c r="W517" i="1" s="1"/>
  <c r="AA513" i="1"/>
  <c r="Z513" i="1"/>
  <c r="S513" i="1" s="1"/>
  <c r="AA509" i="1"/>
  <c r="Z509" i="1"/>
  <c r="V509" i="1" s="1"/>
  <c r="W509" i="1" s="1"/>
  <c r="AA505" i="1"/>
  <c r="Z505" i="1"/>
  <c r="Y505" i="1" s="1"/>
  <c r="AU505" i="1" s="1"/>
  <c r="AA501" i="1"/>
  <c r="Z501" i="1"/>
  <c r="V501" i="1" s="1"/>
  <c r="W501" i="1" s="1"/>
  <c r="AA497" i="1"/>
  <c r="Z497" i="1"/>
  <c r="V497" i="1" s="1"/>
  <c r="W497" i="1" s="1"/>
  <c r="AA493" i="1"/>
  <c r="Z493" i="1"/>
  <c r="V493" i="1" s="1"/>
  <c r="W493" i="1" s="1"/>
  <c r="AA489" i="1"/>
  <c r="Z489" i="1"/>
  <c r="Y489" i="1" s="1"/>
  <c r="AU489" i="1" s="1"/>
  <c r="AA485" i="1"/>
  <c r="Z485" i="1"/>
  <c r="S485" i="1" s="1"/>
  <c r="AA481" i="1"/>
  <c r="Z481" i="1"/>
  <c r="V481" i="1" s="1"/>
  <c r="W481" i="1" s="1"/>
  <c r="AA477" i="1"/>
  <c r="Z477" i="1"/>
  <c r="S477" i="1" s="1"/>
  <c r="AA473" i="1"/>
  <c r="Z473" i="1"/>
  <c r="Y473" i="1" s="1"/>
  <c r="AU473" i="1" s="1"/>
  <c r="AA469" i="1"/>
  <c r="Z469" i="1"/>
  <c r="S469" i="1" s="1"/>
  <c r="AA465" i="1"/>
  <c r="Z465" i="1"/>
  <c r="V465" i="1" s="1"/>
  <c r="W465" i="1" s="1"/>
  <c r="AA461" i="1"/>
  <c r="Z461" i="1"/>
  <c r="V461" i="1" s="1"/>
  <c r="W461" i="1" s="1"/>
  <c r="AA457" i="1"/>
  <c r="Z457" i="1"/>
  <c r="Y457" i="1" s="1"/>
  <c r="AU457" i="1" s="1"/>
  <c r="AA453" i="1"/>
  <c r="Z453" i="1"/>
  <c r="V453" i="1" s="1"/>
  <c r="W453" i="1" s="1"/>
  <c r="AA449" i="1"/>
  <c r="Z449" i="1"/>
  <c r="S449" i="1" s="1"/>
  <c r="AA445" i="1"/>
  <c r="Z445" i="1"/>
  <c r="V445" i="1" s="1"/>
  <c r="W445" i="1" s="1"/>
  <c r="AA441" i="1"/>
  <c r="Z441" i="1"/>
  <c r="Y441" i="1" s="1"/>
  <c r="AU441" i="1" s="1"/>
  <c r="AA437" i="1"/>
  <c r="Z437" i="1"/>
  <c r="V437" i="1" s="1"/>
  <c r="W437" i="1" s="1"/>
  <c r="AA433" i="1"/>
  <c r="Z433" i="1"/>
  <c r="S433" i="1" s="1"/>
  <c r="AA429" i="1"/>
  <c r="Z429" i="1"/>
  <c r="V429" i="1" s="1"/>
  <c r="W429" i="1" s="1"/>
  <c r="AA425" i="1"/>
  <c r="Z425" i="1"/>
  <c r="Y425" i="1" s="1"/>
  <c r="AU425" i="1" s="1"/>
  <c r="AA421" i="1"/>
  <c r="Z421" i="1"/>
  <c r="S421" i="1" s="1"/>
  <c r="AA417" i="1"/>
  <c r="Z417" i="1"/>
  <c r="V417" i="1" s="1"/>
  <c r="W417" i="1" s="1"/>
  <c r="AA413" i="1"/>
  <c r="Z413" i="1"/>
  <c r="V413" i="1" s="1"/>
  <c r="W413" i="1" s="1"/>
  <c r="AA409" i="1"/>
  <c r="Z409" i="1"/>
  <c r="Y409" i="1" s="1"/>
  <c r="AU409" i="1" s="1"/>
  <c r="AA405" i="1"/>
  <c r="Z405" i="1"/>
  <c r="S405" i="1" s="1"/>
  <c r="AA401" i="1"/>
  <c r="Z401" i="1"/>
  <c r="V401" i="1" s="1"/>
  <c r="W401" i="1" s="1"/>
  <c r="AA397" i="1"/>
  <c r="Z397" i="1"/>
  <c r="S397" i="1" s="1"/>
  <c r="AA393" i="1"/>
  <c r="Z393" i="1"/>
  <c r="Y393" i="1" s="1"/>
  <c r="AU393" i="1" s="1"/>
  <c r="AA389" i="1"/>
  <c r="Z389" i="1"/>
  <c r="V389" i="1" s="1"/>
  <c r="W389" i="1" s="1"/>
  <c r="AA385" i="1"/>
  <c r="Z385" i="1"/>
  <c r="S385" i="1" s="1"/>
  <c r="AA381" i="1"/>
  <c r="Z381" i="1"/>
  <c r="V381" i="1" s="1"/>
  <c r="W381" i="1" s="1"/>
  <c r="AA377" i="1"/>
  <c r="Z377" i="1"/>
  <c r="Y377" i="1" s="1"/>
  <c r="AU377" i="1" s="1"/>
  <c r="AA373" i="1"/>
  <c r="Z373" i="1"/>
  <c r="V373" i="1" s="1"/>
  <c r="W373" i="1" s="1"/>
  <c r="AA369" i="1"/>
  <c r="Z369" i="1"/>
  <c r="V369" i="1" s="1"/>
  <c r="W369" i="1" s="1"/>
  <c r="AA365" i="1"/>
  <c r="Z365" i="1"/>
  <c r="V365" i="1" s="1"/>
  <c r="AA361" i="1"/>
  <c r="Z361" i="1"/>
  <c r="Y361" i="1" s="1"/>
  <c r="AU361" i="1" s="1"/>
  <c r="AA357" i="1"/>
  <c r="Z357" i="1"/>
  <c r="S357" i="1" s="1"/>
  <c r="AA353" i="1"/>
  <c r="Z353" i="1"/>
  <c r="V353" i="1" s="1"/>
  <c r="W353" i="1" s="1"/>
  <c r="AA349" i="1"/>
  <c r="Z349" i="1"/>
  <c r="S349" i="1" s="1"/>
  <c r="AA345" i="1"/>
  <c r="Z345" i="1"/>
  <c r="Y345" i="1" s="1"/>
  <c r="AU345" i="1" s="1"/>
  <c r="AA341" i="1"/>
  <c r="Z341" i="1"/>
  <c r="S341" i="1" s="1"/>
  <c r="AA337" i="1"/>
  <c r="Z337" i="1"/>
  <c r="V337" i="1" s="1"/>
  <c r="W337" i="1" s="1"/>
  <c r="AA333" i="1"/>
  <c r="Z333" i="1"/>
  <c r="V333" i="1" s="1"/>
  <c r="W333" i="1" s="1"/>
  <c r="AA329" i="1"/>
  <c r="Z329" i="1"/>
  <c r="Y329" i="1" s="1"/>
  <c r="AU329" i="1" s="1"/>
  <c r="AA325" i="1"/>
  <c r="Z325" i="1"/>
  <c r="V325" i="1" s="1"/>
  <c r="W325" i="1" s="1"/>
  <c r="AA321" i="1"/>
  <c r="Z321" i="1"/>
  <c r="S321" i="1" s="1"/>
  <c r="AA317" i="1"/>
  <c r="Z317" i="1"/>
  <c r="V317" i="1" s="1"/>
  <c r="W317" i="1" s="1"/>
  <c r="AA313" i="1"/>
  <c r="Z313" i="1"/>
  <c r="Y313" i="1" s="1"/>
  <c r="AU313" i="1" s="1"/>
  <c r="AA309" i="1"/>
  <c r="Z309" i="1"/>
  <c r="V309" i="1" s="1"/>
  <c r="W309" i="1" s="1"/>
  <c r="AA305" i="1"/>
  <c r="Z305" i="1"/>
  <c r="S305" i="1" s="1"/>
  <c r="AA301" i="1"/>
  <c r="Z301" i="1"/>
  <c r="V301" i="1" s="1"/>
  <c r="W301" i="1" s="1"/>
  <c r="AA297" i="1"/>
  <c r="Z297" i="1"/>
  <c r="Y297" i="1" s="1"/>
  <c r="AU297" i="1" s="1"/>
  <c r="AA293" i="1"/>
  <c r="Z293" i="1"/>
  <c r="S293" i="1" s="1"/>
  <c r="AA289" i="1"/>
  <c r="Z289" i="1"/>
  <c r="V289" i="1" s="1"/>
  <c r="W289" i="1" s="1"/>
  <c r="AA285" i="1"/>
  <c r="Z285" i="1"/>
  <c r="V285" i="1" s="1"/>
  <c r="W285" i="1" s="1"/>
  <c r="AA281" i="1"/>
  <c r="Z281" i="1"/>
  <c r="Y281" i="1" s="1"/>
  <c r="AU281" i="1" s="1"/>
  <c r="AA277" i="1"/>
  <c r="Z277" i="1"/>
  <c r="S277" i="1" s="1"/>
  <c r="AA273" i="1"/>
  <c r="Z273" i="1"/>
  <c r="V273" i="1" s="1"/>
  <c r="W273" i="1" s="1"/>
  <c r="AA269" i="1"/>
  <c r="Z269" i="1"/>
  <c r="S269" i="1" s="1"/>
  <c r="AA265" i="1"/>
  <c r="Z265" i="1"/>
  <c r="Y265" i="1" s="1"/>
  <c r="AU265" i="1" s="1"/>
  <c r="AA261" i="1"/>
  <c r="Z261" i="1"/>
  <c r="V261" i="1" s="1"/>
  <c r="W261" i="1" s="1"/>
  <c r="AA257" i="1"/>
  <c r="Z257" i="1"/>
  <c r="S257" i="1" s="1"/>
  <c r="AA253" i="1"/>
  <c r="Z253" i="1"/>
  <c r="V253" i="1" s="1"/>
  <c r="W253" i="1" s="1"/>
  <c r="AA249" i="1"/>
  <c r="Z249" i="1"/>
  <c r="Y249" i="1" s="1"/>
  <c r="AU249" i="1" s="1"/>
  <c r="AA245" i="1"/>
  <c r="Z245" i="1"/>
  <c r="V245" i="1" s="1"/>
  <c r="W245" i="1" s="1"/>
  <c r="AA241" i="1"/>
  <c r="Z241" i="1"/>
  <c r="V241" i="1" s="1"/>
  <c r="W241" i="1" s="1"/>
  <c r="AA237" i="1"/>
  <c r="Z237" i="1"/>
  <c r="V237" i="1" s="1"/>
  <c r="W237" i="1" s="1"/>
  <c r="AA233" i="1"/>
  <c r="Z233" i="1"/>
  <c r="Y233" i="1" s="1"/>
  <c r="AU233" i="1" s="1"/>
  <c r="AA229" i="1"/>
  <c r="Z229" i="1"/>
  <c r="S229" i="1" s="1"/>
  <c r="AA225" i="1"/>
  <c r="Z225" i="1"/>
  <c r="V225" i="1" s="1"/>
  <c r="W225" i="1" s="1"/>
  <c r="AA221" i="1"/>
  <c r="Z221" i="1"/>
  <c r="S221" i="1" s="1"/>
  <c r="AA217" i="1"/>
  <c r="Z217" i="1"/>
  <c r="Y217" i="1" s="1"/>
  <c r="AU217" i="1" s="1"/>
  <c r="AA213" i="1"/>
  <c r="Z213" i="1"/>
  <c r="S213" i="1" s="1"/>
  <c r="AA209" i="1"/>
  <c r="Z209" i="1"/>
  <c r="V209" i="1" s="1"/>
  <c r="W209" i="1" s="1"/>
  <c r="AA205" i="1"/>
  <c r="Z205" i="1"/>
  <c r="V205" i="1" s="1"/>
  <c r="W205" i="1" s="1"/>
  <c r="AA201" i="1"/>
  <c r="Z201" i="1"/>
  <c r="Y201" i="1" s="1"/>
  <c r="AU201" i="1" s="1"/>
  <c r="AA197" i="1"/>
  <c r="Z197" i="1"/>
  <c r="V197" i="1" s="1"/>
  <c r="AA193" i="1"/>
  <c r="Z193" i="1"/>
  <c r="S193" i="1" s="1"/>
  <c r="AA189" i="1"/>
  <c r="Z189" i="1"/>
  <c r="V189" i="1" s="1"/>
  <c r="W189" i="1" s="1"/>
  <c r="AA185" i="1"/>
  <c r="Z185" i="1"/>
  <c r="Y185" i="1" s="1"/>
  <c r="AU185" i="1" s="1"/>
  <c r="AA181" i="1"/>
  <c r="Z181" i="1"/>
  <c r="V181" i="1" s="1"/>
  <c r="W181" i="1" s="1"/>
  <c r="AA177" i="1"/>
  <c r="Z177" i="1"/>
  <c r="S177" i="1" s="1"/>
  <c r="AA173" i="1"/>
  <c r="Z173" i="1"/>
  <c r="V173" i="1" s="1"/>
  <c r="W173" i="1" s="1"/>
  <c r="AA169" i="1"/>
  <c r="Z169" i="1"/>
  <c r="Y169" i="1" s="1"/>
  <c r="AU169" i="1" s="1"/>
  <c r="AA165" i="1"/>
  <c r="Z165" i="1"/>
  <c r="S165" i="1" s="1"/>
  <c r="AA161" i="1"/>
  <c r="Z161" i="1"/>
  <c r="V161" i="1" s="1"/>
  <c r="W161" i="1" s="1"/>
  <c r="AA157" i="1"/>
  <c r="Z157" i="1"/>
  <c r="V157" i="1" s="1"/>
  <c r="W157" i="1" s="1"/>
  <c r="AA153" i="1"/>
  <c r="Z153" i="1"/>
  <c r="Y153" i="1" s="1"/>
  <c r="AU153" i="1" s="1"/>
  <c r="AA149" i="1"/>
  <c r="Z149" i="1"/>
  <c r="S149" i="1" s="1"/>
  <c r="AA145" i="1"/>
  <c r="Z145" i="1"/>
  <c r="V145" i="1" s="1"/>
  <c r="W145" i="1" s="1"/>
  <c r="AA141" i="1"/>
  <c r="Z141" i="1"/>
  <c r="S141" i="1" s="1"/>
  <c r="AA137" i="1"/>
  <c r="Z137" i="1"/>
  <c r="Y137" i="1" s="1"/>
  <c r="AU137" i="1" s="1"/>
  <c r="AA133" i="1"/>
  <c r="Z133" i="1"/>
  <c r="V133" i="1" s="1"/>
  <c r="W133" i="1" s="1"/>
  <c r="AA129" i="1"/>
  <c r="Z129" i="1"/>
  <c r="S129" i="1" s="1"/>
  <c r="AA125" i="1"/>
  <c r="Z125" i="1"/>
  <c r="V125" i="1" s="1"/>
  <c r="W125" i="1" s="1"/>
  <c r="AA121" i="1"/>
  <c r="Z121" i="1"/>
  <c r="Y121" i="1" s="1"/>
  <c r="AU121" i="1" s="1"/>
  <c r="AA117" i="1"/>
  <c r="Z117" i="1"/>
  <c r="V117" i="1" s="1"/>
  <c r="W117" i="1" s="1"/>
  <c r="AA113" i="1"/>
  <c r="Z113" i="1"/>
  <c r="V113" i="1" s="1"/>
  <c r="W113" i="1" s="1"/>
  <c r="AA109" i="1"/>
  <c r="Z109" i="1"/>
  <c r="V109" i="1" s="1"/>
  <c r="AA105" i="1"/>
  <c r="Z105" i="1"/>
  <c r="Y105" i="1" s="1"/>
  <c r="AU105" i="1" s="1"/>
  <c r="AA101" i="1"/>
  <c r="Z101" i="1"/>
  <c r="S101" i="1" s="1"/>
  <c r="AA97" i="1"/>
  <c r="Z97" i="1"/>
  <c r="V97" i="1" s="1"/>
  <c r="W97" i="1" s="1"/>
  <c r="AA93" i="1"/>
  <c r="Z93" i="1"/>
  <c r="S93" i="1" s="1"/>
  <c r="AA89" i="1"/>
  <c r="Z89" i="1"/>
  <c r="Y89" i="1" s="1"/>
  <c r="AU89" i="1" s="1"/>
  <c r="AA85" i="1"/>
  <c r="Z85" i="1"/>
  <c r="S85" i="1" s="1"/>
  <c r="AA81" i="1"/>
  <c r="Z81" i="1"/>
  <c r="V81" i="1" s="1"/>
  <c r="W81" i="1" s="1"/>
  <c r="AA77" i="1"/>
  <c r="Z77" i="1"/>
  <c r="V77" i="1" s="1"/>
  <c r="W77" i="1" s="1"/>
  <c r="AA73" i="1"/>
  <c r="Z73" i="1"/>
  <c r="Y73" i="1" s="1"/>
  <c r="AU73" i="1" s="1"/>
  <c r="AA69" i="1"/>
  <c r="Z69" i="1"/>
  <c r="V69" i="1" s="1"/>
  <c r="W69" i="1" s="1"/>
  <c r="AA65" i="1"/>
  <c r="Z65" i="1"/>
  <c r="S65" i="1" s="1"/>
  <c r="AA61" i="1"/>
  <c r="Z61" i="1"/>
  <c r="V61" i="1" s="1"/>
  <c r="W61" i="1" s="1"/>
  <c r="AA57" i="1"/>
  <c r="Z57" i="1"/>
  <c r="Y57" i="1" s="1"/>
  <c r="AU57" i="1" s="1"/>
  <c r="AA53" i="1"/>
  <c r="Z53" i="1"/>
  <c r="V53" i="1" s="1"/>
  <c r="AA49" i="1"/>
  <c r="Z49" i="1"/>
  <c r="V49" i="1" s="1"/>
  <c r="W49" i="1" s="1"/>
  <c r="AA45" i="1"/>
  <c r="Z45" i="1"/>
  <c r="V45" i="1" s="1"/>
  <c r="W45" i="1" s="1"/>
  <c r="AA41" i="1"/>
  <c r="Z41" i="1"/>
  <c r="Y41" i="1" s="1"/>
  <c r="AU41" i="1" s="1"/>
  <c r="AA37" i="1"/>
  <c r="Z37" i="1"/>
  <c r="S37" i="1" s="1"/>
  <c r="AA33" i="1"/>
  <c r="Z33" i="1"/>
  <c r="V33" i="1" s="1"/>
  <c r="W33" i="1" s="1"/>
  <c r="AA29" i="1"/>
  <c r="Z29" i="1"/>
  <c r="S29" i="1" s="1"/>
  <c r="AA25" i="1"/>
  <c r="Z25" i="1"/>
  <c r="Y25" i="1" s="1"/>
  <c r="AU25" i="1" s="1"/>
  <c r="AA21" i="1"/>
  <c r="Z21" i="1"/>
  <c r="V21" i="1" s="1"/>
  <c r="W21" i="1" s="1"/>
  <c r="AA17" i="1"/>
  <c r="Z17" i="1"/>
  <c r="V17" i="1" s="1"/>
  <c r="W17" i="1" s="1"/>
  <c r="AA13" i="1"/>
  <c r="Z13" i="1"/>
  <c r="V13" i="1" s="1"/>
  <c r="AA9" i="1"/>
  <c r="Z9" i="1"/>
  <c r="Y9" i="1" s="1"/>
  <c r="AU9" i="1" s="1"/>
  <c r="AA5" i="1"/>
  <c r="Z5" i="1"/>
  <c r="V5" i="1" s="1"/>
  <c r="Y1734" i="1"/>
  <c r="AU1734" i="1" s="1"/>
  <c r="Y1718" i="1"/>
  <c r="AU1718" i="1" s="1"/>
  <c r="Y1714" i="1"/>
  <c r="AU1714" i="1" s="1"/>
  <c r="Y1710" i="1"/>
  <c r="AU1710" i="1" s="1"/>
  <c r="Y1694" i="1"/>
  <c r="AU1694" i="1" s="1"/>
  <c r="Y1682" i="1"/>
  <c r="AU1682" i="1" s="1"/>
  <c r="Y1670" i="1"/>
  <c r="AU1670" i="1" s="1"/>
  <c r="Y1654" i="1"/>
  <c r="AU1654" i="1" s="1"/>
  <c r="Y1650" i="1"/>
  <c r="AU1650" i="1" s="1"/>
  <c r="Y1646" i="1"/>
  <c r="AU1646" i="1" s="1"/>
  <c r="Y1630" i="1"/>
  <c r="AU1630" i="1" s="1"/>
  <c r="Y1618" i="1"/>
  <c r="AU1618" i="1" s="1"/>
  <c r="Y1614" i="1"/>
  <c r="AU1614" i="1" s="1"/>
  <c r="Y1598" i="1"/>
  <c r="AU1598" i="1" s="1"/>
  <c r="Y1586" i="1"/>
  <c r="AU1586" i="1" s="1"/>
  <c r="Y1574" i="1"/>
  <c r="AU1574" i="1" s="1"/>
  <c r="Y1554" i="1"/>
  <c r="AU1554" i="1" s="1"/>
  <c r="Y1522" i="1"/>
  <c r="AU1522" i="1" s="1"/>
  <c r="Y1490" i="1"/>
  <c r="AU1490" i="1" s="1"/>
  <c r="Y1446" i="1"/>
  <c r="AU1446" i="1" s="1"/>
  <c r="Y1426" i="1"/>
  <c r="AU1426" i="1" s="1"/>
  <c r="Y1406" i="1"/>
  <c r="AU1406" i="1" s="1"/>
  <c r="Y1350" i="1"/>
  <c r="AU1350" i="1" s="1"/>
  <c r="Y1278" i="1"/>
  <c r="AU1278" i="1" s="1"/>
  <c r="Y1234" i="1"/>
  <c r="AU1234" i="1" s="1"/>
  <c r="Y1190" i="1"/>
  <c r="AU1190" i="1" s="1"/>
  <c r="Y1106" i="1"/>
  <c r="AU1106" i="1" s="1"/>
  <c r="Y1022" i="1"/>
  <c r="AU1022" i="1" s="1"/>
  <c r="Y934" i="1"/>
  <c r="AU934" i="1" s="1"/>
  <c r="Y850" i="1"/>
  <c r="AU850" i="1" s="1"/>
  <c r="Y766" i="1"/>
  <c r="AU766" i="1" s="1"/>
  <c r="Y674" i="1"/>
  <c r="AU674" i="1" s="1"/>
  <c r="Y546" i="1"/>
  <c r="AU546" i="1" s="1"/>
  <c r="Y418" i="1"/>
  <c r="AU418" i="1" s="1"/>
  <c r="Y290" i="1"/>
  <c r="AU290" i="1" s="1"/>
  <c r="Y162" i="1"/>
  <c r="AU162" i="1" s="1"/>
  <c r="Y34" i="1"/>
  <c r="AU34" i="1" s="1"/>
  <c r="Y1743" i="1"/>
  <c r="AU1743" i="1" s="1"/>
  <c r="Y1739" i="1"/>
  <c r="AU1739" i="1" s="1"/>
  <c r="Y1735" i="1"/>
  <c r="AU1735" i="1" s="1"/>
  <c r="Y1731" i="1"/>
  <c r="AU1731" i="1" s="1"/>
  <c r="Y1727" i="1"/>
  <c r="AU1727" i="1" s="1"/>
  <c r="Y1723" i="1"/>
  <c r="AU1723" i="1" s="1"/>
  <c r="Y1719" i="1"/>
  <c r="AU1719" i="1" s="1"/>
  <c r="Y1715" i="1"/>
  <c r="AU1715" i="1" s="1"/>
  <c r="Y1711" i="1"/>
  <c r="AU1711" i="1" s="1"/>
  <c r="Y1707" i="1"/>
  <c r="AU1707" i="1" s="1"/>
  <c r="Y1703" i="1"/>
  <c r="AU1703" i="1" s="1"/>
  <c r="Y1699" i="1"/>
  <c r="AU1699" i="1" s="1"/>
  <c r="Y1695" i="1"/>
  <c r="AU1695" i="1" s="1"/>
  <c r="Y1691" i="1"/>
  <c r="AU1691" i="1" s="1"/>
  <c r="Y1687" i="1"/>
  <c r="AU1687" i="1" s="1"/>
  <c r="Y1683" i="1"/>
  <c r="AU1683" i="1" s="1"/>
  <c r="Y1679" i="1"/>
  <c r="AU1679" i="1" s="1"/>
  <c r="Y1675" i="1"/>
  <c r="AU1675" i="1" s="1"/>
  <c r="Y1671" i="1"/>
  <c r="AU1671" i="1" s="1"/>
  <c r="Y1667" i="1"/>
  <c r="AU1667" i="1" s="1"/>
  <c r="Y1663" i="1"/>
  <c r="AU1663" i="1" s="1"/>
  <c r="Y1659" i="1"/>
  <c r="AU1659" i="1" s="1"/>
  <c r="Y1655" i="1"/>
  <c r="AU1655" i="1" s="1"/>
  <c r="Y1651" i="1"/>
  <c r="AU1651" i="1" s="1"/>
  <c r="Y1647" i="1"/>
  <c r="AU1647" i="1" s="1"/>
  <c r="Y1643" i="1"/>
  <c r="AU1643" i="1" s="1"/>
  <c r="Y1639" i="1"/>
  <c r="AU1639" i="1" s="1"/>
  <c r="Y1635" i="1"/>
  <c r="AU1635" i="1" s="1"/>
  <c r="Y1631" i="1"/>
  <c r="AU1631" i="1" s="1"/>
  <c r="Y1627" i="1"/>
  <c r="AU1627" i="1" s="1"/>
  <c r="Y1623" i="1"/>
  <c r="AU1623" i="1" s="1"/>
  <c r="Y1619" i="1"/>
  <c r="AU1619" i="1" s="1"/>
  <c r="Y1615" i="1"/>
  <c r="AU1615" i="1" s="1"/>
  <c r="Y1611" i="1"/>
  <c r="AU1611" i="1" s="1"/>
  <c r="Y1607" i="1"/>
  <c r="AU1607" i="1" s="1"/>
  <c r="Y1603" i="1"/>
  <c r="AU1603" i="1" s="1"/>
  <c r="Y1599" i="1"/>
  <c r="AU1599" i="1" s="1"/>
  <c r="Y1595" i="1"/>
  <c r="AU1595" i="1" s="1"/>
  <c r="Y1591" i="1"/>
  <c r="AU1591" i="1" s="1"/>
  <c r="Y1587" i="1"/>
  <c r="AU1587" i="1" s="1"/>
  <c r="Y1583" i="1"/>
  <c r="AU1583" i="1" s="1"/>
  <c r="Y1579" i="1"/>
  <c r="AU1579" i="1" s="1"/>
  <c r="Y1575" i="1"/>
  <c r="AU1575" i="1" s="1"/>
  <c r="Y1571" i="1"/>
  <c r="AU1571" i="1" s="1"/>
  <c r="Y1567" i="1"/>
  <c r="AU1567" i="1" s="1"/>
  <c r="Y1563" i="1"/>
  <c r="AU1563" i="1" s="1"/>
  <c r="Y1559" i="1"/>
  <c r="AU1559" i="1" s="1"/>
  <c r="Y1555" i="1"/>
  <c r="AU1555" i="1" s="1"/>
  <c r="Y1551" i="1"/>
  <c r="AU1551" i="1" s="1"/>
  <c r="Y1547" i="1"/>
  <c r="AU1547" i="1" s="1"/>
  <c r="Y1543" i="1"/>
  <c r="AU1543" i="1" s="1"/>
  <c r="Y1539" i="1"/>
  <c r="AU1539" i="1" s="1"/>
  <c r="Y1535" i="1"/>
  <c r="AU1535" i="1" s="1"/>
  <c r="Y1531" i="1"/>
  <c r="AU1531" i="1" s="1"/>
  <c r="Y1527" i="1"/>
  <c r="AU1527" i="1" s="1"/>
  <c r="Y1523" i="1"/>
  <c r="AU1523" i="1" s="1"/>
  <c r="Y1519" i="1"/>
  <c r="AU1519" i="1" s="1"/>
  <c r="Y1515" i="1"/>
  <c r="AU1515" i="1" s="1"/>
  <c r="Y1511" i="1"/>
  <c r="AU151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47" i="1"/>
  <c r="AU47" i="1" s="1"/>
  <c r="Y39" i="1"/>
  <c r="AU39" i="1" s="1"/>
  <c r="Y31" i="1"/>
  <c r="AU31" i="1" s="1"/>
  <c r="Y23" i="1"/>
  <c r="AU23" i="1" s="1"/>
  <c r="Y15" i="1"/>
  <c r="AU15" i="1" s="1"/>
  <c r="Y7" i="1"/>
  <c r="AU7" i="1" s="1"/>
  <c r="BA1729" i="1"/>
  <c r="BA1713" i="1"/>
  <c r="BA1709" i="1"/>
  <c r="BA1705" i="1"/>
  <c r="BA1701" i="1"/>
  <c r="BA1693" i="1"/>
  <c r="BA1689" i="1"/>
  <c r="BA1681" i="1"/>
  <c r="BA1673" i="1"/>
  <c r="BA1665" i="1"/>
  <c r="BA1661" i="1"/>
  <c r="BA1657" i="1"/>
  <c r="BA1653" i="1"/>
  <c r="BA1649" i="1"/>
  <c r="BA1645" i="1"/>
  <c r="BA1637" i="1"/>
  <c r="BA1629" i="1"/>
  <c r="BA1617" i="1"/>
  <c r="BA1601" i="1"/>
  <c r="BA1597" i="1"/>
  <c r="BA1593" i="1"/>
  <c r="AZ1593" i="1"/>
  <c r="BA1589" i="1"/>
  <c r="BA1585" i="1"/>
  <c r="BA1577" i="1"/>
  <c r="AZ1577" i="1"/>
  <c r="BA1561" i="1"/>
  <c r="BA1557" i="1"/>
  <c r="BA1553" i="1"/>
  <c r="BA1545" i="1"/>
  <c r="BA1541" i="1"/>
  <c r="BA1521" i="1"/>
  <c r="BA1517" i="1"/>
  <c r="BA1513" i="1"/>
  <c r="BA1509" i="1"/>
  <c r="BA1505" i="1"/>
  <c r="BA1493" i="1"/>
  <c r="BA1477" i="1"/>
  <c r="BA1473" i="1"/>
  <c r="BA1465" i="1"/>
  <c r="BA1461" i="1"/>
  <c r="BA1449" i="1"/>
  <c r="BA1413" i="1"/>
  <c r="AZ1413" i="1"/>
  <c r="BA1409" i="1"/>
  <c r="BA1401" i="1"/>
  <c r="BA1397" i="1"/>
  <c r="BA1385" i="1"/>
  <c r="BA1381" i="1"/>
  <c r="BA1377" i="1"/>
  <c r="BA1369" i="1"/>
  <c r="BA1365" i="1"/>
  <c r="BA1361" i="1"/>
  <c r="BA1353" i="1"/>
  <c r="BA1345" i="1"/>
  <c r="BA1341" i="1"/>
  <c r="BA1337" i="1"/>
  <c r="BA1321" i="1"/>
  <c r="BA1317" i="1"/>
  <c r="BA1313" i="1"/>
  <c r="BA1305" i="1"/>
  <c r="BA1297" i="1"/>
  <c r="BA1293" i="1"/>
  <c r="BA1289" i="1"/>
  <c r="BA1285" i="1"/>
  <c r="BA1273" i="1"/>
  <c r="BA1257" i="1"/>
  <c r="BA1225" i="1"/>
  <c r="BA1221" i="1"/>
  <c r="BA1205" i="1"/>
  <c r="BA1181" i="1"/>
  <c r="BA1177" i="1"/>
  <c r="BA1173" i="1"/>
  <c r="BA1157" i="1"/>
  <c r="BA1153" i="1"/>
  <c r="BA1149" i="1"/>
  <c r="BA1141" i="1"/>
  <c r="BA1129" i="1"/>
  <c r="BA1125" i="1"/>
  <c r="BA1109" i="1"/>
  <c r="BA1101" i="1"/>
  <c r="BA1089" i="1"/>
  <c r="BA1061" i="1"/>
  <c r="BA1049" i="1"/>
  <c r="AZ1049" i="1"/>
  <c r="BA1045" i="1"/>
  <c r="BA1041" i="1"/>
  <c r="BA1033" i="1"/>
  <c r="BA1013" i="1"/>
  <c r="BA1005" i="1"/>
  <c r="BA997" i="1"/>
  <c r="BA973" i="1"/>
  <c r="BA965" i="1"/>
  <c r="BA893" i="1"/>
  <c r="BA889" i="1"/>
  <c r="BA877" i="1"/>
  <c r="BA861" i="1"/>
  <c r="BA829" i="1"/>
  <c r="BA825" i="1"/>
  <c r="BA817" i="1"/>
  <c r="BA685" i="1"/>
  <c r="BA681" i="1"/>
  <c r="BA633" i="1"/>
  <c r="BA629" i="1"/>
  <c r="BA625" i="1"/>
  <c r="BA621" i="1"/>
  <c r="BA617" i="1"/>
  <c r="BA613" i="1"/>
  <c r="BA609" i="1"/>
  <c r="BA605" i="1"/>
  <c r="BA601" i="1"/>
  <c r="BA597" i="1"/>
  <c r="BA593" i="1"/>
  <c r="BA589" i="1"/>
  <c r="BA585" i="1"/>
  <c r="BA581" i="1"/>
  <c r="BA577" i="1"/>
  <c r="BA573" i="1"/>
  <c r="BA565" i="1"/>
  <c r="BA561" i="1"/>
  <c r="BA553" i="1"/>
  <c r="BA549" i="1"/>
  <c r="BA545" i="1"/>
  <c r="AZ545" i="1"/>
  <c r="BA541" i="1"/>
  <c r="BA537" i="1"/>
  <c r="BA533" i="1"/>
  <c r="BA529" i="1"/>
  <c r="BA517" i="1"/>
  <c r="BA513" i="1"/>
  <c r="BA509" i="1"/>
  <c r="BA505" i="1"/>
  <c r="BA381" i="1"/>
  <c r="BA373" i="1"/>
  <c r="BA361" i="1"/>
  <c r="BA357" i="1"/>
  <c r="BA353" i="1"/>
  <c r="BA349" i="1"/>
  <c r="BA345" i="1"/>
  <c r="BA309" i="1"/>
  <c r="BA289" i="1"/>
  <c r="BA277" i="1"/>
  <c r="BA273" i="1"/>
  <c r="BA253" i="1"/>
  <c r="BA237" i="1"/>
  <c r="BA189" i="1"/>
  <c r="BA185" i="1"/>
  <c r="AZ161" i="1"/>
  <c r="BA157" i="1"/>
  <c r="BA137" i="1"/>
  <c r="BA133" i="1"/>
  <c r="BA129" i="1"/>
  <c r="BA121" i="1"/>
  <c r="BA113" i="1"/>
  <c r="BA101" i="1"/>
  <c r="BA17" i="1"/>
  <c r="BA1740" i="1"/>
  <c r="BA1720" i="1"/>
  <c r="BA1696" i="1"/>
  <c r="BA1680" i="1"/>
  <c r="BA1664" i="1"/>
  <c r="BA1660" i="1"/>
  <c r="BA1656" i="1"/>
  <c r="BA1652" i="1"/>
  <c r="BA1648" i="1"/>
  <c r="BA1644" i="1"/>
  <c r="AZ1644" i="1"/>
  <c r="BA1632" i="1"/>
  <c r="BA1624" i="1"/>
  <c r="BA1620" i="1"/>
  <c r="BA1616" i="1"/>
  <c r="BA1608" i="1"/>
  <c r="BA1592" i="1"/>
  <c r="BA1588" i="1"/>
  <c r="BA1584" i="1"/>
  <c r="BA1576" i="1"/>
  <c r="BA1564" i="1"/>
  <c r="BA1552" i="1"/>
  <c r="BA1544" i="1"/>
  <c r="BA1540" i="1"/>
  <c r="AZ1532" i="1"/>
  <c r="BA1520" i="1"/>
  <c r="BA1516" i="1"/>
  <c r="BA1512" i="1"/>
  <c r="BA1508" i="1"/>
  <c r="BA1500" i="1"/>
  <c r="BA1484" i="1"/>
  <c r="BA1472" i="1"/>
  <c r="BA1464" i="1"/>
  <c r="BA1448" i="1"/>
  <c r="BA1408" i="1"/>
  <c r="BA1400" i="1"/>
  <c r="BA1396" i="1"/>
  <c r="BA1384" i="1"/>
  <c r="BA1380" i="1"/>
  <c r="BA1376" i="1"/>
  <c r="BA1352" i="1"/>
  <c r="BA1348" i="1"/>
  <c r="BA1344" i="1"/>
  <c r="BA1340" i="1"/>
  <c r="BA1336" i="1"/>
  <c r="BA1328" i="1"/>
  <c r="BA1320" i="1"/>
  <c r="BA1316" i="1"/>
  <c r="BA1312" i="1"/>
  <c r="BA1308" i="1"/>
  <c r="BA1304" i="1"/>
  <c r="BA1300" i="1"/>
  <c r="BA1296" i="1"/>
  <c r="BA1292" i="1"/>
  <c r="BA1288" i="1"/>
  <c r="BA1284" i="1"/>
  <c r="BA1236" i="1"/>
  <c r="BA1228" i="1"/>
  <c r="BA1224" i="1"/>
  <c r="BA1220" i="1"/>
  <c r="BA1200" i="1"/>
  <c r="AZ1184" i="1"/>
  <c r="BA1176" i="1"/>
  <c r="BA1172" i="1"/>
  <c r="BA1160" i="1"/>
  <c r="BA1148" i="1"/>
  <c r="BA1136" i="1"/>
  <c r="BA1128" i="1"/>
  <c r="BA1124" i="1"/>
  <c r="BA1116" i="1"/>
  <c r="BA1108" i="1"/>
  <c r="BA1088" i="1"/>
  <c r="BA1060" i="1"/>
  <c r="BA1048" i="1"/>
  <c r="BA1044" i="1"/>
  <c r="BA1012" i="1"/>
  <c r="BA996" i="1"/>
  <c r="BA964" i="1"/>
  <c r="BA956" i="1"/>
  <c r="BA948" i="1"/>
  <c r="BA892" i="1"/>
  <c r="BA888" i="1"/>
  <c r="BA884" i="1"/>
  <c r="BA860" i="1"/>
  <c r="BA828" i="1"/>
  <c r="BA824" i="1"/>
  <c r="BA816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BA588" i="1"/>
  <c r="BA584" i="1"/>
  <c r="BA580" i="1"/>
  <c r="BA576" i="1"/>
  <c r="BA572" i="1"/>
  <c r="BA568" i="1"/>
  <c r="BA564" i="1"/>
  <c r="BA560" i="1"/>
  <c r="BA556" i="1"/>
  <c r="BA548" i="1"/>
  <c r="BA544" i="1"/>
  <c r="BA540" i="1"/>
  <c r="BA536" i="1"/>
  <c r="BA532" i="1"/>
  <c r="BA528" i="1"/>
  <c r="BA516" i="1"/>
  <c r="BA512" i="1"/>
  <c r="BA508" i="1"/>
  <c r="BA504" i="1"/>
  <c r="BA384" i="1"/>
  <c r="BA380" i="1"/>
  <c r="BA372" i="1"/>
  <c r="BA360" i="1"/>
  <c r="BA348" i="1"/>
  <c r="BA344" i="1"/>
  <c r="BA320" i="1"/>
  <c r="BA308" i="1"/>
  <c r="BA288" i="1"/>
  <c r="BA276" i="1"/>
  <c r="BA272" i="1"/>
  <c r="BA252" i="1"/>
  <c r="BA236" i="1"/>
  <c r="BA204" i="1"/>
  <c r="BA192" i="1"/>
  <c r="BA188" i="1"/>
  <c r="BA184" i="1"/>
  <c r="BA152" i="1"/>
  <c r="BA136" i="1"/>
  <c r="BA132" i="1"/>
  <c r="BA128" i="1"/>
  <c r="BA120" i="1"/>
  <c r="BA112" i="1"/>
  <c r="BA100" i="1"/>
  <c r="BA16" i="1"/>
  <c r="AZ8" i="1"/>
  <c r="BA1719" i="1"/>
  <c r="BA1695" i="1"/>
  <c r="BA1679" i="1"/>
  <c r="BA1667" i="1"/>
  <c r="BA1655" i="1"/>
  <c r="BA1651" i="1"/>
  <c r="BA1647" i="1"/>
  <c r="BA1631" i="1"/>
  <c r="BA1623" i="1"/>
  <c r="BA1619" i="1"/>
  <c r="BA1615" i="1"/>
  <c r="BA1607" i="1"/>
  <c r="BA1591" i="1"/>
  <c r="BA1575" i="1"/>
  <c r="BA1571" i="1"/>
  <c r="BA1563" i="1"/>
  <c r="BA1551" i="1"/>
  <c r="BA1547" i="1"/>
  <c r="BA1543" i="1"/>
  <c r="BA1539" i="1"/>
  <c r="BA1519" i="1"/>
  <c r="BA1511" i="1"/>
  <c r="BA1507" i="1"/>
  <c r="BA1499" i="1"/>
  <c r="BA1491" i="1"/>
  <c r="BA1483" i="1"/>
  <c r="BA1479" i="1"/>
  <c r="BA1463" i="1"/>
  <c r="BA1447" i="1"/>
  <c r="BA1443" i="1"/>
  <c r="BA1419" i="1"/>
  <c r="BA1415" i="1"/>
  <c r="BA1395" i="1"/>
  <c r="BA1391" i="1"/>
  <c r="BA1387" i="1"/>
  <c r="BA1351" i="1"/>
  <c r="BA1347" i="1"/>
  <c r="BA1343" i="1"/>
  <c r="BA1339" i="1"/>
  <c r="BA1331" i="1"/>
  <c r="BA1327" i="1"/>
  <c r="BA1319" i="1"/>
  <c r="BA1315" i="1"/>
  <c r="BA1307" i="1"/>
  <c r="BA1299" i="1"/>
  <c r="BA1295" i="1"/>
  <c r="BA1291" i="1"/>
  <c r="BA1287" i="1"/>
  <c r="BA1235" i="1"/>
  <c r="BA1227" i="1"/>
  <c r="BA1223" i="1"/>
  <c r="BA1199" i="1"/>
  <c r="BA1175" i="1"/>
  <c r="BA1171" i="1"/>
  <c r="BA1159" i="1"/>
  <c r="BA1135" i="1"/>
  <c r="BA1131" i="1"/>
  <c r="BA1115" i="1"/>
  <c r="BA1107" i="1"/>
  <c r="BA1043" i="1"/>
  <c r="BA1003" i="1"/>
  <c r="BA999" i="1"/>
  <c r="BA995" i="1"/>
  <c r="AZ983" i="1"/>
  <c r="BA967" i="1"/>
  <c r="BA959" i="1"/>
  <c r="BA947" i="1"/>
  <c r="BA899" i="1"/>
  <c r="BA887" i="1"/>
  <c r="BA883" i="1"/>
  <c r="BA827" i="1"/>
  <c r="BA751" i="1"/>
  <c r="BA683" i="1"/>
  <c r="BA679" i="1"/>
  <c r="BA671" i="1"/>
  <c r="BA631" i="1"/>
  <c r="BA627" i="1"/>
  <c r="BA619" i="1"/>
  <c r="BA615" i="1"/>
  <c r="BA611" i="1"/>
  <c r="BA607" i="1"/>
  <c r="BA603" i="1"/>
  <c r="BA599" i="1"/>
  <c r="BA595" i="1"/>
  <c r="BA591" i="1"/>
  <c r="BA583" i="1"/>
  <c r="BA579" i="1"/>
  <c r="BA575" i="1"/>
  <c r="BA571" i="1"/>
  <c r="BA567" i="1"/>
  <c r="BA563" i="1"/>
  <c r="BA559" i="1"/>
  <c r="BA555" i="1"/>
  <c r="BA551" i="1"/>
  <c r="BA547" i="1"/>
  <c r="BA543" i="1"/>
  <c r="BA539" i="1"/>
  <c r="BA535" i="1"/>
  <c r="BA531" i="1"/>
  <c r="BA527" i="1"/>
  <c r="BA515" i="1"/>
  <c r="BA511" i="1"/>
  <c r="BA507" i="1"/>
  <c r="BA503" i="1"/>
  <c r="BA499" i="1"/>
  <c r="BA383" i="1"/>
  <c r="BA379" i="1"/>
  <c r="BA371" i="1"/>
  <c r="BA327" i="1"/>
  <c r="BA319" i="1"/>
  <c r="BA315" i="1"/>
  <c r="BA275" i="1"/>
  <c r="BA243" i="1"/>
  <c r="BA227" i="1"/>
  <c r="BA203" i="1"/>
  <c r="BA191" i="1"/>
  <c r="BA179" i="1"/>
  <c r="BA171" i="1"/>
  <c r="BA159" i="1"/>
  <c r="BA151" i="1"/>
  <c r="BA131" i="1"/>
  <c r="BA127" i="1"/>
  <c r="BA123" i="1"/>
  <c r="BA111" i="1"/>
  <c r="BA99" i="1"/>
  <c r="BA1730" i="1"/>
  <c r="BA1714" i="1"/>
  <c r="BA1710" i="1"/>
  <c r="BA1706" i="1"/>
  <c r="BA1702" i="1"/>
  <c r="BA1694" i="1"/>
  <c r="BA1690" i="1"/>
  <c r="BA1682" i="1"/>
  <c r="BA1674" i="1"/>
  <c r="BA1666" i="1"/>
  <c r="BA1654" i="1"/>
  <c r="BA1650" i="1"/>
  <c r="BA1646" i="1"/>
  <c r="BA1630" i="1"/>
  <c r="BA1618" i="1"/>
  <c r="BA1614" i="1"/>
  <c r="BA1606" i="1"/>
  <c r="BA1602" i="1"/>
  <c r="BA1598" i="1"/>
  <c r="BA1594" i="1"/>
  <c r="BA1574" i="1"/>
  <c r="BA1570" i="1"/>
  <c r="BA1562" i="1"/>
  <c r="BA1558" i="1"/>
  <c r="BA1554" i="1"/>
  <c r="BA1546" i="1"/>
  <c r="BA1542" i="1"/>
  <c r="BA1538" i="1"/>
  <c r="BA1518" i="1"/>
  <c r="BA1510" i="1"/>
  <c r="BA1506" i="1"/>
  <c r="BA1494" i="1"/>
  <c r="BA1490" i="1"/>
  <c r="BA1486" i="1"/>
  <c r="BA1482" i="1"/>
  <c r="BA1478" i="1"/>
  <c r="BA1474" i="1"/>
  <c r="BA1462" i="1"/>
  <c r="BA1442" i="1"/>
  <c r="AZ1422" i="1"/>
  <c r="BA1418" i="1"/>
  <c r="BA1414" i="1"/>
  <c r="AZ1398" i="1"/>
  <c r="BA1394" i="1"/>
  <c r="BA1390" i="1"/>
  <c r="BA1386" i="1"/>
  <c r="BA1370" i="1"/>
  <c r="BA1366" i="1"/>
  <c r="BA1362" i="1"/>
  <c r="BA1350" i="1"/>
  <c r="BA1346" i="1"/>
  <c r="BA1342" i="1"/>
  <c r="BA1338" i="1"/>
  <c r="BA1318" i="1"/>
  <c r="BA1314" i="1"/>
  <c r="BA1306" i="1"/>
  <c r="BA1298" i="1"/>
  <c r="BA1294" i="1"/>
  <c r="AZ1294" i="1"/>
  <c r="BA1290" i="1"/>
  <c r="BA1274" i="1"/>
  <c r="BA1258" i="1"/>
  <c r="AZ1258" i="1"/>
  <c r="BA1234" i="1"/>
  <c r="BA1226" i="1"/>
  <c r="BA1222" i="1"/>
  <c r="BE1210" i="1"/>
  <c r="BA1182" i="1"/>
  <c r="BA1178" i="1"/>
  <c r="BA1174" i="1"/>
  <c r="BA1158" i="1"/>
  <c r="BA1154" i="1"/>
  <c r="AZ1150" i="1"/>
  <c r="BA1142" i="1"/>
  <c r="BA1130" i="1"/>
  <c r="BA1110" i="1"/>
  <c r="BA1102" i="1"/>
  <c r="AZ1086" i="1"/>
  <c r="BA1062" i="1"/>
  <c r="BA1050" i="1"/>
  <c r="BA1042" i="1"/>
  <c r="BA1034" i="1"/>
  <c r="AZ1022" i="1"/>
  <c r="BA1006" i="1"/>
  <c r="BA1002" i="1"/>
  <c r="BA998" i="1"/>
  <c r="AZ998" i="1"/>
  <c r="BA974" i="1"/>
  <c r="BA966" i="1"/>
  <c r="BA958" i="1"/>
  <c r="BA878" i="1"/>
  <c r="AZ878" i="1"/>
  <c r="BA826" i="1"/>
  <c r="AZ822" i="1"/>
  <c r="AZ770" i="1"/>
  <c r="BA750" i="1"/>
  <c r="BA682" i="1"/>
  <c r="BA678" i="1"/>
  <c r="BA626" i="1"/>
  <c r="BA622" i="1"/>
  <c r="BA618" i="1"/>
  <c r="BA614" i="1"/>
  <c r="BA610" i="1"/>
  <c r="BA606" i="1"/>
  <c r="BA602" i="1"/>
  <c r="BA598" i="1"/>
  <c r="BA594" i="1"/>
  <c r="BA590" i="1"/>
  <c r="BA586" i="1"/>
  <c r="BA582" i="1"/>
  <c r="BA578" i="1"/>
  <c r="BA574" i="1"/>
  <c r="BA570" i="1"/>
  <c r="BA566" i="1"/>
  <c r="BA562" i="1"/>
  <c r="BA558" i="1"/>
  <c r="BA554" i="1"/>
  <c r="BA550" i="1"/>
  <c r="BA546" i="1"/>
  <c r="BA542" i="1"/>
  <c r="BA538" i="1"/>
  <c r="BA534" i="1"/>
  <c r="BA530" i="1"/>
  <c r="BA526" i="1"/>
  <c r="BA518" i="1"/>
  <c r="BA514" i="1"/>
  <c r="BA510" i="1"/>
  <c r="BA506" i="1"/>
  <c r="BA502" i="1"/>
  <c r="BA498" i="1"/>
  <c r="AZ498" i="1"/>
  <c r="BA382" i="1"/>
  <c r="BA378" i="1"/>
  <c r="BA370" i="1"/>
  <c r="BA358" i="1"/>
  <c r="BA354" i="1"/>
  <c r="BA326" i="1"/>
  <c r="BA314" i="1"/>
  <c r="BA278" i="1"/>
  <c r="BA262" i="1"/>
  <c r="BA226" i="1"/>
  <c r="BA190" i="1"/>
  <c r="BA178" i="1"/>
  <c r="BA174" i="1"/>
  <c r="BA170" i="1"/>
  <c r="BA158" i="1"/>
  <c r="AZ150" i="1"/>
  <c r="BA130" i="1"/>
  <c r="BA126" i="1"/>
  <c r="BA122" i="1"/>
  <c r="BA114" i="1"/>
  <c r="BA98" i="1"/>
  <c r="AZ78" i="1"/>
  <c r="AZ58" i="1"/>
  <c r="AZ22" i="1"/>
  <c r="BA18" i="1"/>
  <c r="AZ10" i="1"/>
  <c r="Y2" i="1"/>
  <c r="S2" i="1"/>
  <c r="AZ14" i="1" l="1"/>
  <c r="AZ34" i="1"/>
  <c r="AZ62" i="1"/>
  <c r="AZ90" i="1"/>
  <c r="AZ330" i="1"/>
  <c r="AZ378" i="1"/>
  <c r="AZ394" i="1"/>
  <c r="AZ510" i="1"/>
  <c r="AZ618" i="1"/>
  <c r="AZ714" i="1"/>
  <c r="AZ802" i="1"/>
  <c r="AZ1034" i="1"/>
  <c r="AZ1050" i="1"/>
  <c r="AZ1142" i="1"/>
  <c r="AZ1214" i="1"/>
  <c r="AZ1342" i="1"/>
  <c r="AZ1390" i="1"/>
  <c r="AZ1414" i="1"/>
  <c r="AZ1426" i="1"/>
  <c r="BE1442" i="1"/>
  <c r="AZ1550" i="1"/>
  <c r="AZ1618" i="1"/>
  <c r="AZ15" i="1"/>
  <c r="AZ135" i="1"/>
  <c r="AZ475" i="1"/>
  <c r="AZ655" i="1"/>
  <c r="AZ715" i="1"/>
  <c r="AZ1087" i="1"/>
  <c r="AZ1183" i="1"/>
  <c r="AZ592" i="1"/>
  <c r="AZ888" i="1"/>
  <c r="AZ1576" i="1"/>
  <c r="AZ1592" i="1"/>
  <c r="AZ21" i="1"/>
  <c r="AZ137" i="1"/>
  <c r="AZ757" i="1"/>
  <c r="AZ861" i="1"/>
  <c r="AZ989" i="1"/>
  <c r="AZ1141" i="1"/>
  <c r="AZ1293" i="1"/>
  <c r="AZ2" i="1"/>
  <c r="AZ1721" i="1"/>
  <c r="AZ1705" i="1"/>
  <c r="AZ1649" i="1"/>
  <c r="AZ1529" i="1"/>
  <c r="AZ1489" i="1"/>
  <c r="AZ1469" i="1"/>
  <c r="AZ1257" i="1"/>
  <c r="AZ1221" i="1"/>
  <c r="AZ1209" i="1"/>
  <c r="AZ1065" i="1"/>
  <c r="AZ1033" i="1"/>
  <c r="AZ981" i="1"/>
  <c r="AZ813" i="1"/>
  <c r="AZ741" i="1"/>
  <c r="AZ621" i="1"/>
  <c r="AZ381" i="1"/>
  <c r="AZ345" i="1"/>
  <c r="AZ133" i="1"/>
  <c r="AZ73" i="1"/>
  <c r="AZ57" i="1"/>
  <c r="AZ17" i="1"/>
  <c r="AZ5" i="1"/>
  <c r="AZ1720" i="1"/>
  <c r="AZ1568" i="1"/>
  <c r="AZ1528" i="1"/>
  <c r="AZ1444" i="1"/>
  <c r="AZ1400" i="1"/>
  <c r="AZ1220" i="1"/>
  <c r="AZ1208" i="1"/>
  <c r="AZ1152" i="1"/>
  <c r="AZ1092" i="1"/>
  <c r="AZ968" i="1"/>
  <c r="AZ936" i="1"/>
  <c r="AZ780" i="1"/>
  <c r="AZ744" i="1"/>
  <c r="AZ568" i="1"/>
  <c r="AZ544" i="1"/>
  <c r="AZ380" i="1"/>
  <c r="AZ348" i="1"/>
  <c r="AZ208" i="1"/>
  <c r="AZ132" i="1"/>
  <c r="AZ64" i="1"/>
  <c r="AZ4" i="1"/>
  <c r="AZ1595" i="1"/>
  <c r="AZ1575" i="1"/>
  <c r="AZ1503" i="1"/>
  <c r="AZ1443" i="1"/>
  <c r="AZ1291" i="1"/>
  <c r="AZ1211" i="1"/>
  <c r="AZ1151" i="1"/>
  <c r="AZ1063" i="1"/>
  <c r="AZ975" i="1"/>
  <c r="AZ823" i="1"/>
  <c r="AZ771" i="1"/>
  <c r="AZ583" i="1"/>
  <c r="AZ527" i="1"/>
  <c r="AZ511" i="1"/>
  <c r="AZ391" i="1"/>
  <c r="AZ379" i="1"/>
  <c r="AZ323" i="1"/>
  <c r="AZ167" i="1"/>
  <c r="AZ67" i="1"/>
  <c r="AZ55" i="1"/>
  <c r="AZ11" i="1"/>
  <c r="AZ1722" i="1"/>
  <c r="AZ1706" i="1"/>
  <c r="AZ1666" i="1"/>
  <c r="AZ1646" i="1"/>
  <c r="AZ1538" i="1"/>
  <c r="AZ1478" i="1"/>
  <c r="AZ1597" i="1"/>
  <c r="AZ1445" i="1"/>
  <c r="AZ1345" i="1"/>
  <c r="AZ1325" i="1"/>
  <c r="AZ1297" i="1"/>
  <c r="AZ1249" i="1"/>
  <c r="AZ1217" i="1"/>
  <c r="AZ1093" i="1"/>
  <c r="AZ1021" i="1"/>
  <c r="AZ977" i="1"/>
  <c r="AZ937" i="1"/>
  <c r="AZ877" i="1"/>
  <c r="AZ801" i="1"/>
  <c r="AZ713" i="1"/>
  <c r="AZ593" i="1"/>
  <c r="AZ565" i="1"/>
  <c r="AZ549" i="1"/>
  <c r="AZ473" i="1"/>
  <c r="AZ265" i="1"/>
  <c r="AZ149" i="1"/>
  <c r="AZ65" i="1"/>
  <c r="AZ45" i="1"/>
  <c r="AZ1716" i="1"/>
  <c r="AZ1648" i="1"/>
  <c r="AZ1604" i="1"/>
  <c r="AZ1540" i="1"/>
  <c r="AZ1428" i="1"/>
  <c r="AZ1376" i="1"/>
  <c r="AZ1344" i="1"/>
  <c r="AZ1312" i="1"/>
  <c r="AZ1288" i="1"/>
  <c r="AZ1216" i="1"/>
  <c r="AZ1048" i="1"/>
  <c r="AZ820" i="1"/>
  <c r="AZ772" i="1"/>
  <c r="AZ716" i="1"/>
  <c r="AZ392" i="1"/>
  <c r="AZ264" i="1"/>
  <c r="AZ184" i="1"/>
  <c r="AZ92" i="1"/>
  <c r="AZ16" i="1"/>
  <c r="AZ1615" i="1"/>
  <c r="AZ1539" i="1"/>
  <c r="AZ1479" i="1"/>
  <c r="AZ1431" i="1"/>
  <c r="AZ1391" i="1"/>
  <c r="AZ1147" i="1"/>
  <c r="AZ999" i="1"/>
  <c r="AZ871" i="1"/>
  <c r="AZ819" i="1"/>
  <c r="AZ567" i="1"/>
  <c r="AZ499" i="1"/>
  <c r="AZ91" i="1"/>
  <c r="AZ63" i="1"/>
  <c r="AZ35" i="1"/>
  <c r="AZ7" i="1"/>
  <c r="AZ1614" i="1"/>
  <c r="AZ1598" i="1"/>
  <c r="AZ1574" i="1"/>
  <c r="AZ1558" i="1"/>
  <c r="AZ1546" i="1"/>
  <c r="AZ1506" i="1"/>
  <c r="AZ1446" i="1"/>
  <c r="AZ1737" i="1"/>
  <c r="AZ1673" i="1"/>
  <c r="AZ1645" i="1"/>
  <c r="AZ1605" i="1"/>
  <c r="AZ1557" i="1"/>
  <c r="AZ1537" i="1"/>
  <c r="AZ1501" i="1"/>
  <c r="AZ1477" i="1"/>
  <c r="AZ1401" i="1"/>
  <c r="AZ1313" i="1"/>
  <c r="AZ1213" i="1"/>
  <c r="AZ1205" i="1"/>
  <c r="AZ1161" i="1"/>
  <c r="AZ1117" i="1"/>
  <c r="AZ1037" i="1"/>
  <c r="AZ1017" i="1"/>
  <c r="AZ997" i="1"/>
  <c r="AZ821" i="1"/>
  <c r="AZ769" i="1"/>
  <c r="AZ617" i="1"/>
  <c r="AZ537" i="1"/>
  <c r="AZ393" i="1"/>
  <c r="AZ349" i="1"/>
  <c r="AZ185" i="1"/>
  <c r="AZ93" i="1"/>
  <c r="AZ61" i="1"/>
  <c r="AZ33" i="1"/>
  <c r="AZ13" i="1"/>
  <c r="AZ1736" i="1"/>
  <c r="AZ1536" i="1"/>
  <c r="AZ1488" i="1"/>
  <c r="AZ1456" i="1"/>
  <c r="AZ1320" i="1"/>
  <c r="AZ1212" i="1"/>
  <c r="AZ1188" i="1"/>
  <c r="AZ1172" i="1"/>
  <c r="AZ1140" i="1"/>
  <c r="AZ1064" i="1"/>
  <c r="AZ988" i="1"/>
  <c r="AZ860" i="1"/>
  <c r="AZ764" i="1"/>
  <c r="AZ712" i="1"/>
  <c r="AZ584" i="1"/>
  <c r="AZ572" i="1"/>
  <c r="AZ564" i="1"/>
  <c r="AZ548" i="1"/>
  <c r="AZ344" i="1"/>
  <c r="AZ176" i="1"/>
  <c r="AZ136" i="1"/>
  <c r="AZ88" i="1"/>
  <c r="AZ60" i="1"/>
  <c r="AZ12" i="1"/>
  <c r="AZ1719" i="1"/>
  <c r="AZ1591" i="1"/>
  <c r="AZ1567" i="1"/>
  <c r="AZ1547" i="1"/>
  <c r="AZ1527" i="1"/>
  <c r="AZ1475" i="1"/>
  <c r="AZ1427" i="1"/>
  <c r="AZ1399" i="1"/>
  <c r="AZ1343" i="1"/>
  <c r="AZ1287" i="1"/>
  <c r="AZ1187" i="1"/>
  <c r="AZ1171" i="1"/>
  <c r="AZ1139" i="1"/>
  <c r="AZ1023" i="1"/>
  <c r="AZ967" i="1"/>
  <c r="AZ855" i="1"/>
  <c r="AZ815" i="1"/>
  <c r="AZ743" i="1"/>
  <c r="AZ591" i="1"/>
  <c r="AZ515" i="1"/>
  <c r="AZ487" i="1"/>
  <c r="AZ383" i="1"/>
  <c r="AZ331" i="1"/>
  <c r="AZ207" i="1"/>
  <c r="AZ175" i="1"/>
  <c r="AZ79" i="1"/>
  <c r="AZ23" i="1"/>
  <c r="AZ3" i="1"/>
  <c r="AZ1674" i="1"/>
  <c r="AZ1502" i="1"/>
  <c r="AZ1470" i="1"/>
  <c r="AZ18" i="1"/>
  <c r="AZ46" i="1"/>
  <c r="AZ66" i="1"/>
  <c r="AZ162" i="1"/>
  <c r="AZ474" i="1"/>
  <c r="AZ502" i="1"/>
  <c r="AZ526" i="1"/>
  <c r="AZ538" i="1"/>
  <c r="AZ566" i="1"/>
  <c r="AZ594" i="1"/>
  <c r="AZ654" i="1"/>
  <c r="AZ742" i="1"/>
  <c r="AZ814" i="1"/>
  <c r="AZ854" i="1"/>
  <c r="AZ978" i="1"/>
  <c r="AZ1218" i="1"/>
  <c r="AZ1298" i="1"/>
  <c r="AZ1430" i="1"/>
  <c r="AZ1458" i="1"/>
  <c r="AZ59" i="1"/>
  <c r="AZ887" i="1"/>
  <c r="AZ1423" i="1"/>
  <c r="AZ1471" i="1"/>
  <c r="AZ1619" i="1"/>
  <c r="AZ1647" i="1"/>
  <c r="AZ1667" i="1"/>
  <c r="AZ1715" i="1"/>
  <c r="AZ56" i="1"/>
  <c r="AZ756" i="1"/>
  <c r="AZ1016" i="1"/>
  <c r="BE1208" i="1"/>
  <c r="AZ1292" i="1"/>
  <c r="BE61" i="1"/>
  <c r="AZ573" i="1"/>
  <c r="AZ1341" i="1"/>
  <c r="BJ1341" i="1" s="1"/>
  <c r="AZ1533" i="1"/>
  <c r="BE60" i="1"/>
  <c r="BE1507" i="1"/>
  <c r="BE1443" i="1"/>
  <c r="BE59" i="1"/>
  <c r="AZ6" i="1"/>
  <c r="AZ54" i="1"/>
  <c r="AZ74" i="1"/>
  <c r="AZ134" i="1"/>
  <c r="AZ166" i="1"/>
  <c r="AZ382" i="1"/>
  <c r="AZ494" i="1"/>
  <c r="AZ514" i="1"/>
  <c r="AZ622" i="1"/>
  <c r="AZ818" i="1"/>
  <c r="AZ870" i="1"/>
  <c r="AZ966" i="1"/>
  <c r="AZ982" i="1"/>
  <c r="AZ1038" i="1"/>
  <c r="AZ1118" i="1"/>
  <c r="AZ1146" i="1"/>
  <c r="AZ1162" i="1"/>
  <c r="AZ1210" i="1"/>
  <c r="AZ1222" i="1"/>
  <c r="BJ1222" i="1" s="1"/>
  <c r="AZ1250" i="1"/>
  <c r="AZ1326" i="1"/>
  <c r="AZ1442" i="1"/>
  <c r="BE1506" i="1"/>
  <c r="AZ1594" i="1"/>
  <c r="AZ75" i="1"/>
  <c r="AZ503" i="1"/>
  <c r="AZ795" i="1"/>
  <c r="AZ1215" i="1"/>
  <c r="AZ1263" i="1"/>
  <c r="AZ1507" i="1"/>
  <c r="AZ1603" i="1"/>
  <c r="AZ72" i="1"/>
  <c r="AZ160" i="1"/>
  <c r="AZ324" i="1"/>
  <c r="AZ796" i="1"/>
  <c r="AZ976" i="1"/>
  <c r="AZ1264" i="1"/>
  <c r="AZ9" i="1"/>
  <c r="AZ89" i="1"/>
  <c r="AZ969" i="1"/>
  <c r="AZ1085" i="1"/>
  <c r="AZ1321" i="1"/>
  <c r="AZ1457" i="1"/>
  <c r="Y226" i="1"/>
  <c r="AU226" i="1" s="1"/>
  <c r="Y482" i="1"/>
  <c r="AU482" i="1" s="1"/>
  <c r="Y722" i="1"/>
  <c r="AU722" i="1" s="1"/>
  <c r="Y894" i="1"/>
  <c r="AU894" i="1" s="1"/>
  <c r="Y1062" i="1"/>
  <c r="AU1062" i="1" s="1"/>
  <c r="Y1374" i="1"/>
  <c r="AU1374" i="1" s="1"/>
  <c r="Y1470" i="1"/>
  <c r="AU1470" i="1" s="1"/>
  <c r="Y1534" i="1"/>
  <c r="AU1534" i="1" s="1"/>
  <c r="Y1678" i="1"/>
  <c r="AU1678" i="1" s="1"/>
  <c r="Y1702" i="1"/>
  <c r="AU1702" i="1" s="1"/>
  <c r="Y1726" i="1"/>
  <c r="AU1726" i="1" s="1"/>
  <c r="Y98" i="1"/>
  <c r="AU98" i="1" s="1"/>
  <c r="Y354" i="1"/>
  <c r="AU354" i="1" s="1"/>
  <c r="Y610" i="1"/>
  <c r="AU610" i="1" s="1"/>
  <c r="Y806" i="1"/>
  <c r="AU806" i="1" s="1"/>
  <c r="Y978" i="1"/>
  <c r="AU978" i="1" s="1"/>
  <c r="Y1150" i="1"/>
  <c r="AU1150" i="1" s="1"/>
  <c r="Y1318" i="1"/>
  <c r="AU1318" i="1" s="1"/>
  <c r="Y1510" i="1"/>
  <c r="AU1510" i="1" s="1"/>
  <c r="Y1566" i="1"/>
  <c r="AU1566" i="1" s="1"/>
  <c r="Y1606" i="1"/>
  <c r="AU1606" i="1" s="1"/>
  <c r="Y1638" i="1"/>
  <c r="AU1638" i="1" s="1"/>
  <c r="Y1662" i="1"/>
  <c r="AU1662" i="1" s="1"/>
  <c r="Y1686" i="1"/>
  <c r="AU1686" i="1" s="1"/>
  <c r="Y1742" i="1"/>
  <c r="AU1742" i="1" s="1"/>
  <c r="Y66" i="1"/>
  <c r="AU66" i="1" s="1"/>
  <c r="Y194" i="1"/>
  <c r="AU194" i="1" s="1"/>
  <c r="Y322" i="1"/>
  <c r="AU322" i="1" s="1"/>
  <c r="Y450" i="1"/>
  <c r="AU450" i="1" s="1"/>
  <c r="Y578" i="1"/>
  <c r="AU578" i="1" s="1"/>
  <c r="Y702" i="1"/>
  <c r="AU702" i="1" s="1"/>
  <c r="Y786" i="1"/>
  <c r="AU786" i="1" s="1"/>
  <c r="Y870" i="1"/>
  <c r="AU870" i="1" s="1"/>
  <c r="Y958" i="1"/>
  <c r="AU958" i="1" s="1"/>
  <c r="Y1042" i="1"/>
  <c r="AU1042" i="1" s="1"/>
  <c r="Y1126" i="1"/>
  <c r="AU1126" i="1" s="1"/>
  <c r="Y1214" i="1"/>
  <c r="AU1214" i="1" s="1"/>
  <c r="Y1298" i="1"/>
  <c r="AU1298" i="1" s="1"/>
  <c r="Y1362" i="1"/>
  <c r="AU1362" i="1" s="1"/>
  <c r="Y1414" i="1"/>
  <c r="AU1414" i="1" s="1"/>
  <c r="Y1458" i="1"/>
  <c r="AU1458" i="1" s="1"/>
  <c r="Y1502" i="1"/>
  <c r="AU1502" i="1" s="1"/>
  <c r="Y1542" i="1"/>
  <c r="AU1542" i="1" s="1"/>
  <c r="Y130" i="1"/>
  <c r="AU130" i="1" s="1"/>
  <c r="Y258" i="1"/>
  <c r="AU258" i="1" s="1"/>
  <c r="Y386" i="1"/>
  <c r="AU386" i="1" s="1"/>
  <c r="Y514" i="1"/>
  <c r="AU514" i="1" s="1"/>
  <c r="Y642" i="1"/>
  <c r="AU642" i="1" s="1"/>
  <c r="Y742" i="1"/>
  <c r="AU742" i="1" s="1"/>
  <c r="Y830" i="1"/>
  <c r="AU830" i="1" s="1"/>
  <c r="Y914" i="1"/>
  <c r="AU914" i="1" s="1"/>
  <c r="Y998" i="1"/>
  <c r="AU998" i="1" s="1"/>
  <c r="Y1086" i="1"/>
  <c r="AU1086" i="1" s="1"/>
  <c r="Y1170" i="1"/>
  <c r="AU1170" i="1" s="1"/>
  <c r="Y1254" i="1"/>
  <c r="AU1254" i="1" s="1"/>
  <c r="Y1342" i="1"/>
  <c r="AU1342" i="1" s="1"/>
  <c r="Y1382" i="1"/>
  <c r="AU1382" i="1" s="1"/>
  <c r="Y1438" i="1"/>
  <c r="AU1438" i="1" s="1"/>
  <c r="Y1478" i="1"/>
  <c r="AU1478" i="1" s="1"/>
  <c r="V223" i="1"/>
  <c r="W223" i="1" s="1"/>
  <c r="Y18" i="1"/>
  <c r="AU18" i="1" s="1"/>
  <c r="Y82" i="1"/>
  <c r="AU82" i="1" s="1"/>
  <c r="Y146" i="1"/>
  <c r="AU146" i="1" s="1"/>
  <c r="Y210" i="1"/>
  <c r="AU210" i="1" s="1"/>
  <c r="Y274" i="1"/>
  <c r="AU274" i="1" s="1"/>
  <c r="Y338" i="1"/>
  <c r="AU338" i="1" s="1"/>
  <c r="Y402" i="1"/>
  <c r="AU402" i="1" s="1"/>
  <c r="Y466" i="1"/>
  <c r="AU466" i="1" s="1"/>
  <c r="Y530" i="1"/>
  <c r="AU530" i="1" s="1"/>
  <c r="Y594" i="1"/>
  <c r="AU594" i="1" s="1"/>
  <c r="Y658" i="1"/>
  <c r="AU658" i="1" s="1"/>
  <c r="Y710" i="1"/>
  <c r="AU710" i="1" s="1"/>
  <c r="Y754" i="1"/>
  <c r="AU754" i="1" s="1"/>
  <c r="Y798" i="1"/>
  <c r="AU798" i="1" s="1"/>
  <c r="Y838" i="1"/>
  <c r="AU838" i="1" s="1"/>
  <c r="Y882" i="1"/>
  <c r="AU882" i="1" s="1"/>
  <c r="Y926" i="1"/>
  <c r="AU926" i="1" s="1"/>
  <c r="Y966" i="1"/>
  <c r="AU966" i="1" s="1"/>
  <c r="Y1010" i="1"/>
  <c r="AU1010" i="1" s="1"/>
  <c r="Y1054" i="1"/>
  <c r="AU1054" i="1" s="1"/>
  <c r="Y1094" i="1"/>
  <c r="AU1094" i="1" s="1"/>
  <c r="Y1138" i="1"/>
  <c r="AU1138" i="1" s="1"/>
  <c r="Y1182" i="1"/>
  <c r="AU1182" i="1" s="1"/>
  <c r="Y1222" i="1"/>
  <c r="AU1222" i="1" s="1"/>
  <c r="Y1266" i="1"/>
  <c r="AU1266" i="1" s="1"/>
  <c r="Y1310" i="1"/>
  <c r="AU1310" i="1" s="1"/>
  <c r="Y1394" i="1"/>
  <c r="AU1394" i="1" s="1"/>
  <c r="V1011" i="1"/>
  <c r="W1011" i="1" s="1"/>
  <c r="Y50" i="1"/>
  <c r="AU50" i="1" s="1"/>
  <c r="Y114" i="1"/>
  <c r="AU114" i="1" s="1"/>
  <c r="Y178" i="1"/>
  <c r="AU178" i="1" s="1"/>
  <c r="Y242" i="1"/>
  <c r="AU242" i="1" s="1"/>
  <c r="Y306" i="1"/>
  <c r="AU306" i="1" s="1"/>
  <c r="Y370" i="1"/>
  <c r="AU370" i="1" s="1"/>
  <c r="Y434" i="1"/>
  <c r="AU434" i="1" s="1"/>
  <c r="Y498" i="1"/>
  <c r="AU498" i="1" s="1"/>
  <c r="Y562" i="1"/>
  <c r="AU562" i="1" s="1"/>
  <c r="Y626" i="1"/>
  <c r="AU626" i="1" s="1"/>
  <c r="Y690" i="1"/>
  <c r="AU690" i="1" s="1"/>
  <c r="Y734" i="1"/>
  <c r="AU734" i="1" s="1"/>
  <c r="Y774" i="1"/>
  <c r="AU774" i="1" s="1"/>
  <c r="Y818" i="1"/>
  <c r="AU818" i="1" s="1"/>
  <c r="Y862" i="1"/>
  <c r="AU862" i="1" s="1"/>
  <c r="Y902" i="1"/>
  <c r="AU902" i="1" s="1"/>
  <c r="Y946" i="1"/>
  <c r="AU946" i="1" s="1"/>
  <c r="Y990" i="1"/>
  <c r="AU990" i="1" s="1"/>
  <c r="Y1030" i="1"/>
  <c r="AU1030" i="1" s="1"/>
  <c r="Y1074" i="1"/>
  <c r="AU1074" i="1" s="1"/>
  <c r="Y1118" i="1"/>
  <c r="AU1118" i="1" s="1"/>
  <c r="Y1158" i="1"/>
  <c r="AU1158" i="1" s="1"/>
  <c r="Y1202" i="1"/>
  <c r="AU1202" i="1" s="1"/>
  <c r="Y1246" i="1"/>
  <c r="AU1246" i="1" s="1"/>
  <c r="Y1286" i="1"/>
  <c r="AU1286" i="1" s="1"/>
  <c r="Y1330" i="1"/>
  <c r="AU1330" i="1" s="1"/>
  <c r="V55" i="1"/>
  <c r="W55" i="1" s="1"/>
  <c r="V1235" i="1"/>
  <c r="V723" i="1"/>
  <c r="W723" i="1" s="1"/>
  <c r="Y11" i="1"/>
  <c r="AU11" i="1" s="1"/>
  <c r="Y27" i="1"/>
  <c r="AU27" i="1" s="1"/>
  <c r="Y43" i="1"/>
  <c r="AU43" i="1" s="1"/>
  <c r="Y26" i="1"/>
  <c r="AU26" i="1" s="1"/>
  <c r="Y58" i="1"/>
  <c r="AU58" i="1" s="1"/>
  <c r="Y90" i="1"/>
  <c r="AU90" i="1" s="1"/>
  <c r="Y122" i="1"/>
  <c r="AU122" i="1" s="1"/>
  <c r="Y154" i="1"/>
  <c r="AU154" i="1" s="1"/>
  <c r="Y186" i="1"/>
  <c r="AU186" i="1" s="1"/>
  <c r="Y218" i="1"/>
  <c r="AU218" i="1" s="1"/>
  <c r="Y250" i="1"/>
  <c r="AU250" i="1" s="1"/>
  <c r="Y282" i="1"/>
  <c r="AU282" i="1" s="1"/>
  <c r="Y314" i="1"/>
  <c r="AU314" i="1" s="1"/>
  <c r="Y346" i="1"/>
  <c r="AU346" i="1" s="1"/>
  <c r="Y378" i="1"/>
  <c r="AU378" i="1" s="1"/>
  <c r="Y410" i="1"/>
  <c r="AU410" i="1" s="1"/>
  <c r="Y442" i="1"/>
  <c r="AU442" i="1" s="1"/>
  <c r="Y474" i="1"/>
  <c r="AU474" i="1" s="1"/>
  <c r="Y506" i="1"/>
  <c r="AU506" i="1" s="1"/>
  <c r="Y538" i="1"/>
  <c r="AU538" i="1" s="1"/>
  <c r="Y570" i="1"/>
  <c r="AU570" i="1" s="1"/>
  <c r="Y602" i="1"/>
  <c r="AU602" i="1" s="1"/>
  <c r="Y634" i="1"/>
  <c r="AU634" i="1" s="1"/>
  <c r="Y670" i="1"/>
  <c r="AU670" i="1" s="1"/>
  <c r="Y694" i="1"/>
  <c r="AU694" i="1" s="1"/>
  <c r="Y738" i="1"/>
  <c r="AU738" i="1" s="1"/>
  <c r="Y758" i="1"/>
  <c r="AU758" i="1" s="1"/>
  <c r="Y782" i="1"/>
  <c r="AU782" i="1" s="1"/>
  <c r="Y802" i="1"/>
  <c r="AU802" i="1" s="1"/>
  <c r="Y822" i="1"/>
  <c r="AU822" i="1" s="1"/>
  <c r="Y846" i="1"/>
  <c r="AU846" i="1" s="1"/>
  <c r="Y866" i="1"/>
  <c r="AU866" i="1" s="1"/>
  <c r="Y886" i="1"/>
  <c r="AU886" i="1" s="1"/>
  <c r="Y910" i="1"/>
  <c r="AU910" i="1" s="1"/>
  <c r="Y930" i="1"/>
  <c r="AU930" i="1" s="1"/>
  <c r="Y950" i="1"/>
  <c r="AU950" i="1" s="1"/>
  <c r="Y974" i="1"/>
  <c r="AU974" i="1" s="1"/>
  <c r="Y994" i="1"/>
  <c r="AU994" i="1" s="1"/>
  <c r="Y1014" i="1"/>
  <c r="AU1014" i="1" s="1"/>
  <c r="Y1038" i="1"/>
  <c r="AU1038" i="1" s="1"/>
  <c r="Y1058" i="1"/>
  <c r="AU1058" i="1" s="1"/>
  <c r="Y1078" i="1"/>
  <c r="AU1078" i="1" s="1"/>
  <c r="Y1102" i="1"/>
  <c r="AU1102" i="1" s="1"/>
  <c r="Y1122" i="1"/>
  <c r="AU1122" i="1" s="1"/>
  <c r="Y1142" i="1"/>
  <c r="AU1142" i="1" s="1"/>
  <c r="Y1166" i="1"/>
  <c r="AU1166" i="1" s="1"/>
  <c r="Y1186" i="1"/>
  <c r="AU1186" i="1" s="1"/>
  <c r="Y1206" i="1"/>
  <c r="AU1206" i="1" s="1"/>
  <c r="Y1230" i="1"/>
  <c r="AU1230" i="1" s="1"/>
  <c r="Y1250" i="1"/>
  <c r="AU1250" i="1" s="1"/>
  <c r="Y1270" i="1"/>
  <c r="AU1270" i="1" s="1"/>
  <c r="Y1294" i="1"/>
  <c r="AU1294" i="1" s="1"/>
  <c r="Y1314" i="1"/>
  <c r="AU1314" i="1" s="1"/>
  <c r="Y1334" i="1"/>
  <c r="AU1334" i="1" s="1"/>
  <c r="Y1358" i="1"/>
  <c r="AU1358" i="1" s="1"/>
  <c r="Y1378" i="1"/>
  <c r="AU1378" i="1" s="1"/>
  <c r="Y1398" i="1"/>
  <c r="AU1398" i="1" s="1"/>
  <c r="Y1422" i="1"/>
  <c r="AU1422" i="1" s="1"/>
  <c r="Y1442" i="1"/>
  <c r="AU1442" i="1" s="1"/>
  <c r="Y1462" i="1"/>
  <c r="AU1462" i="1" s="1"/>
  <c r="Y1486" i="1"/>
  <c r="AU1486" i="1" s="1"/>
  <c r="Y1506" i="1"/>
  <c r="AU1506" i="1" s="1"/>
  <c r="Y1526" i="1"/>
  <c r="AU1526" i="1" s="1"/>
  <c r="Y1550" i="1"/>
  <c r="AU1550" i="1" s="1"/>
  <c r="Y1570" i="1"/>
  <c r="AU1570" i="1" s="1"/>
  <c r="Y1590" i="1"/>
  <c r="AU1590" i="1" s="1"/>
  <c r="Y1634" i="1"/>
  <c r="AU1634" i="1" s="1"/>
  <c r="Y1698" i="1"/>
  <c r="AU1698" i="1" s="1"/>
  <c r="V143" i="1"/>
  <c r="W143" i="1" s="1"/>
  <c r="V891" i="1"/>
  <c r="W891" i="1" s="1"/>
  <c r="V1331" i="1"/>
  <c r="W1331" i="1" s="1"/>
  <c r="Y3" i="1"/>
  <c r="AU3" i="1" s="1"/>
  <c r="Y19" i="1"/>
  <c r="AU19" i="1" s="1"/>
  <c r="Y35" i="1"/>
  <c r="AU35" i="1" s="1"/>
  <c r="Y51" i="1"/>
  <c r="AU51" i="1" s="1"/>
  <c r="Y10" i="1"/>
  <c r="AU10" i="1" s="1"/>
  <c r="Y42" i="1"/>
  <c r="AU42" i="1" s="1"/>
  <c r="Y74" i="1"/>
  <c r="AU74" i="1" s="1"/>
  <c r="Y106" i="1"/>
  <c r="AU106" i="1" s="1"/>
  <c r="Y138" i="1"/>
  <c r="AU138" i="1" s="1"/>
  <c r="Y170" i="1"/>
  <c r="AU170" i="1" s="1"/>
  <c r="Y202" i="1"/>
  <c r="AU202" i="1" s="1"/>
  <c r="Y234" i="1"/>
  <c r="AU234" i="1" s="1"/>
  <c r="Y266" i="1"/>
  <c r="AU266" i="1" s="1"/>
  <c r="Y298" i="1"/>
  <c r="AU298" i="1" s="1"/>
  <c r="Y330" i="1"/>
  <c r="AU330" i="1" s="1"/>
  <c r="Y362" i="1"/>
  <c r="AU362" i="1" s="1"/>
  <c r="Y394" i="1"/>
  <c r="AU394" i="1" s="1"/>
  <c r="Y426" i="1"/>
  <c r="AU426" i="1" s="1"/>
  <c r="Y458" i="1"/>
  <c r="AU458" i="1" s="1"/>
  <c r="Y490" i="1"/>
  <c r="AU490" i="1" s="1"/>
  <c r="Y522" i="1"/>
  <c r="AU522" i="1" s="1"/>
  <c r="Y554" i="1"/>
  <c r="AU554" i="1" s="1"/>
  <c r="Y586" i="1"/>
  <c r="AU586" i="1" s="1"/>
  <c r="Y618" i="1"/>
  <c r="AU618" i="1" s="1"/>
  <c r="Y650" i="1"/>
  <c r="AU650" i="1" s="1"/>
  <c r="Y678" i="1"/>
  <c r="AU678" i="1" s="1"/>
  <c r="Y706" i="1"/>
  <c r="AU706" i="1" s="1"/>
  <c r="Y726" i="1"/>
  <c r="AU726" i="1" s="1"/>
  <c r="Y750" i="1"/>
  <c r="AU750" i="1" s="1"/>
  <c r="Y770" i="1"/>
  <c r="AU770" i="1" s="1"/>
  <c r="Y790" i="1"/>
  <c r="AU790" i="1" s="1"/>
  <c r="Y834" i="1"/>
  <c r="AU834" i="1" s="1"/>
  <c r="Y854" i="1"/>
  <c r="AU854" i="1" s="1"/>
  <c r="Y878" i="1"/>
  <c r="AU878" i="1" s="1"/>
  <c r="Y898" i="1"/>
  <c r="AU898" i="1" s="1"/>
  <c r="Y918" i="1"/>
  <c r="AU918" i="1" s="1"/>
  <c r="Y942" i="1"/>
  <c r="AU942" i="1" s="1"/>
  <c r="Y962" i="1"/>
  <c r="AU962" i="1" s="1"/>
  <c r="Y982" i="1"/>
  <c r="AU982" i="1" s="1"/>
  <c r="Y1006" i="1"/>
  <c r="AU1006" i="1" s="1"/>
  <c r="Y1026" i="1"/>
  <c r="AU1026" i="1" s="1"/>
  <c r="Y1046" i="1"/>
  <c r="AU1046" i="1" s="1"/>
  <c r="Y1070" i="1"/>
  <c r="AU1070" i="1" s="1"/>
  <c r="Y1090" i="1"/>
  <c r="AU1090" i="1" s="1"/>
  <c r="Y1110" i="1"/>
  <c r="AU1110" i="1" s="1"/>
  <c r="Y1134" i="1"/>
  <c r="AU1134" i="1" s="1"/>
  <c r="Y1154" i="1"/>
  <c r="AU1154" i="1" s="1"/>
  <c r="Y1174" i="1"/>
  <c r="AU1174" i="1" s="1"/>
  <c r="Y1198" i="1"/>
  <c r="AU1198" i="1" s="1"/>
  <c r="Y1218" i="1"/>
  <c r="AU1218" i="1" s="1"/>
  <c r="Y1238" i="1"/>
  <c r="AU1238" i="1" s="1"/>
  <c r="Y1262" i="1"/>
  <c r="AU1262" i="1" s="1"/>
  <c r="Y1282" i="1"/>
  <c r="AU1282" i="1" s="1"/>
  <c r="Y1302" i="1"/>
  <c r="AU1302" i="1" s="1"/>
  <c r="Y1326" i="1"/>
  <c r="AU1326" i="1" s="1"/>
  <c r="Y1346" i="1"/>
  <c r="AU1346" i="1" s="1"/>
  <c r="Y1366" i="1"/>
  <c r="AU1366" i="1" s="1"/>
  <c r="Y1390" i="1"/>
  <c r="AU1390" i="1" s="1"/>
  <c r="Y1410" i="1"/>
  <c r="AU1410" i="1" s="1"/>
  <c r="Y1430" i="1"/>
  <c r="AU1430" i="1" s="1"/>
  <c r="Y1454" i="1"/>
  <c r="AU1454" i="1" s="1"/>
  <c r="Y1474" i="1"/>
  <c r="AU1474" i="1" s="1"/>
  <c r="Y1494" i="1"/>
  <c r="AU1494" i="1" s="1"/>
  <c r="Y1518" i="1"/>
  <c r="AU1518" i="1" s="1"/>
  <c r="Y1538" i="1"/>
  <c r="AU1538" i="1" s="1"/>
  <c r="Y1558" i="1"/>
  <c r="AU1558" i="1" s="1"/>
  <c r="Y1582" i="1"/>
  <c r="AU1582" i="1" s="1"/>
  <c r="Y1602" i="1"/>
  <c r="AU1602" i="1" s="1"/>
  <c r="Y1622" i="1"/>
  <c r="AU1622" i="1" s="1"/>
  <c r="Y1666" i="1"/>
  <c r="AU1666" i="1" s="1"/>
  <c r="Y1730" i="1"/>
  <c r="AU1730" i="1" s="1"/>
  <c r="V347" i="1"/>
  <c r="W347" i="1" s="1"/>
  <c r="V1115" i="1"/>
  <c r="W1115" i="1" s="1"/>
  <c r="V9" i="1"/>
  <c r="W9" i="1" s="1"/>
  <c r="V563" i="1"/>
  <c r="W563" i="1" s="1"/>
  <c r="V95" i="1"/>
  <c r="W95" i="1" s="1"/>
  <c r="V291" i="1"/>
  <c r="W291" i="1" s="1"/>
  <c r="V643" i="1"/>
  <c r="W643" i="1" s="1"/>
  <c r="V947" i="1"/>
  <c r="V1179" i="1"/>
  <c r="W1179" i="1" s="1"/>
  <c r="V1371" i="1"/>
  <c r="W1371" i="1" s="1"/>
  <c r="V15" i="1"/>
  <c r="V183" i="1"/>
  <c r="W183" i="1" s="1"/>
  <c r="V451" i="1"/>
  <c r="W451" i="1" s="1"/>
  <c r="V819" i="1"/>
  <c r="W819" i="1" s="1"/>
  <c r="V1059" i="1"/>
  <c r="W1059" i="1" s="1"/>
  <c r="V1283" i="1"/>
  <c r="V31" i="1"/>
  <c r="W31" i="1" s="1"/>
  <c r="V119" i="1"/>
  <c r="W119" i="1" s="1"/>
  <c r="V207" i="1"/>
  <c r="V315" i="1"/>
  <c r="W315" i="1" s="1"/>
  <c r="V499" i="1"/>
  <c r="W499" i="1" s="1"/>
  <c r="V691" i="1"/>
  <c r="W691" i="1" s="1"/>
  <c r="V851" i="1"/>
  <c r="W851" i="1" s="1"/>
  <c r="V979" i="1"/>
  <c r="W979" i="1" s="1"/>
  <c r="V1091" i="1"/>
  <c r="W1091" i="1" s="1"/>
  <c r="V1203" i="1"/>
  <c r="V1307" i="1"/>
  <c r="W1307" i="1" s="1"/>
  <c r="V1395" i="1"/>
  <c r="W1395" i="1" s="1"/>
  <c r="V654" i="1"/>
  <c r="W654" i="1" s="1"/>
  <c r="V79" i="1"/>
  <c r="W79" i="1" s="1"/>
  <c r="V159" i="1"/>
  <c r="W159" i="1" s="1"/>
  <c r="V259" i="1"/>
  <c r="W259" i="1" s="1"/>
  <c r="V387" i="1"/>
  <c r="V595" i="1"/>
  <c r="W595" i="1" s="1"/>
  <c r="V771" i="1"/>
  <c r="W771" i="1" s="1"/>
  <c r="V923" i="1"/>
  <c r="W923" i="1" s="1"/>
  <c r="V1027" i="1"/>
  <c r="W1027" i="1" s="1"/>
  <c r="V1147" i="1"/>
  <c r="W1147" i="1" s="1"/>
  <c r="V1267" i="1"/>
  <c r="W1267" i="1" s="1"/>
  <c r="V1347" i="1"/>
  <c r="W1347" i="1" s="1"/>
  <c r="Y14" i="1"/>
  <c r="AU14" i="1" s="1"/>
  <c r="Y30" i="1"/>
  <c r="AU30" i="1" s="1"/>
  <c r="Y46" i="1"/>
  <c r="AU46" i="1" s="1"/>
  <c r="Y62" i="1"/>
  <c r="AU62" i="1" s="1"/>
  <c r="Y78" i="1"/>
  <c r="AU78" i="1" s="1"/>
  <c r="Y94" i="1"/>
  <c r="AU94" i="1" s="1"/>
  <c r="Y110" i="1"/>
  <c r="AU110" i="1" s="1"/>
  <c r="Y126" i="1"/>
  <c r="AU126" i="1" s="1"/>
  <c r="Y142" i="1"/>
  <c r="AU142" i="1" s="1"/>
  <c r="Y158" i="1"/>
  <c r="AU158" i="1" s="1"/>
  <c r="Y174" i="1"/>
  <c r="AU174" i="1" s="1"/>
  <c r="Y190" i="1"/>
  <c r="AU190" i="1" s="1"/>
  <c r="Y222" i="1"/>
  <c r="AU222" i="1" s="1"/>
  <c r="Y238" i="1"/>
  <c r="AU238" i="1" s="1"/>
  <c r="Y254" i="1"/>
  <c r="AU254" i="1" s="1"/>
  <c r="Y270" i="1"/>
  <c r="AU270" i="1" s="1"/>
  <c r="Y286" i="1"/>
  <c r="AU286" i="1" s="1"/>
  <c r="Y302" i="1"/>
  <c r="AU302" i="1" s="1"/>
  <c r="Y318" i="1"/>
  <c r="AU318" i="1" s="1"/>
  <c r="Y334" i="1"/>
  <c r="AU334" i="1" s="1"/>
  <c r="Y350" i="1"/>
  <c r="AU350" i="1" s="1"/>
  <c r="Y366" i="1"/>
  <c r="AU366" i="1" s="1"/>
  <c r="Y382" i="1"/>
  <c r="AU382" i="1" s="1"/>
  <c r="Y398" i="1"/>
  <c r="AU398" i="1" s="1"/>
  <c r="Y414" i="1"/>
  <c r="AU414" i="1" s="1"/>
  <c r="Y430" i="1"/>
  <c r="AU430" i="1" s="1"/>
  <c r="Y446" i="1"/>
  <c r="AU446" i="1" s="1"/>
  <c r="Y478" i="1"/>
  <c r="AU478" i="1" s="1"/>
  <c r="Y494" i="1"/>
  <c r="AU494" i="1" s="1"/>
  <c r="Y510" i="1"/>
  <c r="AU510" i="1" s="1"/>
  <c r="Y526" i="1"/>
  <c r="AU526" i="1" s="1"/>
  <c r="Y542" i="1"/>
  <c r="AU542" i="1" s="1"/>
  <c r="Y558" i="1"/>
  <c r="AU558" i="1" s="1"/>
  <c r="Y574" i="1"/>
  <c r="AU574" i="1" s="1"/>
  <c r="Y606" i="1"/>
  <c r="AU606" i="1" s="1"/>
  <c r="Y622" i="1"/>
  <c r="AU622" i="1" s="1"/>
  <c r="Y638" i="1"/>
  <c r="AU638" i="1" s="1"/>
  <c r="Y654" i="1"/>
  <c r="AU654" i="1" s="1"/>
  <c r="W673" i="1"/>
  <c r="W1049" i="1"/>
  <c r="W1257" i="1"/>
  <c r="V334" i="1"/>
  <c r="W334" i="1" s="1"/>
  <c r="V23" i="1"/>
  <c r="W23" i="1" s="1"/>
  <c r="V63" i="1"/>
  <c r="W63" i="1" s="1"/>
  <c r="V111" i="1"/>
  <c r="W111" i="1" s="1"/>
  <c r="V151" i="1"/>
  <c r="W151" i="1" s="1"/>
  <c r="V191" i="1"/>
  <c r="W191" i="1" s="1"/>
  <c r="V239" i="1"/>
  <c r="W239" i="1" s="1"/>
  <c r="V303" i="1"/>
  <c r="W303" i="1" s="1"/>
  <c r="V379" i="1"/>
  <c r="W379" i="1" s="1"/>
  <c r="V467" i="1"/>
  <c r="W467" i="1" s="1"/>
  <c r="V579" i="1"/>
  <c r="W579" i="1" s="1"/>
  <c r="V659" i="1"/>
  <c r="W659" i="1" s="1"/>
  <c r="V755" i="1"/>
  <c r="W755" i="1" s="1"/>
  <c r="V835" i="1"/>
  <c r="W835" i="1" s="1"/>
  <c r="V899" i="1"/>
  <c r="W899" i="1" s="1"/>
  <c r="V963" i="1"/>
  <c r="W963" i="1" s="1"/>
  <c r="V1019" i="1"/>
  <c r="W1019" i="1" s="1"/>
  <c r="V1075" i="1"/>
  <c r="W1075" i="1" s="1"/>
  <c r="V1139" i="1"/>
  <c r="W1139" i="1" s="1"/>
  <c r="V1187" i="1"/>
  <c r="W1187" i="1" s="1"/>
  <c r="V1243" i="1"/>
  <c r="W1243" i="1" s="1"/>
  <c r="V1299" i="1"/>
  <c r="W1299" i="1" s="1"/>
  <c r="V1339" i="1"/>
  <c r="W1339" i="1" s="1"/>
  <c r="V1379" i="1"/>
  <c r="W1379" i="1" s="1"/>
  <c r="Y6" i="1"/>
  <c r="AU6" i="1" s="1"/>
  <c r="Y22" i="1"/>
  <c r="AU22" i="1" s="1"/>
  <c r="Y38" i="1"/>
  <c r="AU38" i="1" s="1"/>
  <c r="Y54" i="1"/>
  <c r="AU54" i="1" s="1"/>
  <c r="Y70" i="1"/>
  <c r="AU70" i="1" s="1"/>
  <c r="Y86" i="1"/>
  <c r="AU86" i="1" s="1"/>
  <c r="Y102" i="1"/>
  <c r="AU102" i="1" s="1"/>
  <c r="Y118" i="1"/>
  <c r="AU118" i="1" s="1"/>
  <c r="Y134" i="1"/>
  <c r="AU134" i="1" s="1"/>
  <c r="Y150" i="1"/>
  <c r="AU150" i="1" s="1"/>
  <c r="Y166" i="1"/>
  <c r="AU166" i="1" s="1"/>
  <c r="Y182" i="1"/>
  <c r="AU182" i="1" s="1"/>
  <c r="Y198" i="1"/>
  <c r="AU198" i="1" s="1"/>
  <c r="Y214" i="1"/>
  <c r="AU214" i="1" s="1"/>
  <c r="Y230" i="1"/>
  <c r="AU230" i="1" s="1"/>
  <c r="Y246" i="1"/>
  <c r="AU246" i="1" s="1"/>
  <c r="Y262" i="1"/>
  <c r="AU262" i="1" s="1"/>
  <c r="Y278" i="1"/>
  <c r="AU278" i="1" s="1"/>
  <c r="Y294" i="1"/>
  <c r="AU294" i="1" s="1"/>
  <c r="Y310" i="1"/>
  <c r="AU310" i="1" s="1"/>
  <c r="Y326" i="1"/>
  <c r="AU326" i="1" s="1"/>
  <c r="Y342" i="1"/>
  <c r="AU342" i="1" s="1"/>
  <c r="Y358" i="1"/>
  <c r="AU358" i="1" s="1"/>
  <c r="Y374" i="1"/>
  <c r="AU374" i="1" s="1"/>
  <c r="Y390" i="1"/>
  <c r="AU390" i="1" s="1"/>
  <c r="Y406" i="1"/>
  <c r="AU406" i="1" s="1"/>
  <c r="Y422" i="1"/>
  <c r="AU422" i="1" s="1"/>
  <c r="Y438" i="1"/>
  <c r="AU438" i="1" s="1"/>
  <c r="Y454" i="1"/>
  <c r="AU454" i="1" s="1"/>
  <c r="Y470" i="1"/>
  <c r="AU470" i="1" s="1"/>
  <c r="Y486" i="1"/>
  <c r="AU486" i="1" s="1"/>
  <c r="Y502" i="1"/>
  <c r="AU502" i="1" s="1"/>
  <c r="Y518" i="1"/>
  <c r="AU518" i="1" s="1"/>
  <c r="Y534" i="1"/>
  <c r="AU534" i="1" s="1"/>
  <c r="Y550" i="1"/>
  <c r="AU550" i="1" s="1"/>
  <c r="Y566" i="1"/>
  <c r="AU566" i="1" s="1"/>
  <c r="Y582" i="1"/>
  <c r="AU582" i="1" s="1"/>
  <c r="Y598" i="1"/>
  <c r="AU598" i="1" s="1"/>
  <c r="Y614" i="1"/>
  <c r="AU614" i="1" s="1"/>
  <c r="Y630" i="1"/>
  <c r="AU630" i="1" s="1"/>
  <c r="Y646" i="1"/>
  <c r="AU646" i="1" s="1"/>
  <c r="Y662" i="1"/>
  <c r="AU662" i="1" s="1"/>
  <c r="Y686" i="1"/>
  <c r="AU686" i="1" s="1"/>
  <c r="W5" i="1"/>
  <c r="W1261" i="1"/>
  <c r="W1325" i="1"/>
  <c r="W1341" i="1"/>
  <c r="W1373" i="1"/>
  <c r="V782" i="1"/>
  <c r="W782" i="1" s="1"/>
  <c r="V47" i="1"/>
  <c r="W47" i="1" s="1"/>
  <c r="V87" i="1"/>
  <c r="W87" i="1" s="1"/>
  <c r="V127" i="1"/>
  <c r="W127" i="1" s="1"/>
  <c r="V175" i="1"/>
  <c r="W175" i="1" s="1"/>
  <c r="V215" i="1"/>
  <c r="V271" i="1"/>
  <c r="W271" i="1" s="1"/>
  <c r="V335" i="1"/>
  <c r="W335" i="1" s="1"/>
  <c r="V403" i="1"/>
  <c r="W403" i="1" s="1"/>
  <c r="V531" i="1"/>
  <c r="W531" i="1" s="1"/>
  <c r="V627" i="1"/>
  <c r="W627" i="1" s="1"/>
  <c r="V707" i="1"/>
  <c r="W707" i="1" s="1"/>
  <c r="V787" i="1"/>
  <c r="W787" i="1" s="1"/>
  <c r="V883" i="1"/>
  <c r="W883" i="1" s="1"/>
  <c r="V931" i="1"/>
  <c r="W931" i="1" s="1"/>
  <c r="V987" i="1"/>
  <c r="W987" i="1" s="1"/>
  <c r="V1051" i="1"/>
  <c r="W1051" i="1" s="1"/>
  <c r="V1107" i="1"/>
  <c r="W1107" i="1" s="1"/>
  <c r="V1155" i="1"/>
  <c r="W1155" i="1" s="1"/>
  <c r="V1219" i="1"/>
  <c r="W1219" i="1" s="1"/>
  <c r="V1275" i="1"/>
  <c r="W1275" i="1" s="1"/>
  <c r="V1315" i="1"/>
  <c r="W1315" i="1" s="1"/>
  <c r="V1363" i="1"/>
  <c r="W1363" i="1" s="1"/>
  <c r="V1403" i="1"/>
  <c r="W1403" i="1" s="1"/>
  <c r="S666" i="1"/>
  <c r="Y666" i="1"/>
  <c r="AU666" i="1" s="1"/>
  <c r="V682" i="1"/>
  <c r="W682" i="1" s="1"/>
  <c r="Y682" i="1"/>
  <c r="AU682" i="1" s="1"/>
  <c r="V698" i="1"/>
  <c r="W698" i="1" s="1"/>
  <c r="Y698" i="1"/>
  <c r="AU698" i="1" s="1"/>
  <c r="S714" i="1"/>
  <c r="Y714" i="1"/>
  <c r="AU714" i="1" s="1"/>
  <c r="S730" i="1"/>
  <c r="Y730" i="1"/>
  <c r="AU730" i="1" s="1"/>
  <c r="V746" i="1"/>
  <c r="W746" i="1" s="1"/>
  <c r="Y746" i="1"/>
  <c r="AU746" i="1" s="1"/>
  <c r="V762" i="1"/>
  <c r="Y762" i="1"/>
  <c r="AU762" i="1" s="1"/>
  <c r="S778" i="1"/>
  <c r="Y778" i="1"/>
  <c r="AU778" i="1" s="1"/>
  <c r="S794" i="1"/>
  <c r="Y794" i="1"/>
  <c r="AU794" i="1" s="1"/>
  <c r="V810" i="1"/>
  <c r="W810" i="1" s="1"/>
  <c r="Y810" i="1"/>
  <c r="AU810" i="1" s="1"/>
  <c r="V826" i="1"/>
  <c r="W826" i="1" s="1"/>
  <c r="Y826" i="1"/>
  <c r="AU826" i="1" s="1"/>
  <c r="S842" i="1"/>
  <c r="Y842" i="1"/>
  <c r="AU842" i="1" s="1"/>
  <c r="S858" i="1"/>
  <c r="Y858" i="1"/>
  <c r="AU858" i="1" s="1"/>
  <c r="S874" i="1"/>
  <c r="Y874" i="1"/>
  <c r="AU874" i="1" s="1"/>
  <c r="S890" i="1"/>
  <c r="Y890" i="1"/>
  <c r="AU890" i="1" s="1"/>
  <c r="S906" i="1"/>
  <c r="Y906" i="1"/>
  <c r="AU906" i="1" s="1"/>
  <c r="S922" i="1"/>
  <c r="Y922" i="1"/>
  <c r="AU922" i="1" s="1"/>
  <c r="S938" i="1"/>
  <c r="Y938" i="1"/>
  <c r="AU938" i="1" s="1"/>
  <c r="S954" i="1"/>
  <c r="Y954" i="1"/>
  <c r="AU954" i="1" s="1"/>
  <c r="S970" i="1"/>
  <c r="Y970" i="1"/>
  <c r="AU970" i="1" s="1"/>
  <c r="S986" i="1"/>
  <c r="Y986" i="1"/>
  <c r="AU986" i="1" s="1"/>
  <c r="S1002" i="1"/>
  <c r="Y1002" i="1"/>
  <c r="AU1002" i="1" s="1"/>
  <c r="S1018" i="1"/>
  <c r="Y1018" i="1"/>
  <c r="AU1018" i="1" s="1"/>
  <c r="S1034" i="1"/>
  <c r="Y1034" i="1"/>
  <c r="AU1034" i="1" s="1"/>
  <c r="S1050" i="1"/>
  <c r="Y1050" i="1"/>
  <c r="AU1050" i="1" s="1"/>
  <c r="S1066" i="1"/>
  <c r="Y1066" i="1"/>
  <c r="AU1066" i="1" s="1"/>
  <c r="S1082" i="1"/>
  <c r="Y1082" i="1"/>
  <c r="AU1082" i="1" s="1"/>
  <c r="S1098" i="1"/>
  <c r="Y1098" i="1"/>
  <c r="AU1098" i="1" s="1"/>
  <c r="S1114" i="1"/>
  <c r="Y1114" i="1"/>
  <c r="AU1114" i="1" s="1"/>
  <c r="S1130" i="1"/>
  <c r="Y1130" i="1"/>
  <c r="AU1130" i="1" s="1"/>
  <c r="S1146" i="1"/>
  <c r="Y1146" i="1"/>
  <c r="AU1146" i="1" s="1"/>
  <c r="S1162" i="1"/>
  <c r="Y1162" i="1"/>
  <c r="AU1162" i="1" s="1"/>
  <c r="S1178" i="1"/>
  <c r="Y1178" i="1"/>
  <c r="AU1178" i="1" s="1"/>
  <c r="S1194" i="1"/>
  <c r="Y1194" i="1"/>
  <c r="AU1194" i="1" s="1"/>
  <c r="S1210" i="1"/>
  <c r="Y1210" i="1"/>
  <c r="AU1210" i="1" s="1"/>
  <c r="S1226" i="1"/>
  <c r="Y1226" i="1"/>
  <c r="AU1226" i="1" s="1"/>
  <c r="S1242" i="1"/>
  <c r="Y1242" i="1"/>
  <c r="AU1242" i="1" s="1"/>
  <c r="S1258" i="1"/>
  <c r="Y1258" i="1"/>
  <c r="AU1258" i="1" s="1"/>
  <c r="S1274" i="1"/>
  <c r="Y1274" i="1"/>
  <c r="AU1274" i="1" s="1"/>
  <c r="S1290" i="1"/>
  <c r="Y1290" i="1"/>
  <c r="AU1290" i="1" s="1"/>
  <c r="S1306" i="1"/>
  <c r="Y1306" i="1"/>
  <c r="AU1306" i="1" s="1"/>
  <c r="S1322" i="1"/>
  <c r="Y1322" i="1"/>
  <c r="AU1322" i="1" s="1"/>
  <c r="S1338" i="1"/>
  <c r="Y1338" i="1"/>
  <c r="AU1338" i="1" s="1"/>
  <c r="S1354" i="1"/>
  <c r="Y1354" i="1"/>
  <c r="AU1354" i="1" s="1"/>
  <c r="S1370" i="1"/>
  <c r="Y1370" i="1"/>
  <c r="AU1370" i="1" s="1"/>
  <c r="S1386" i="1"/>
  <c r="Y1386" i="1"/>
  <c r="AU1386" i="1" s="1"/>
  <c r="S1402" i="1"/>
  <c r="Y1402" i="1"/>
  <c r="AU1402" i="1" s="1"/>
  <c r="S1418" i="1"/>
  <c r="Y1418" i="1"/>
  <c r="AU1418" i="1" s="1"/>
  <c r="S1434" i="1"/>
  <c r="Y1434" i="1"/>
  <c r="AU1434" i="1" s="1"/>
  <c r="S1450" i="1"/>
  <c r="Y1450" i="1"/>
  <c r="AU1450" i="1" s="1"/>
  <c r="S1466" i="1"/>
  <c r="Y1466" i="1"/>
  <c r="AU1466" i="1" s="1"/>
  <c r="S1482" i="1"/>
  <c r="Y1482" i="1"/>
  <c r="AU1482" i="1" s="1"/>
  <c r="S1498" i="1"/>
  <c r="Y1498" i="1"/>
  <c r="AU1498" i="1" s="1"/>
  <c r="S1514" i="1"/>
  <c r="Y1514" i="1"/>
  <c r="AU1514" i="1" s="1"/>
  <c r="S1530" i="1"/>
  <c r="Y1530" i="1"/>
  <c r="AU1530" i="1" s="1"/>
  <c r="S1546" i="1"/>
  <c r="Y1546" i="1"/>
  <c r="AU1546" i="1" s="1"/>
  <c r="S1562" i="1"/>
  <c r="Y1562" i="1"/>
  <c r="AU1562" i="1" s="1"/>
  <c r="S1578" i="1"/>
  <c r="Y1578" i="1"/>
  <c r="AU1578" i="1" s="1"/>
  <c r="S1594" i="1"/>
  <c r="Y1594" i="1"/>
  <c r="AU1594" i="1" s="1"/>
  <c r="S1610" i="1"/>
  <c r="Y1610" i="1"/>
  <c r="AU1610" i="1" s="1"/>
  <c r="S1626" i="1"/>
  <c r="Y1626" i="1"/>
  <c r="AU1626" i="1" s="1"/>
  <c r="S1642" i="1"/>
  <c r="Y1642" i="1"/>
  <c r="AU1642" i="1" s="1"/>
  <c r="S1658" i="1"/>
  <c r="Y1658" i="1"/>
  <c r="AU1658" i="1" s="1"/>
  <c r="S1674" i="1"/>
  <c r="Y1674" i="1"/>
  <c r="AU1674" i="1" s="1"/>
  <c r="S1690" i="1"/>
  <c r="Y1690" i="1"/>
  <c r="AU1690" i="1" s="1"/>
  <c r="S1706" i="1"/>
  <c r="Y1706" i="1"/>
  <c r="AU1706" i="1" s="1"/>
  <c r="S1722" i="1"/>
  <c r="Y1722" i="1"/>
  <c r="AU1722" i="1" s="1"/>
  <c r="S1738" i="1"/>
  <c r="Y1738" i="1"/>
  <c r="AU1738" i="1" s="1"/>
  <c r="S8" i="1"/>
  <c r="Y8" i="1"/>
  <c r="AU8" i="1" s="1"/>
  <c r="S16" i="1"/>
  <c r="Y16" i="1"/>
  <c r="AU16" i="1" s="1"/>
  <c r="V24" i="1"/>
  <c r="W24" i="1" s="1"/>
  <c r="Y24" i="1"/>
  <c r="AU24" i="1" s="1"/>
  <c r="V32" i="1"/>
  <c r="W32" i="1" s="1"/>
  <c r="Y32" i="1"/>
  <c r="AU32" i="1" s="1"/>
  <c r="V40" i="1"/>
  <c r="W40" i="1" s="1"/>
  <c r="Y40" i="1"/>
  <c r="AU40" i="1" s="1"/>
  <c r="V48" i="1"/>
  <c r="W48" i="1" s="1"/>
  <c r="Y48" i="1"/>
  <c r="AU48" i="1" s="1"/>
  <c r="S56" i="1"/>
  <c r="Y56" i="1"/>
  <c r="AU56" i="1" s="1"/>
  <c r="S64" i="1"/>
  <c r="Y64" i="1"/>
  <c r="AU64" i="1" s="1"/>
  <c r="V72" i="1"/>
  <c r="W72" i="1" s="1"/>
  <c r="Y72" i="1"/>
  <c r="AU72" i="1" s="1"/>
  <c r="V80" i="1"/>
  <c r="W80" i="1" s="1"/>
  <c r="Y80" i="1"/>
  <c r="AU80" i="1" s="1"/>
  <c r="V88" i="1"/>
  <c r="W88" i="1" s="1"/>
  <c r="Y88" i="1"/>
  <c r="AU88" i="1" s="1"/>
  <c r="V96" i="1"/>
  <c r="W96" i="1" s="1"/>
  <c r="Y96" i="1"/>
  <c r="AU96" i="1" s="1"/>
  <c r="V104" i="1"/>
  <c r="W104" i="1" s="1"/>
  <c r="Y104" i="1"/>
  <c r="AU104" i="1" s="1"/>
  <c r="V112" i="1"/>
  <c r="W112" i="1" s="1"/>
  <c r="Y112" i="1"/>
  <c r="AU112" i="1" s="1"/>
  <c r="V120" i="1"/>
  <c r="W120" i="1" s="1"/>
  <c r="Y120" i="1"/>
  <c r="AU120" i="1" s="1"/>
  <c r="V128" i="1"/>
  <c r="W128" i="1" s="1"/>
  <c r="Y128" i="1"/>
  <c r="AU128" i="1" s="1"/>
  <c r="S136" i="1"/>
  <c r="Y136" i="1"/>
  <c r="AU136" i="1" s="1"/>
  <c r="Y585" i="1"/>
  <c r="AU585" i="1" s="1"/>
  <c r="V585" i="1"/>
  <c r="W585" i="1" s="1"/>
  <c r="V14" i="1"/>
  <c r="W14" i="1" s="1"/>
  <c r="V329" i="1"/>
  <c r="W329" i="1" s="1"/>
  <c r="S206" i="1"/>
  <c r="V206" i="1"/>
  <c r="W206" i="1" s="1"/>
  <c r="S462" i="1"/>
  <c r="V462" i="1"/>
  <c r="W462" i="1" s="1"/>
  <c r="S590" i="1"/>
  <c r="V590" i="1"/>
  <c r="W590" i="1" s="1"/>
  <c r="S718" i="1"/>
  <c r="V718" i="1"/>
  <c r="W718" i="1" s="1"/>
  <c r="S814" i="1"/>
  <c r="V814" i="1"/>
  <c r="W814" i="1" s="1"/>
  <c r="W13" i="1"/>
  <c r="W53" i="1"/>
  <c r="W109" i="1"/>
  <c r="W197" i="1"/>
  <c r="W365" i="1"/>
  <c r="W1021" i="1"/>
  <c r="W1053" i="1"/>
  <c r="W1085" i="1"/>
  <c r="V526" i="1"/>
  <c r="W526" i="1" s="1"/>
  <c r="W387" i="1"/>
  <c r="W947" i="1"/>
  <c r="W1235" i="1"/>
  <c r="W1283" i="1"/>
  <c r="V452" i="1"/>
  <c r="W452" i="1" s="1"/>
  <c r="Y144" i="1"/>
  <c r="AU144" i="1" s="1"/>
  <c r="V355" i="1"/>
  <c r="W355" i="1" s="1"/>
  <c r="V435" i="1"/>
  <c r="W435" i="1" s="1"/>
  <c r="V515" i="1"/>
  <c r="W515" i="1" s="1"/>
  <c r="W1203" i="1"/>
  <c r="V7" i="1"/>
  <c r="W7" i="1" s="1"/>
  <c r="V39" i="1"/>
  <c r="W39" i="1" s="1"/>
  <c r="V71" i="1"/>
  <c r="W71" i="1" s="1"/>
  <c r="V103" i="1"/>
  <c r="W103" i="1" s="1"/>
  <c r="V135" i="1"/>
  <c r="W135" i="1" s="1"/>
  <c r="V167" i="1"/>
  <c r="V199" i="1"/>
  <c r="W199" i="1" s="1"/>
  <c r="V231" i="1"/>
  <c r="W231" i="1" s="1"/>
  <c r="V283" i="1"/>
  <c r="W283" i="1" s="1"/>
  <c r="V323" i="1"/>
  <c r="W323" i="1" s="1"/>
  <c r="V367" i="1"/>
  <c r="W367" i="1" s="1"/>
  <c r="V419" i="1"/>
  <c r="W419" i="1" s="1"/>
  <c r="V483" i="1"/>
  <c r="W483" i="1" s="1"/>
  <c r="V547" i="1"/>
  <c r="W547" i="1" s="1"/>
  <c r="V611" i="1"/>
  <c r="W611" i="1" s="1"/>
  <c r="V675" i="1"/>
  <c r="W675" i="1" s="1"/>
  <c r="V739" i="1"/>
  <c r="W739" i="1" s="1"/>
  <c r="V803" i="1"/>
  <c r="W803" i="1" s="1"/>
  <c r="V867" i="1"/>
  <c r="W867" i="1" s="1"/>
  <c r="V915" i="1"/>
  <c r="W915" i="1" s="1"/>
  <c r="V955" i="1"/>
  <c r="W955" i="1" s="1"/>
  <c r="V995" i="1"/>
  <c r="W995" i="1" s="1"/>
  <c r="V1043" i="1"/>
  <c r="W1043" i="1" s="1"/>
  <c r="V1083" i="1"/>
  <c r="W1083" i="1" s="1"/>
  <c r="V1123" i="1"/>
  <c r="W1123" i="1" s="1"/>
  <c r="V1171" i="1"/>
  <c r="W1171" i="1" s="1"/>
  <c r="V1211" i="1"/>
  <c r="W1211" i="1" s="1"/>
  <c r="V1251" i="1"/>
  <c r="W1251" i="1" s="1"/>
  <c r="V1291" i="1"/>
  <c r="W1291" i="1" s="1"/>
  <c r="V1323" i="1"/>
  <c r="W1323" i="1" s="1"/>
  <c r="V1355" i="1"/>
  <c r="W1355" i="1" s="1"/>
  <c r="V1387" i="1"/>
  <c r="W1387" i="1" s="1"/>
  <c r="V708" i="1"/>
  <c r="W708" i="1" s="1"/>
  <c r="V201" i="1"/>
  <c r="W201" i="1" s="1"/>
  <c r="V713" i="1"/>
  <c r="W713" i="1" s="1"/>
  <c r="W140" i="1"/>
  <c r="W188" i="1"/>
  <c r="W316" i="1"/>
  <c r="W524" i="1"/>
  <c r="W868" i="1"/>
  <c r="W940" i="1"/>
  <c r="W1044" i="1"/>
  <c r="V457" i="1"/>
  <c r="W457" i="1" s="1"/>
  <c r="V137" i="1"/>
  <c r="W137" i="1" s="1"/>
  <c r="V393" i="1"/>
  <c r="W393" i="1" s="1"/>
  <c r="V649" i="1"/>
  <c r="W649" i="1" s="1"/>
  <c r="V142" i="1"/>
  <c r="W142" i="1" s="1"/>
  <c r="V398" i="1"/>
  <c r="W398" i="1" s="1"/>
  <c r="V558" i="1"/>
  <c r="W558" i="1" s="1"/>
  <c r="V686" i="1"/>
  <c r="W686" i="1" s="1"/>
  <c r="V324" i="1"/>
  <c r="W324" i="1" s="1"/>
  <c r="V772" i="1"/>
  <c r="W772" i="1" s="1"/>
  <c r="V265" i="1"/>
  <c r="W265" i="1" s="1"/>
  <c r="V521" i="1"/>
  <c r="W521" i="1" s="1"/>
  <c r="V777" i="1"/>
  <c r="W777" i="1" s="1"/>
  <c r="V270" i="1"/>
  <c r="W270" i="1" s="1"/>
  <c r="V494" i="1"/>
  <c r="W494" i="1" s="1"/>
  <c r="V622" i="1"/>
  <c r="W622" i="1" s="1"/>
  <c r="V750" i="1"/>
  <c r="W750" i="1" s="1"/>
  <c r="W15" i="1"/>
  <c r="W207" i="1"/>
  <c r="V580" i="1"/>
  <c r="W580" i="1" s="1"/>
  <c r="V164" i="1"/>
  <c r="W164" i="1" s="1"/>
  <c r="V516" i="1"/>
  <c r="W516" i="1" s="1"/>
  <c r="V740" i="1"/>
  <c r="W740" i="1" s="1"/>
  <c r="V105" i="1"/>
  <c r="W105" i="1" s="1"/>
  <c r="V233" i="1"/>
  <c r="W233" i="1" s="1"/>
  <c r="V361" i="1"/>
  <c r="W361" i="1" s="1"/>
  <c r="V489" i="1"/>
  <c r="W489" i="1" s="1"/>
  <c r="V617" i="1"/>
  <c r="W617" i="1" s="1"/>
  <c r="V745" i="1"/>
  <c r="W745" i="1" s="1"/>
  <c r="V62" i="1"/>
  <c r="W62" i="1" s="1"/>
  <c r="V158" i="1"/>
  <c r="W158" i="1" s="1"/>
  <c r="V222" i="1"/>
  <c r="W222" i="1" s="1"/>
  <c r="V286" i="1"/>
  <c r="W286" i="1" s="1"/>
  <c r="V350" i="1"/>
  <c r="W350" i="1" s="1"/>
  <c r="V414" i="1"/>
  <c r="W414" i="1" s="1"/>
  <c r="V478" i="1"/>
  <c r="W478" i="1" s="1"/>
  <c r="V542" i="1"/>
  <c r="W542" i="1" s="1"/>
  <c r="V606" i="1"/>
  <c r="W606" i="1" s="1"/>
  <c r="V670" i="1"/>
  <c r="W670" i="1" s="1"/>
  <c r="V734" i="1"/>
  <c r="W734" i="1" s="1"/>
  <c r="V798" i="1"/>
  <c r="W798" i="1" s="1"/>
  <c r="V78" i="1"/>
  <c r="W78" i="1" s="1"/>
  <c r="V174" i="1"/>
  <c r="W174" i="1" s="1"/>
  <c r="V238" i="1"/>
  <c r="W238" i="1" s="1"/>
  <c r="V302" i="1"/>
  <c r="W302" i="1" s="1"/>
  <c r="V366" i="1"/>
  <c r="W366" i="1" s="1"/>
  <c r="V430" i="1"/>
  <c r="W430" i="1" s="1"/>
  <c r="V251" i="1"/>
  <c r="W251" i="1" s="1"/>
  <c r="V388" i="1"/>
  <c r="W388" i="1" s="1"/>
  <c r="V644" i="1"/>
  <c r="W644" i="1" s="1"/>
  <c r="V804" i="1"/>
  <c r="W804" i="1" s="1"/>
  <c r="V169" i="1"/>
  <c r="W169" i="1" s="1"/>
  <c r="V297" i="1"/>
  <c r="W297" i="1" s="1"/>
  <c r="V425" i="1"/>
  <c r="W425" i="1" s="1"/>
  <c r="V553" i="1"/>
  <c r="W553" i="1" s="1"/>
  <c r="V681" i="1"/>
  <c r="W681" i="1" s="1"/>
  <c r="V809" i="1"/>
  <c r="W809" i="1" s="1"/>
  <c r="V126" i="1"/>
  <c r="W126" i="1" s="1"/>
  <c r="V190" i="1"/>
  <c r="W190" i="1" s="1"/>
  <c r="V254" i="1"/>
  <c r="W254" i="1" s="1"/>
  <c r="V318" i="1"/>
  <c r="W318" i="1" s="1"/>
  <c r="V382" i="1"/>
  <c r="W382" i="1" s="1"/>
  <c r="V446" i="1"/>
  <c r="W446" i="1" s="1"/>
  <c r="V510" i="1"/>
  <c r="W510" i="1" s="1"/>
  <c r="V574" i="1"/>
  <c r="W574" i="1" s="1"/>
  <c r="V638" i="1"/>
  <c r="W638" i="1" s="1"/>
  <c r="V702" i="1"/>
  <c r="W702" i="1" s="1"/>
  <c r="V766" i="1"/>
  <c r="W766" i="1" s="1"/>
  <c r="V830" i="1"/>
  <c r="W830" i="1" s="1"/>
  <c r="V73" i="1"/>
  <c r="W73" i="1" s="1"/>
  <c r="V153" i="1"/>
  <c r="W153" i="1" s="1"/>
  <c r="V217" i="1"/>
  <c r="W217" i="1" s="1"/>
  <c r="V281" i="1"/>
  <c r="W281" i="1" s="1"/>
  <c r="V345" i="1"/>
  <c r="W345" i="1" s="1"/>
  <c r="V409" i="1"/>
  <c r="W409" i="1" s="1"/>
  <c r="V473" i="1"/>
  <c r="W473" i="1" s="1"/>
  <c r="V537" i="1"/>
  <c r="W537" i="1" s="1"/>
  <c r="V601" i="1"/>
  <c r="W601" i="1" s="1"/>
  <c r="V665" i="1"/>
  <c r="W665" i="1" s="1"/>
  <c r="V729" i="1"/>
  <c r="W729" i="1" s="1"/>
  <c r="V793" i="1"/>
  <c r="W793" i="1" s="1"/>
  <c r="S247" i="1"/>
  <c r="V247" i="1"/>
  <c r="W247" i="1" s="1"/>
  <c r="S263" i="1"/>
  <c r="V263" i="1"/>
  <c r="W263" i="1" s="1"/>
  <c r="S279" i="1"/>
  <c r="V279" i="1"/>
  <c r="W279" i="1" s="1"/>
  <c r="S295" i="1"/>
  <c r="V295" i="1"/>
  <c r="W295" i="1" s="1"/>
  <c r="S311" i="1"/>
  <c r="V311" i="1"/>
  <c r="W311" i="1" s="1"/>
  <c r="S327" i="1"/>
  <c r="V327" i="1"/>
  <c r="W327" i="1" s="1"/>
  <c r="S343" i="1"/>
  <c r="V343" i="1"/>
  <c r="W343" i="1" s="1"/>
  <c r="S359" i="1"/>
  <c r="V359" i="1"/>
  <c r="W359" i="1" s="1"/>
  <c r="S375" i="1"/>
  <c r="V375" i="1"/>
  <c r="W375" i="1" s="1"/>
  <c r="S391" i="1"/>
  <c r="V391" i="1"/>
  <c r="S399" i="1"/>
  <c r="V399" i="1"/>
  <c r="W399" i="1" s="1"/>
  <c r="S407" i="1"/>
  <c r="V407" i="1"/>
  <c r="W407" i="1" s="1"/>
  <c r="S415" i="1"/>
  <c r="V415" i="1"/>
  <c r="W415" i="1" s="1"/>
  <c r="S423" i="1"/>
  <c r="V423" i="1"/>
  <c r="W423" i="1" s="1"/>
  <c r="S431" i="1"/>
  <c r="V431" i="1"/>
  <c r="W431" i="1" s="1"/>
  <c r="S439" i="1"/>
  <c r="V439" i="1"/>
  <c r="W439" i="1" s="1"/>
  <c r="S447" i="1"/>
  <c r="V447" i="1"/>
  <c r="W447" i="1" s="1"/>
  <c r="S455" i="1"/>
  <c r="V455" i="1"/>
  <c r="W455" i="1" s="1"/>
  <c r="S463" i="1"/>
  <c r="V463" i="1"/>
  <c r="W463" i="1" s="1"/>
  <c r="S471" i="1"/>
  <c r="V471" i="1"/>
  <c r="W471" i="1" s="1"/>
  <c r="S479" i="1"/>
  <c r="V479" i="1"/>
  <c r="W479" i="1" s="1"/>
  <c r="S487" i="1"/>
  <c r="V487" i="1"/>
  <c r="W487" i="1" s="1"/>
  <c r="S495" i="1"/>
  <c r="V495" i="1"/>
  <c r="W495" i="1" s="1"/>
  <c r="S503" i="1"/>
  <c r="V503" i="1"/>
  <c r="W503" i="1" s="1"/>
  <c r="S511" i="1"/>
  <c r="V511" i="1"/>
  <c r="W511" i="1" s="1"/>
  <c r="S519" i="1"/>
  <c r="V519" i="1"/>
  <c r="S527" i="1"/>
  <c r="V527" i="1"/>
  <c r="W527" i="1" s="1"/>
  <c r="S535" i="1"/>
  <c r="V535" i="1"/>
  <c r="W535" i="1" s="1"/>
  <c r="S543" i="1"/>
  <c r="V543" i="1"/>
  <c r="W543" i="1" s="1"/>
  <c r="S551" i="1"/>
  <c r="V551" i="1"/>
  <c r="W551" i="1" s="1"/>
  <c r="S559" i="1"/>
  <c r="V559" i="1"/>
  <c r="W559" i="1" s="1"/>
  <c r="S567" i="1"/>
  <c r="V567" i="1"/>
  <c r="W567" i="1" s="1"/>
  <c r="S575" i="1"/>
  <c r="V575" i="1"/>
  <c r="W575" i="1" s="1"/>
  <c r="S583" i="1"/>
  <c r="V583" i="1"/>
  <c r="W583" i="1" s="1"/>
  <c r="S591" i="1"/>
  <c r="V591" i="1"/>
  <c r="W591" i="1" s="1"/>
  <c r="S599" i="1"/>
  <c r="V599" i="1"/>
  <c r="W599" i="1" s="1"/>
  <c r="S607" i="1"/>
  <c r="V607" i="1"/>
  <c r="W607" i="1" s="1"/>
  <c r="S615" i="1"/>
  <c r="V615" i="1"/>
  <c r="W615" i="1" s="1"/>
  <c r="S623" i="1"/>
  <c r="V623" i="1"/>
  <c r="W623" i="1" s="1"/>
  <c r="S631" i="1"/>
  <c r="V631" i="1"/>
  <c r="W631" i="1" s="1"/>
  <c r="S639" i="1"/>
  <c r="V639" i="1"/>
  <c r="W639" i="1" s="1"/>
  <c r="S647" i="1"/>
  <c r="V647" i="1"/>
  <c r="W647" i="1" s="1"/>
  <c r="S655" i="1"/>
  <c r="V655" i="1"/>
  <c r="W655" i="1" s="1"/>
  <c r="S663" i="1"/>
  <c r="V663" i="1"/>
  <c r="W663" i="1" s="1"/>
  <c r="S671" i="1"/>
  <c r="V671" i="1"/>
  <c r="W671" i="1" s="1"/>
  <c r="S679" i="1"/>
  <c r="V679" i="1"/>
  <c r="W679" i="1" s="1"/>
  <c r="S687" i="1"/>
  <c r="V687" i="1"/>
  <c r="W687" i="1" s="1"/>
  <c r="S695" i="1"/>
  <c r="V695" i="1"/>
  <c r="W695" i="1" s="1"/>
  <c r="S703" i="1"/>
  <c r="V703" i="1"/>
  <c r="W703" i="1" s="1"/>
  <c r="S711" i="1"/>
  <c r="V711" i="1"/>
  <c r="W711" i="1" s="1"/>
  <c r="S719" i="1"/>
  <c r="V719" i="1"/>
  <c r="W719" i="1" s="1"/>
  <c r="S727" i="1"/>
  <c r="V727" i="1"/>
  <c r="W727" i="1" s="1"/>
  <c r="S735" i="1"/>
  <c r="V735" i="1"/>
  <c r="W735" i="1" s="1"/>
  <c r="S743" i="1"/>
  <c r="V743" i="1"/>
  <c r="W743" i="1" s="1"/>
  <c r="S751" i="1"/>
  <c r="V751" i="1"/>
  <c r="W751" i="1" s="1"/>
  <c r="S759" i="1"/>
  <c r="V759" i="1"/>
  <c r="W759" i="1" s="1"/>
  <c r="S767" i="1"/>
  <c r="V767" i="1"/>
  <c r="W767" i="1" s="1"/>
  <c r="S775" i="1"/>
  <c r="V775" i="1"/>
  <c r="W775" i="1" s="1"/>
  <c r="S783" i="1"/>
  <c r="V783" i="1"/>
  <c r="W783" i="1" s="1"/>
  <c r="S791" i="1"/>
  <c r="V791" i="1"/>
  <c r="W791" i="1" s="1"/>
  <c r="S799" i="1"/>
  <c r="V799" i="1"/>
  <c r="W799" i="1" s="1"/>
  <c r="S807" i="1"/>
  <c r="V807" i="1"/>
  <c r="W807" i="1" s="1"/>
  <c r="S815" i="1"/>
  <c r="V815" i="1"/>
  <c r="W815" i="1" s="1"/>
  <c r="S823" i="1"/>
  <c r="V823" i="1"/>
  <c r="W823" i="1" s="1"/>
  <c r="S831" i="1"/>
  <c r="T831" i="1" s="1"/>
  <c r="V831" i="1"/>
  <c r="W831" i="1" s="1"/>
  <c r="S839" i="1"/>
  <c r="V839" i="1"/>
  <c r="W839" i="1" s="1"/>
  <c r="S847" i="1"/>
  <c r="V847" i="1"/>
  <c r="W847" i="1" s="1"/>
  <c r="S855" i="1"/>
  <c r="V855" i="1"/>
  <c r="W855" i="1" s="1"/>
  <c r="S863" i="1"/>
  <c r="V863" i="1"/>
  <c r="W863" i="1" s="1"/>
  <c r="S871" i="1"/>
  <c r="V871" i="1"/>
  <c r="W871" i="1" s="1"/>
  <c r="S879" i="1"/>
  <c r="V879" i="1"/>
  <c r="W879" i="1" s="1"/>
  <c r="S887" i="1"/>
  <c r="V887" i="1"/>
  <c r="W887" i="1" s="1"/>
  <c r="S895" i="1"/>
  <c r="T895" i="1" s="1"/>
  <c r="V895" i="1"/>
  <c r="W895" i="1" s="1"/>
  <c r="S903" i="1"/>
  <c r="V903" i="1"/>
  <c r="W903" i="1" s="1"/>
  <c r="S911" i="1"/>
  <c r="T911" i="1" s="1"/>
  <c r="V911" i="1"/>
  <c r="W911" i="1" s="1"/>
  <c r="S919" i="1"/>
  <c r="V919" i="1"/>
  <c r="W919" i="1" s="1"/>
  <c r="S927" i="1"/>
  <c r="T927" i="1" s="1"/>
  <c r="V927" i="1"/>
  <c r="W927" i="1" s="1"/>
  <c r="S935" i="1"/>
  <c r="V935" i="1"/>
  <c r="W935" i="1" s="1"/>
  <c r="S943" i="1"/>
  <c r="T943" i="1" s="1"/>
  <c r="V943" i="1"/>
  <c r="W943" i="1" s="1"/>
  <c r="S951" i="1"/>
  <c r="V951" i="1"/>
  <c r="W951" i="1" s="1"/>
  <c r="S959" i="1"/>
  <c r="T959" i="1" s="1"/>
  <c r="V959" i="1"/>
  <c r="W959" i="1" s="1"/>
  <c r="S967" i="1"/>
  <c r="V967" i="1"/>
  <c r="W967" i="1" s="1"/>
  <c r="S975" i="1"/>
  <c r="T975" i="1" s="1"/>
  <c r="V975" i="1"/>
  <c r="W975" i="1" s="1"/>
  <c r="S983" i="1"/>
  <c r="V983" i="1"/>
  <c r="W983" i="1" s="1"/>
  <c r="S991" i="1"/>
  <c r="T991" i="1" s="1"/>
  <c r="V991" i="1"/>
  <c r="W991" i="1" s="1"/>
  <c r="S999" i="1"/>
  <c r="V999" i="1"/>
  <c r="W999" i="1" s="1"/>
  <c r="S1007" i="1"/>
  <c r="T1007" i="1" s="1"/>
  <c r="V1007" i="1"/>
  <c r="W1007" i="1" s="1"/>
  <c r="S1015" i="1"/>
  <c r="V1015" i="1"/>
  <c r="W1015" i="1" s="1"/>
  <c r="S1023" i="1"/>
  <c r="T1023" i="1" s="1"/>
  <c r="V1023" i="1"/>
  <c r="W1023" i="1" s="1"/>
  <c r="S1031" i="1"/>
  <c r="V1031" i="1"/>
  <c r="W1031" i="1" s="1"/>
  <c r="S1039" i="1"/>
  <c r="T1039" i="1" s="1"/>
  <c r="V1039" i="1"/>
  <c r="W1039" i="1" s="1"/>
  <c r="S1047" i="1"/>
  <c r="V1047" i="1"/>
  <c r="W1047" i="1" s="1"/>
  <c r="S1055" i="1"/>
  <c r="T1055" i="1" s="1"/>
  <c r="V1055" i="1"/>
  <c r="W1055" i="1" s="1"/>
  <c r="S1063" i="1"/>
  <c r="V1063" i="1"/>
  <c r="W1063" i="1" s="1"/>
  <c r="S1071" i="1"/>
  <c r="T1071" i="1" s="1"/>
  <c r="V1071" i="1"/>
  <c r="W1071" i="1" s="1"/>
  <c r="S1079" i="1"/>
  <c r="V1079" i="1"/>
  <c r="W1079" i="1" s="1"/>
  <c r="S1087" i="1"/>
  <c r="T1087" i="1" s="1"/>
  <c r="V1087" i="1"/>
  <c r="W1087" i="1" s="1"/>
  <c r="S1095" i="1"/>
  <c r="V1095" i="1"/>
  <c r="W1095" i="1" s="1"/>
  <c r="S1103" i="1"/>
  <c r="T1103" i="1" s="1"/>
  <c r="V1103" i="1"/>
  <c r="W1103" i="1" s="1"/>
  <c r="S1111" i="1"/>
  <c r="V1111" i="1"/>
  <c r="W1111" i="1" s="1"/>
  <c r="S1119" i="1"/>
  <c r="T1119" i="1" s="1"/>
  <c r="V1119" i="1"/>
  <c r="W1119" i="1" s="1"/>
  <c r="S1127" i="1"/>
  <c r="V1127" i="1"/>
  <c r="W1127" i="1" s="1"/>
  <c r="S1135" i="1"/>
  <c r="T1135" i="1" s="1"/>
  <c r="V1135" i="1"/>
  <c r="W1135" i="1" s="1"/>
  <c r="S1143" i="1"/>
  <c r="V1143" i="1"/>
  <c r="W1143" i="1" s="1"/>
  <c r="S1151" i="1"/>
  <c r="T1151" i="1" s="1"/>
  <c r="V1151" i="1"/>
  <c r="W1151" i="1" s="1"/>
  <c r="S1159" i="1"/>
  <c r="V1159" i="1"/>
  <c r="W1159" i="1" s="1"/>
  <c r="S1167" i="1"/>
  <c r="T1167" i="1" s="1"/>
  <c r="V1167" i="1"/>
  <c r="W1167" i="1" s="1"/>
  <c r="S1175" i="1"/>
  <c r="V1175" i="1"/>
  <c r="W1175" i="1" s="1"/>
  <c r="S1183" i="1"/>
  <c r="T1183" i="1" s="1"/>
  <c r="V1183" i="1"/>
  <c r="W1183" i="1" s="1"/>
  <c r="S1191" i="1"/>
  <c r="V1191" i="1"/>
  <c r="W1191" i="1" s="1"/>
  <c r="S1199" i="1"/>
  <c r="T1199" i="1" s="1"/>
  <c r="V1199" i="1"/>
  <c r="W1199" i="1" s="1"/>
  <c r="S1207" i="1"/>
  <c r="V1207" i="1"/>
  <c r="W1207" i="1" s="1"/>
  <c r="S1215" i="1"/>
  <c r="T1215" i="1" s="1"/>
  <c r="V1215" i="1"/>
  <c r="W1215" i="1" s="1"/>
  <c r="S1223" i="1"/>
  <c r="V1223" i="1"/>
  <c r="W1223" i="1" s="1"/>
  <c r="S1231" i="1"/>
  <c r="T1231" i="1" s="1"/>
  <c r="V1231" i="1"/>
  <c r="W1231" i="1" s="1"/>
  <c r="S1239" i="1"/>
  <c r="V1239" i="1"/>
  <c r="W1239" i="1" s="1"/>
  <c r="S1247" i="1"/>
  <c r="T1247" i="1" s="1"/>
  <c r="V1247" i="1"/>
  <c r="W1247" i="1" s="1"/>
  <c r="S1255" i="1"/>
  <c r="V1255" i="1"/>
  <c r="W1255" i="1" s="1"/>
  <c r="S1263" i="1"/>
  <c r="T1263" i="1" s="1"/>
  <c r="V1263" i="1"/>
  <c r="W1263" i="1" s="1"/>
  <c r="S1271" i="1"/>
  <c r="V1271" i="1"/>
  <c r="W1271" i="1" s="1"/>
  <c r="S1279" i="1"/>
  <c r="T1279" i="1" s="1"/>
  <c r="V1279" i="1"/>
  <c r="W1279" i="1" s="1"/>
  <c r="S1287" i="1"/>
  <c r="V1287" i="1"/>
  <c r="W1287" i="1" s="1"/>
  <c r="S1295" i="1"/>
  <c r="T1295" i="1" s="1"/>
  <c r="V1295" i="1"/>
  <c r="W1295" i="1" s="1"/>
  <c r="S1303" i="1"/>
  <c r="V1303" i="1"/>
  <c r="W1303" i="1" s="1"/>
  <c r="S1311" i="1"/>
  <c r="T1311" i="1" s="1"/>
  <c r="V1311" i="1"/>
  <c r="W1311" i="1" s="1"/>
  <c r="S1319" i="1"/>
  <c r="V1319" i="1"/>
  <c r="W1319" i="1" s="1"/>
  <c r="S1327" i="1"/>
  <c r="T1327" i="1" s="1"/>
  <c r="V1327" i="1"/>
  <c r="W1327" i="1" s="1"/>
  <c r="S1335" i="1"/>
  <c r="V1335" i="1"/>
  <c r="W1335" i="1" s="1"/>
  <c r="S1343" i="1"/>
  <c r="T1343" i="1" s="1"/>
  <c r="V1343" i="1"/>
  <c r="W1343" i="1" s="1"/>
  <c r="S1351" i="1"/>
  <c r="V1351" i="1"/>
  <c r="W1351" i="1" s="1"/>
  <c r="S1359" i="1"/>
  <c r="T1359" i="1" s="1"/>
  <c r="V1359" i="1"/>
  <c r="W1359" i="1" s="1"/>
  <c r="S1367" i="1"/>
  <c r="V1367" i="1"/>
  <c r="W1367" i="1" s="1"/>
  <c r="S1375" i="1"/>
  <c r="T1375" i="1" s="1"/>
  <c r="V1375" i="1"/>
  <c r="W1375" i="1" s="1"/>
  <c r="S1383" i="1"/>
  <c r="V1383" i="1"/>
  <c r="W1383" i="1" s="1"/>
  <c r="S1391" i="1"/>
  <c r="T1391" i="1" s="1"/>
  <c r="V1391" i="1"/>
  <c r="W1391" i="1" s="1"/>
  <c r="S1399" i="1"/>
  <c r="V1399" i="1"/>
  <c r="W1399" i="1" s="1"/>
  <c r="S1407" i="1"/>
  <c r="T1407" i="1" s="1"/>
  <c r="V1407" i="1"/>
  <c r="W1407" i="1" s="1"/>
  <c r="V116" i="1"/>
  <c r="W116" i="1" s="1"/>
  <c r="V292" i="1"/>
  <c r="W292" i="1" s="1"/>
  <c r="V420" i="1"/>
  <c r="W420" i="1" s="1"/>
  <c r="V548" i="1"/>
  <c r="W548" i="1" s="1"/>
  <c r="V676" i="1"/>
  <c r="W676" i="1" s="1"/>
  <c r="W762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5" i="1"/>
  <c r="W255" i="1" s="1"/>
  <c r="V275" i="1"/>
  <c r="W275" i="1" s="1"/>
  <c r="V299" i="1"/>
  <c r="W299" i="1" s="1"/>
  <c r="V319" i="1"/>
  <c r="W319" i="1" s="1"/>
  <c r="V339" i="1"/>
  <c r="W339" i="1" s="1"/>
  <c r="V363" i="1"/>
  <c r="W363" i="1" s="1"/>
  <c r="V383" i="1"/>
  <c r="W383" i="1" s="1"/>
  <c r="V411" i="1"/>
  <c r="W411" i="1" s="1"/>
  <c r="V443" i="1"/>
  <c r="W443" i="1" s="1"/>
  <c r="V475" i="1"/>
  <c r="W475" i="1" s="1"/>
  <c r="V507" i="1"/>
  <c r="W507" i="1" s="1"/>
  <c r="V539" i="1"/>
  <c r="W539" i="1" s="1"/>
  <c r="V571" i="1"/>
  <c r="W571" i="1" s="1"/>
  <c r="V603" i="1"/>
  <c r="W603" i="1" s="1"/>
  <c r="V635" i="1"/>
  <c r="W635" i="1" s="1"/>
  <c r="V667" i="1"/>
  <c r="W667" i="1" s="1"/>
  <c r="V699" i="1"/>
  <c r="W699" i="1" s="1"/>
  <c r="V731" i="1"/>
  <c r="W731" i="1" s="1"/>
  <c r="V763" i="1"/>
  <c r="W763" i="1" s="1"/>
  <c r="V795" i="1"/>
  <c r="W795" i="1" s="1"/>
  <c r="V827" i="1"/>
  <c r="W827" i="1" s="1"/>
  <c r="V859" i="1"/>
  <c r="W859" i="1" s="1"/>
  <c r="S36" i="1"/>
  <c r="V36" i="1"/>
  <c r="W36" i="1" s="1"/>
  <c r="S100" i="1"/>
  <c r="V100" i="1"/>
  <c r="W100" i="1" s="1"/>
  <c r="S132" i="1"/>
  <c r="V132" i="1"/>
  <c r="W132" i="1" s="1"/>
  <c r="S180" i="1"/>
  <c r="V180" i="1"/>
  <c r="W180" i="1" s="1"/>
  <c r="S228" i="1"/>
  <c r="V228" i="1"/>
  <c r="W228" i="1" s="1"/>
  <c r="S260" i="1"/>
  <c r="V260" i="1"/>
  <c r="W260" i="1" s="1"/>
  <c r="S308" i="1"/>
  <c r="V308" i="1"/>
  <c r="W308" i="1" s="1"/>
  <c r="S340" i="1"/>
  <c r="V340" i="1"/>
  <c r="W340" i="1" s="1"/>
  <c r="S372" i="1"/>
  <c r="V372" i="1"/>
  <c r="W372" i="1" s="1"/>
  <c r="S404" i="1"/>
  <c r="V404" i="1"/>
  <c r="W404" i="1" s="1"/>
  <c r="S436" i="1"/>
  <c r="V436" i="1"/>
  <c r="W436" i="1" s="1"/>
  <c r="S468" i="1"/>
  <c r="V468" i="1"/>
  <c r="W468" i="1" s="1"/>
  <c r="S500" i="1"/>
  <c r="V500" i="1"/>
  <c r="W500" i="1" s="1"/>
  <c r="S532" i="1"/>
  <c r="V532" i="1"/>
  <c r="W532" i="1" s="1"/>
  <c r="S564" i="1"/>
  <c r="V564" i="1"/>
  <c r="W564" i="1" s="1"/>
  <c r="S596" i="1"/>
  <c r="V596" i="1"/>
  <c r="W596" i="1" s="1"/>
  <c r="S628" i="1"/>
  <c r="V628" i="1"/>
  <c r="W628" i="1" s="1"/>
  <c r="S660" i="1"/>
  <c r="V660" i="1"/>
  <c r="W660" i="1" s="1"/>
  <c r="S692" i="1"/>
  <c r="V692" i="1"/>
  <c r="W692" i="1" s="1"/>
  <c r="V41" i="1"/>
  <c r="W41" i="1" s="1"/>
  <c r="V121" i="1"/>
  <c r="W121" i="1" s="1"/>
  <c r="V185" i="1"/>
  <c r="W185" i="1" s="1"/>
  <c r="V249" i="1"/>
  <c r="W249" i="1" s="1"/>
  <c r="V313" i="1"/>
  <c r="W313" i="1" s="1"/>
  <c r="V377" i="1"/>
  <c r="W377" i="1" s="1"/>
  <c r="V441" i="1"/>
  <c r="W441" i="1" s="1"/>
  <c r="V505" i="1"/>
  <c r="W505" i="1" s="1"/>
  <c r="V569" i="1"/>
  <c r="W569" i="1" s="1"/>
  <c r="V633" i="1"/>
  <c r="W633" i="1" s="1"/>
  <c r="V697" i="1"/>
  <c r="W697" i="1" s="1"/>
  <c r="V761" i="1"/>
  <c r="W761" i="1" s="1"/>
  <c r="V825" i="1"/>
  <c r="W825" i="1" s="1"/>
  <c r="V4" i="1"/>
  <c r="W4" i="1" s="1"/>
  <c r="V196" i="1"/>
  <c r="W196" i="1" s="1"/>
  <c r="V356" i="1"/>
  <c r="W356" i="1" s="1"/>
  <c r="V484" i="1"/>
  <c r="W484" i="1" s="1"/>
  <c r="V612" i="1"/>
  <c r="W612" i="1" s="1"/>
  <c r="V57" i="1"/>
  <c r="W57" i="1" s="1"/>
  <c r="W294" i="1"/>
  <c r="W662" i="1"/>
  <c r="W678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67" i="1"/>
  <c r="W267" i="1" s="1"/>
  <c r="V287" i="1"/>
  <c r="W287" i="1" s="1"/>
  <c r="V307" i="1"/>
  <c r="W307" i="1" s="1"/>
  <c r="V331" i="1"/>
  <c r="W331" i="1" s="1"/>
  <c r="V351" i="1"/>
  <c r="W351" i="1" s="1"/>
  <c r="V371" i="1"/>
  <c r="W371" i="1" s="1"/>
  <c r="V395" i="1"/>
  <c r="W395" i="1" s="1"/>
  <c r="V427" i="1"/>
  <c r="W427" i="1" s="1"/>
  <c r="V459" i="1"/>
  <c r="W459" i="1" s="1"/>
  <c r="V491" i="1"/>
  <c r="W491" i="1" s="1"/>
  <c r="V523" i="1"/>
  <c r="W523" i="1" s="1"/>
  <c r="V555" i="1"/>
  <c r="W555" i="1" s="1"/>
  <c r="V587" i="1"/>
  <c r="W587" i="1" s="1"/>
  <c r="V619" i="1"/>
  <c r="W619" i="1" s="1"/>
  <c r="V651" i="1"/>
  <c r="W651" i="1" s="1"/>
  <c r="V683" i="1"/>
  <c r="W683" i="1" s="1"/>
  <c r="V715" i="1"/>
  <c r="W715" i="1" s="1"/>
  <c r="V747" i="1"/>
  <c r="W747" i="1" s="1"/>
  <c r="V779" i="1"/>
  <c r="W779" i="1" s="1"/>
  <c r="V811" i="1"/>
  <c r="W811" i="1" s="1"/>
  <c r="V843" i="1"/>
  <c r="W843" i="1" s="1"/>
  <c r="V875" i="1"/>
  <c r="W875" i="1" s="1"/>
  <c r="V907" i="1"/>
  <c r="W907" i="1" s="1"/>
  <c r="V939" i="1"/>
  <c r="W939" i="1" s="1"/>
  <c r="V971" i="1"/>
  <c r="W971" i="1" s="1"/>
  <c r="V1003" i="1"/>
  <c r="W1003" i="1" s="1"/>
  <c r="V1035" i="1"/>
  <c r="W1035" i="1" s="1"/>
  <c r="V1067" i="1"/>
  <c r="W1067" i="1" s="1"/>
  <c r="V1099" i="1"/>
  <c r="W1099" i="1" s="1"/>
  <c r="V1131" i="1"/>
  <c r="W1131" i="1" s="1"/>
  <c r="V1163" i="1"/>
  <c r="W1163" i="1" s="1"/>
  <c r="V1195" i="1"/>
  <c r="W1195" i="1" s="1"/>
  <c r="V1227" i="1"/>
  <c r="W1227" i="1" s="1"/>
  <c r="V1259" i="1"/>
  <c r="W1259" i="1" s="1"/>
  <c r="V68" i="1"/>
  <c r="W68" i="1" s="1"/>
  <c r="V244" i="1"/>
  <c r="W244" i="1" s="1"/>
  <c r="V724" i="1"/>
  <c r="W724" i="1" s="1"/>
  <c r="V788" i="1"/>
  <c r="W788" i="1" s="1"/>
  <c r="V756" i="1"/>
  <c r="W756" i="1" s="1"/>
  <c r="V820" i="1"/>
  <c r="W820" i="1" s="1"/>
  <c r="AT65" i="1"/>
  <c r="T65" i="1"/>
  <c r="AT129" i="1"/>
  <c r="T129" i="1"/>
  <c r="AT177" i="1"/>
  <c r="T177" i="1"/>
  <c r="AT193" i="1"/>
  <c r="T193" i="1"/>
  <c r="AT257" i="1"/>
  <c r="T257" i="1"/>
  <c r="AT305" i="1"/>
  <c r="T305" i="1"/>
  <c r="AT321" i="1"/>
  <c r="T321" i="1"/>
  <c r="AT385" i="1"/>
  <c r="T385" i="1"/>
  <c r="AT433" i="1"/>
  <c r="T433" i="1"/>
  <c r="AT449" i="1"/>
  <c r="T449" i="1"/>
  <c r="AT513" i="1"/>
  <c r="T513" i="1"/>
  <c r="AT561" i="1"/>
  <c r="T561" i="1"/>
  <c r="AT577" i="1"/>
  <c r="T577" i="1"/>
  <c r="AT641" i="1"/>
  <c r="T641" i="1"/>
  <c r="AT689" i="1"/>
  <c r="T689" i="1"/>
  <c r="AT705" i="1"/>
  <c r="T705" i="1"/>
  <c r="AT769" i="1"/>
  <c r="T769" i="1"/>
  <c r="AT817" i="1"/>
  <c r="T817" i="1"/>
  <c r="AT833" i="1"/>
  <c r="T833" i="1"/>
  <c r="AT849" i="1"/>
  <c r="T849" i="1"/>
  <c r="AT865" i="1"/>
  <c r="T865" i="1"/>
  <c r="AT881" i="1"/>
  <c r="T881" i="1"/>
  <c r="AT897" i="1"/>
  <c r="T897" i="1"/>
  <c r="AT913" i="1"/>
  <c r="T913" i="1"/>
  <c r="AT929" i="1"/>
  <c r="T929" i="1"/>
  <c r="AT945" i="1"/>
  <c r="T945" i="1"/>
  <c r="AT961" i="1"/>
  <c r="T961" i="1"/>
  <c r="AT977" i="1"/>
  <c r="T977" i="1"/>
  <c r="AT993" i="1"/>
  <c r="T993" i="1"/>
  <c r="AT1009" i="1"/>
  <c r="T1009" i="1"/>
  <c r="AT1025" i="1"/>
  <c r="T1025" i="1"/>
  <c r="AT1041" i="1"/>
  <c r="T1041" i="1"/>
  <c r="AT1057" i="1"/>
  <c r="T1057" i="1"/>
  <c r="AT1073" i="1"/>
  <c r="T1073" i="1"/>
  <c r="AT1089" i="1"/>
  <c r="T1089" i="1"/>
  <c r="AT1105" i="1"/>
  <c r="T1105" i="1"/>
  <c r="AT1121" i="1"/>
  <c r="T1121" i="1"/>
  <c r="AT1137" i="1"/>
  <c r="T1137" i="1"/>
  <c r="AT1153" i="1"/>
  <c r="T1153" i="1"/>
  <c r="AT1169" i="1"/>
  <c r="T1169" i="1"/>
  <c r="AT1185" i="1"/>
  <c r="T1185" i="1"/>
  <c r="AT1201" i="1"/>
  <c r="T1201" i="1"/>
  <c r="AT1217" i="1"/>
  <c r="T1217" i="1"/>
  <c r="AT1233" i="1"/>
  <c r="T1233" i="1"/>
  <c r="AT1249" i="1"/>
  <c r="T1249" i="1"/>
  <c r="AT1265" i="1"/>
  <c r="T1265" i="1"/>
  <c r="AT1281" i="1"/>
  <c r="T1281" i="1"/>
  <c r="AT1297" i="1"/>
  <c r="T1297" i="1"/>
  <c r="AT1313" i="1"/>
  <c r="T1313" i="1"/>
  <c r="AT1329" i="1"/>
  <c r="T1329" i="1"/>
  <c r="AT1345" i="1"/>
  <c r="T1345" i="1"/>
  <c r="AT1361" i="1"/>
  <c r="T1361" i="1"/>
  <c r="AT1377" i="1"/>
  <c r="T1377" i="1"/>
  <c r="AT1393" i="1"/>
  <c r="T1393" i="1"/>
  <c r="AT1409" i="1"/>
  <c r="T1409" i="1"/>
  <c r="AT1425" i="1"/>
  <c r="T1425" i="1"/>
  <c r="AT1441" i="1"/>
  <c r="T1441" i="1"/>
  <c r="AT1457" i="1"/>
  <c r="T1457" i="1"/>
  <c r="AT1473" i="1"/>
  <c r="T1473" i="1"/>
  <c r="AT1489" i="1"/>
  <c r="T1489" i="1"/>
  <c r="AT1505" i="1"/>
  <c r="T1505" i="1"/>
  <c r="AT1521" i="1"/>
  <c r="T1521" i="1"/>
  <c r="AT1537" i="1"/>
  <c r="T1537" i="1"/>
  <c r="AT1553" i="1"/>
  <c r="T1553" i="1"/>
  <c r="AT1569" i="1"/>
  <c r="T1569" i="1"/>
  <c r="AT1585" i="1"/>
  <c r="T1585" i="1"/>
  <c r="AT1601" i="1"/>
  <c r="T1601" i="1"/>
  <c r="AT1617" i="1"/>
  <c r="T1617" i="1"/>
  <c r="AT1633" i="1"/>
  <c r="T1633" i="1"/>
  <c r="AT1649" i="1"/>
  <c r="T1649" i="1"/>
  <c r="AT1665" i="1"/>
  <c r="T1665" i="1"/>
  <c r="AT1681" i="1"/>
  <c r="T1681" i="1"/>
  <c r="AT1697" i="1"/>
  <c r="T1697" i="1"/>
  <c r="AT1713" i="1"/>
  <c r="T1713" i="1"/>
  <c r="AT1729" i="1"/>
  <c r="T1729" i="1"/>
  <c r="AT1745" i="1"/>
  <c r="T1745" i="1"/>
  <c r="AT10" i="1"/>
  <c r="T10" i="1"/>
  <c r="AT18" i="1"/>
  <c r="T18" i="1"/>
  <c r="AT26" i="1"/>
  <c r="T26" i="1"/>
  <c r="AT34" i="1"/>
  <c r="T34" i="1"/>
  <c r="AT50" i="1"/>
  <c r="T50" i="1"/>
  <c r="AT66" i="1"/>
  <c r="T66" i="1"/>
  <c r="AT74" i="1"/>
  <c r="T74" i="1"/>
  <c r="AT82" i="1"/>
  <c r="T82" i="1"/>
  <c r="AT90" i="1"/>
  <c r="T90" i="1"/>
  <c r="AT98" i="1"/>
  <c r="T98" i="1"/>
  <c r="AT114" i="1"/>
  <c r="T114" i="1"/>
  <c r="AT130" i="1"/>
  <c r="T130" i="1"/>
  <c r="AT138" i="1"/>
  <c r="T138" i="1"/>
  <c r="AT146" i="1"/>
  <c r="T146" i="1"/>
  <c r="AT154" i="1"/>
  <c r="T154" i="1"/>
  <c r="AT162" i="1"/>
  <c r="T162" i="1"/>
  <c r="AT178" i="1"/>
  <c r="T178" i="1"/>
  <c r="AT194" i="1"/>
  <c r="T194" i="1"/>
  <c r="AT202" i="1"/>
  <c r="T202" i="1"/>
  <c r="AT210" i="1"/>
  <c r="T210" i="1"/>
  <c r="AT218" i="1"/>
  <c r="T218" i="1"/>
  <c r="AT226" i="1"/>
  <c r="T226" i="1"/>
  <c r="AT242" i="1"/>
  <c r="T242" i="1"/>
  <c r="AT258" i="1"/>
  <c r="T258" i="1"/>
  <c r="AT266" i="1"/>
  <c r="T266" i="1"/>
  <c r="AT274" i="1"/>
  <c r="T274" i="1"/>
  <c r="AT282" i="1"/>
  <c r="T282" i="1"/>
  <c r="AT290" i="1"/>
  <c r="T290" i="1"/>
  <c r="AT306" i="1"/>
  <c r="T306" i="1"/>
  <c r="AT322" i="1"/>
  <c r="T322" i="1"/>
  <c r="AT330" i="1"/>
  <c r="T330" i="1"/>
  <c r="AT338" i="1"/>
  <c r="T338" i="1"/>
  <c r="AT346" i="1"/>
  <c r="T346" i="1"/>
  <c r="AT354" i="1"/>
  <c r="T354" i="1"/>
  <c r="AT370" i="1"/>
  <c r="T370" i="1"/>
  <c r="AT386" i="1"/>
  <c r="T386" i="1"/>
  <c r="AT394" i="1"/>
  <c r="T394" i="1"/>
  <c r="AT402" i="1"/>
  <c r="T402" i="1"/>
  <c r="AT410" i="1"/>
  <c r="T410" i="1"/>
  <c r="AT418" i="1"/>
  <c r="T418" i="1"/>
  <c r="AT434" i="1"/>
  <c r="T434" i="1"/>
  <c r="AT450" i="1"/>
  <c r="T450" i="1"/>
  <c r="AT458" i="1"/>
  <c r="T458" i="1"/>
  <c r="AT466" i="1"/>
  <c r="T466" i="1"/>
  <c r="AT474" i="1"/>
  <c r="T474" i="1"/>
  <c r="AT482" i="1"/>
  <c r="T482" i="1"/>
  <c r="AT498" i="1"/>
  <c r="T498" i="1"/>
  <c r="AT514" i="1"/>
  <c r="T514" i="1"/>
  <c r="AT522" i="1"/>
  <c r="T522" i="1"/>
  <c r="AT530" i="1"/>
  <c r="T530" i="1"/>
  <c r="AT538" i="1"/>
  <c r="T538" i="1"/>
  <c r="AT546" i="1"/>
  <c r="T546" i="1"/>
  <c r="AT562" i="1"/>
  <c r="T562" i="1"/>
  <c r="AT578" i="1"/>
  <c r="T578" i="1"/>
  <c r="AT586" i="1"/>
  <c r="T586" i="1"/>
  <c r="AT594" i="1"/>
  <c r="T594" i="1"/>
  <c r="AT602" i="1"/>
  <c r="T602" i="1"/>
  <c r="AT610" i="1"/>
  <c r="T610" i="1"/>
  <c r="AT626" i="1"/>
  <c r="T626" i="1"/>
  <c r="AT642" i="1"/>
  <c r="T642" i="1"/>
  <c r="AT650" i="1"/>
  <c r="T650" i="1"/>
  <c r="AT658" i="1"/>
  <c r="T658" i="1"/>
  <c r="AT666" i="1"/>
  <c r="T666" i="1"/>
  <c r="AT674" i="1"/>
  <c r="T674" i="1"/>
  <c r="AT690" i="1"/>
  <c r="T690" i="1"/>
  <c r="AT706" i="1"/>
  <c r="T706" i="1"/>
  <c r="AT714" i="1"/>
  <c r="T714" i="1"/>
  <c r="AT722" i="1"/>
  <c r="T722" i="1"/>
  <c r="AT730" i="1"/>
  <c r="T730" i="1"/>
  <c r="AT738" i="1"/>
  <c r="T738" i="1"/>
  <c r="AT754" i="1"/>
  <c r="T754" i="1"/>
  <c r="AT770" i="1"/>
  <c r="T770" i="1"/>
  <c r="AT778" i="1"/>
  <c r="T778" i="1"/>
  <c r="AT786" i="1"/>
  <c r="T786" i="1"/>
  <c r="AT794" i="1"/>
  <c r="T794" i="1"/>
  <c r="AT802" i="1"/>
  <c r="T802" i="1"/>
  <c r="AT818" i="1"/>
  <c r="T818" i="1"/>
  <c r="AT834" i="1"/>
  <c r="T834" i="1"/>
  <c r="AT842" i="1"/>
  <c r="T842" i="1"/>
  <c r="AT850" i="1"/>
  <c r="T850" i="1"/>
  <c r="AT858" i="1"/>
  <c r="T858" i="1"/>
  <c r="AT866" i="1"/>
  <c r="T866" i="1"/>
  <c r="AT874" i="1"/>
  <c r="T874" i="1"/>
  <c r="AT882" i="1"/>
  <c r="T882" i="1"/>
  <c r="AT890" i="1"/>
  <c r="T890" i="1"/>
  <c r="AT898" i="1"/>
  <c r="T898" i="1"/>
  <c r="AT906" i="1"/>
  <c r="T906" i="1"/>
  <c r="AT914" i="1"/>
  <c r="T914" i="1"/>
  <c r="AT922" i="1"/>
  <c r="T922" i="1"/>
  <c r="AT930" i="1"/>
  <c r="T930" i="1"/>
  <c r="AT938" i="1"/>
  <c r="T938" i="1"/>
  <c r="AT946" i="1"/>
  <c r="T946" i="1"/>
  <c r="AT954" i="1"/>
  <c r="T954" i="1"/>
  <c r="AT962" i="1"/>
  <c r="T962" i="1"/>
  <c r="AT970" i="1"/>
  <c r="T970" i="1"/>
  <c r="AT978" i="1"/>
  <c r="T978" i="1"/>
  <c r="AT986" i="1"/>
  <c r="T986" i="1"/>
  <c r="AT994" i="1"/>
  <c r="T994" i="1"/>
  <c r="AT1002" i="1"/>
  <c r="T1002" i="1"/>
  <c r="AT1010" i="1"/>
  <c r="T1010" i="1"/>
  <c r="AT1018" i="1"/>
  <c r="T1018" i="1"/>
  <c r="AT1026" i="1"/>
  <c r="T1026" i="1"/>
  <c r="AT1034" i="1"/>
  <c r="T1034" i="1"/>
  <c r="AT1042" i="1"/>
  <c r="T1042" i="1"/>
  <c r="AT1050" i="1"/>
  <c r="T1050" i="1"/>
  <c r="AT1058" i="1"/>
  <c r="T1058" i="1"/>
  <c r="AT1066" i="1"/>
  <c r="T1066" i="1"/>
  <c r="AT1074" i="1"/>
  <c r="T1074" i="1"/>
  <c r="AT1082" i="1"/>
  <c r="T1082" i="1"/>
  <c r="AT1090" i="1"/>
  <c r="T1090" i="1"/>
  <c r="AT1098" i="1"/>
  <c r="T1098" i="1"/>
  <c r="AT1106" i="1"/>
  <c r="T1106" i="1"/>
  <c r="AT1114" i="1"/>
  <c r="T1114" i="1"/>
  <c r="AT1122" i="1"/>
  <c r="T1122" i="1"/>
  <c r="AT1130" i="1"/>
  <c r="T1130" i="1"/>
  <c r="AT1138" i="1"/>
  <c r="T1138" i="1"/>
  <c r="AT1146" i="1"/>
  <c r="T1146" i="1"/>
  <c r="AT1154" i="1"/>
  <c r="T1154" i="1"/>
  <c r="AT1162" i="1"/>
  <c r="T1162" i="1"/>
  <c r="AT1170" i="1"/>
  <c r="T1170" i="1"/>
  <c r="AT1178" i="1"/>
  <c r="T1178" i="1"/>
  <c r="AT1186" i="1"/>
  <c r="T1186" i="1"/>
  <c r="AT1194" i="1"/>
  <c r="T1194" i="1"/>
  <c r="AT1202" i="1"/>
  <c r="T1202" i="1"/>
  <c r="AT1210" i="1"/>
  <c r="T1210" i="1"/>
  <c r="AT1218" i="1"/>
  <c r="T1218" i="1"/>
  <c r="AT1226" i="1"/>
  <c r="T1226" i="1"/>
  <c r="AT1234" i="1"/>
  <c r="T1234" i="1"/>
  <c r="AT1242" i="1"/>
  <c r="T1242" i="1"/>
  <c r="AT1250" i="1"/>
  <c r="T1250" i="1"/>
  <c r="AT1258" i="1"/>
  <c r="T1258" i="1"/>
  <c r="AT1266" i="1"/>
  <c r="T1266" i="1"/>
  <c r="AT1274" i="1"/>
  <c r="T1274" i="1"/>
  <c r="AT1282" i="1"/>
  <c r="T1282" i="1"/>
  <c r="AT1290" i="1"/>
  <c r="T1290" i="1"/>
  <c r="AT1298" i="1"/>
  <c r="T1298" i="1"/>
  <c r="AT1306" i="1"/>
  <c r="T1306" i="1"/>
  <c r="AT1314" i="1"/>
  <c r="T1314" i="1"/>
  <c r="AT1322" i="1"/>
  <c r="T1322" i="1"/>
  <c r="AT1330" i="1"/>
  <c r="T1330" i="1"/>
  <c r="AT1338" i="1"/>
  <c r="T1338" i="1"/>
  <c r="AT1346" i="1"/>
  <c r="T1346" i="1"/>
  <c r="AT1354" i="1"/>
  <c r="T1354" i="1"/>
  <c r="AT1362" i="1"/>
  <c r="T1362" i="1"/>
  <c r="AT1370" i="1"/>
  <c r="T1370" i="1"/>
  <c r="AT1378" i="1"/>
  <c r="T1378" i="1"/>
  <c r="AT1386" i="1"/>
  <c r="T1386" i="1"/>
  <c r="AT1394" i="1"/>
  <c r="T1394" i="1"/>
  <c r="AT1402" i="1"/>
  <c r="T1402" i="1"/>
  <c r="AT1410" i="1"/>
  <c r="T1410" i="1"/>
  <c r="AT1418" i="1"/>
  <c r="T1418" i="1"/>
  <c r="AT1426" i="1"/>
  <c r="T1426" i="1"/>
  <c r="AT1434" i="1"/>
  <c r="T1434" i="1"/>
  <c r="AT1442" i="1"/>
  <c r="T1442" i="1"/>
  <c r="AT1450" i="1"/>
  <c r="T1450" i="1"/>
  <c r="AT1458" i="1"/>
  <c r="T1458" i="1"/>
  <c r="AT1466" i="1"/>
  <c r="T1466" i="1"/>
  <c r="AT1474" i="1"/>
  <c r="T1474" i="1"/>
  <c r="AT1482" i="1"/>
  <c r="T1482" i="1"/>
  <c r="AT1490" i="1"/>
  <c r="T1490" i="1"/>
  <c r="AT1498" i="1"/>
  <c r="T1498" i="1"/>
  <c r="AT1506" i="1"/>
  <c r="T1506" i="1"/>
  <c r="AT1514" i="1"/>
  <c r="T1514" i="1"/>
  <c r="AT1522" i="1"/>
  <c r="T1522" i="1"/>
  <c r="AT1530" i="1"/>
  <c r="T1530" i="1"/>
  <c r="AT1538" i="1"/>
  <c r="T1538" i="1"/>
  <c r="AT1546" i="1"/>
  <c r="T1546" i="1"/>
  <c r="AT1554" i="1"/>
  <c r="T1554" i="1"/>
  <c r="AT1562" i="1"/>
  <c r="T1562" i="1"/>
  <c r="AT1570" i="1"/>
  <c r="T1570" i="1"/>
  <c r="AT1578" i="1"/>
  <c r="T1578" i="1"/>
  <c r="AT1586" i="1"/>
  <c r="T1586" i="1"/>
  <c r="AT1594" i="1"/>
  <c r="T1594" i="1"/>
  <c r="AT1602" i="1"/>
  <c r="T1602" i="1"/>
  <c r="AT1610" i="1"/>
  <c r="T1610" i="1"/>
  <c r="AT1618" i="1"/>
  <c r="T1618" i="1"/>
  <c r="AT1626" i="1"/>
  <c r="T1626" i="1"/>
  <c r="AT1634" i="1"/>
  <c r="T1634" i="1"/>
  <c r="AT1642" i="1"/>
  <c r="T1642" i="1"/>
  <c r="AT1650" i="1"/>
  <c r="T1650" i="1"/>
  <c r="AT1658" i="1"/>
  <c r="T1658" i="1"/>
  <c r="AT1666" i="1"/>
  <c r="T1666" i="1"/>
  <c r="AT1674" i="1"/>
  <c r="T1674" i="1"/>
  <c r="AT1682" i="1"/>
  <c r="T1682" i="1"/>
  <c r="AT1690" i="1"/>
  <c r="T1690" i="1"/>
  <c r="AT1698" i="1"/>
  <c r="T1698" i="1"/>
  <c r="AT1706" i="1"/>
  <c r="T1706" i="1"/>
  <c r="AT1714" i="1"/>
  <c r="T1714" i="1"/>
  <c r="AT1722" i="1"/>
  <c r="T1722" i="1"/>
  <c r="AT1730" i="1"/>
  <c r="T1730" i="1"/>
  <c r="AT1738" i="1"/>
  <c r="T1738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AT903" i="1"/>
  <c r="T903" i="1"/>
  <c r="AT911" i="1"/>
  <c r="AT919" i="1"/>
  <c r="T919" i="1"/>
  <c r="AT927" i="1"/>
  <c r="AT935" i="1"/>
  <c r="T935" i="1"/>
  <c r="AT943" i="1"/>
  <c r="AT951" i="1"/>
  <c r="T951" i="1"/>
  <c r="AT959" i="1"/>
  <c r="AT967" i="1"/>
  <c r="T967" i="1"/>
  <c r="AT975" i="1"/>
  <c r="AT983" i="1"/>
  <c r="T983" i="1"/>
  <c r="AT991" i="1"/>
  <c r="AT999" i="1"/>
  <c r="T999" i="1"/>
  <c r="AT1007" i="1"/>
  <c r="AT1015" i="1"/>
  <c r="T1015" i="1"/>
  <c r="AT1023" i="1"/>
  <c r="AT1031" i="1"/>
  <c r="T1031" i="1"/>
  <c r="AT1039" i="1"/>
  <c r="AT1047" i="1"/>
  <c r="T1047" i="1"/>
  <c r="AT1055" i="1"/>
  <c r="AT1063" i="1"/>
  <c r="T1063" i="1"/>
  <c r="AT1071" i="1"/>
  <c r="AT1079" i="1"/>
  <c r="T1079" i="1"/>
  <c r="AT1087" i="1"/>
  <c r="AT1095" i="1"/>
  <c r="T1095" i="1"/>
  <c r="AT1103" i="1"/>
  <c r="AT1111" i="1"/>
  <c r="T1111" i="1"/>
  <c r="AT1119" i="1"/>
  <c r="AT1127" i="1"/>
  <c r="T1127" i="1"/>
  <c r="AT1135" i="1"/>
  <c r="AT1143" i="1"/>
  <c r="T1143" i="1"/>
  <c r="AT1151" i="1"/>
  <c r="AT1159" i="1"/>
  <c r="T1159" i="1"/>
  <c r="AT1167" i="1"/>
  <c r="AT1175" i="1"/>
  <c r="T1175" i="1"/>
  <c r="AT1183" i="1"/>
  <c r="AT1191" i="1"/>
  <c r="T1191" i="1"/>
  <c r="AT1199" i="1"/>
  <c r="AT1207" i="1"/>
  <c r="T1207" i="1"/>
  <c r="AT1215" i="1"/>
  <c r="AT1223" i="1"/>
  <c r="T1223" i="1"/>
  <c r="AT1231" i="1"/>
  <c r="AT1239" i="1"/>
  <c r="T1239" i="1"/>
  <c r="AT1247" i="1"/>
  <c r="AT1255" i="1"/>
  <c r="T1255" i="1"/>
  <c r="AT1263" i="1"/>
  <c r="AT1271" i="1"/>
  <c r="T1271" i="1"/>
  <c r="AT1279" i="1"/>
  <c r="AT1287" i="1"/>
  <c r="T1287" i="1"/>
  <c r="AT1295" i="1"/>
  <c r="AT1303" i="1"/>
  <c r="T1303" i="1"/>
  <c r="AT1311" i="1"/>
  <c r="AT1319" i="1"/>
  <c r="T1319" i="1"/>
  <c r="AT1327" i="1"/>
  <c r="AT1335" i="1"/>
  <c r="T1335" i="1"/>
  <c r="AT1343" i="1"/>
  <c r="AT1351" i="1"/>
  <c r="T1351" i="1"/>
  <c r="AT1359" i="1"/>
  <c r="AT1367" i="1"/>
  <c r="T1367" i="1"/>
  <c r="AT1375" i="1"/>
  <c r="AT1383" i="1"/>
  <c r="T1383" i="1"/>
  <c r="AT1391" i="1"/>
  <c r="AT1399" i="1"/>
  <c r="T1399" i="1"/>
  <c r="A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4" i="1"/>
  <c r="T4" i="1"/>
  <c r="AT20" i="1"/>
  <c r="T20" i="1"/>
  <c r="AT36" i="1"/>
  <c r="T36" i="1"/>
  <c r="AT52" i="1"/>
  <c r="T52" i="1"/>
  <c r="AT68" i="1"/>
  <c r="T68" i="1"/>
  <c r="AT84" i="1"/>
  <c r="T84" i="1"/>
  <c r="AT92" i="1"/>
  <c r="T92" i="1"/>
  <c r="AT100" i="1"/>
  <c r="T100" i="1"/>
  <c r="AT108" i="1"/>
  <c r="T108" i="1"/>
  <c r="AT116" i="1"/>
  <c r="T116" i="1"/>
  <c r="AT132" i="1"/>
  <c r="T132" i="1"/>
  <c r="AT148" i="1"/>
  <c r="T148" i="1"/>
  <c r="AT164" i="1"/>
  <c r="T164" i="1"/>
  <c r="AT180" i="1"/>
  <c r="T180" i="1"/>
  <c r="AT196" i="1"/>
  <c r="T196" i="1"/>
  <c r="AT212" i="1"/>
  <c r="T212" i="1"/>
  <c r="AT220" i="1"/>
  <c r="T220" i="1"/>
  <c r="AT228" i="1"/>
  <c r="T228" i="1"/>
  <c r="AT236" i="1"/>
  <c r="T236" i="1"/>
  <c r="AT244" i="1"/>
  <c r="T244" i="1"/>
  <c r="AT260" i="1"/>
  <c r="T260" i="1"/>
  <c r="AT276" i="1"/>
  <c r="T276" i="1"/>
  <c r="AT292" i="1"/>
  <c r="T292" i="1"/>
  <c r="AT308" i="1"/>
  <c r="T308" i="1"/>
  <c r="AT324" i="1"/>
  <c r="T324" i="1"/>
  <c r="AT340" i="1"/>
  <c r="T340" i="1"/>
  <c r="AT348" i="1"/>
  <c r="T348" i="1"/>
  <c r="AT356" i="1"/>
  <c r="T356" i="1"/>
  <c r="AT364" i="1"/>
  <c r="T364" i="1"/>
  <c r="AT372" i="1"/>
  <c r="T372" i="1"/>
  <c r="AT388" i="1"/>
  <c r="T388" i="1"/>
  <c r="AT404" i="1"/>
  <c r="T404" i="1"/>
  <c r="AT420" i="1"/>
  <c r="T420" i="1"/>
  <c r="AT436" i="1"/>
  <c r="T436" i="1"/>
  <c r="AT452" i="1"/>
  <c r="T452" i="1"/>
  <c r="AT468" i="1"/>
  <c r="T468" i="1"/>
  <c r="AT476" i="1"/>
  <c r="T476" i="1"/>
  <c r="AT484" i="1"/>
  <c r="T484" i="1"/>
  <c r="AT492" i="1"/>
  <c r="T492" i="1"/>
  <c r="AT500" i="1"/>
  <c r="T500" i="1"/>
  <c r="AT516" i="1"/>
  <c r="T516" i="1"/>
  <c r="AT532" i="1"/>
  <c r="T532" i="1"/>
  <c r="AT548" i="1"/>
  <c r="T548" i="1"/>
  <c r="AT564" i="1"/>
  <c r="T564" i="1"/>
  <c r="AT580" i="1"/>
  <c r="T580" i="1"/>
  <c r="AT596" i="1"/>
  <c r="T596" i="1"/>
  <c r="AT604" i="1"/>
  <c r="T604" i="1"/>
  <c r="AT612" i="1"/>
  <c r="T612" i="1"/>
  <c r="AT620" i="1"/>
  <c r="T620" i="1"/>
  <c r="AT628" i="1"/>
  <c r="T628" i="1"/>
  <c r="AT644" i="1"/>
  <c r="T644" i="1"/>
  <c r="AT660" i="1"/>
  <c r="T660" i="1"/>
  <c r="AT676" i="1"/>
  <c r="T676" i="1"/>
  <c r="AT692" i="1"/>
  <c r="T692" i="1"/>
  <c r="AT708" i="1"/>
  <c r="T708" i="1"/>
  <c r="AT724" i="1"/>
  <c r="T724" i="1"/>
  <c r="AT732" i="1"/>
  <c r="T732" i="1"/>
  <c r="AT740" i="1"/>
  <c r="T740" i="1"/>
  <c r="AT748" i="1"/>
  <c r="T748" i="1"/>
  <c r="AT756" i="1"/>
  <c r="T756" i="1"/>
  <c r="AT772" i="1"/>
  <c r="T772" i="1"/>
  <c r="AT788" i="1"/>
  <c r="T788" i="1"/>
  <c r="AT804" i="1"/>
  <c r="T804" i="1"/>
  <c r="AT820" i="1"/>
  <c r="T820" i="1"/>
  <c r="AT860" i="1"/>
  <c r="T860" i="1"/>
  <c r="AT892" i="1"/>
  <c r="T892" i="1"/>
  <c r="AT924" i="1"/>
  <c r="T924" i="1"/>
  <c r="AT956" i="1"/>
  <c r="T956" i="1"/>
  <c r="AT988" i="1"/>
  <c r="T988" i="1"/>
  <c r="AT1020" i="1"/>
  <c r="T1020" i="1"/>
  <c r="AT1052" i="1"/>
  <c r="T1052" i="1"/>
  <c r="AT1084" i="1"/>
  <c r="T1084" i="1"/>
  <c r="AT1116" i="1"/>
  <c r="T1116" i="1"/>
  <c r="AT1148" i="1"/>
  <c r="T1148" i="1"/>
  <c r="AT1180" i="1"/>
  <c r="T1180" i="1"/>
  <c r="AT1204" i="1"/>
  <c r="T1204" i="1"/>
  <c r="AT1212" i="1"/>
  <c r="T1212" i="1"/>
  <c r="AT1220" i="1"/>
  <c r="T1220" i="1"/>
  <c r="AT1228" i="1"/>
  <c r="T1228" i="1"/>
  <c r="AT1236" i="1"/>
  <c r="T1236" i="1"/>
  <c r="AT1252" i="1"/>
  <c r="T1252" i="1"/>
  <c r="AT1268" i="1"/>
  <c r="T1268" i="1"/>
  <c r="AT1276" i="1"/>
  <c r="T1276" i="1"/>
  <c r="AT1284" i="1"/>
  <c r="T1284" i="1"/>
  <c r="AT1292" i="1"/>
  <c r="T1292" i="1"/>
  <c r="AT1300" i="1"/>
  <c r="T1300" i="1"/>
  <c r="AT1316" i="1"/>
  <c r="T1316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V2" i="1"/>
  <c r="AU2" i="1"/>
  <c r="BJ18" i="1"/>
  <c r="BJ378" i="1"/>
  <c r="BJ594" i="1"/>
  <c r="BJ1298" i="1"/>
  <c r="BJ1342" i="1"/>
  <c r="BJ1598" i="1"/>
  <c r="BJ1618" i="1"/>
  <c r="BJ382" i="1"/>
  <c r="BJ510" i="1"/>
  <c r="BJ566" i="1"/>
  <c r="BJ618" i="1"/>
  <c r="BJ1034" i="1"/>
  <c r="BJ1142" i="1"/>
  <c r="BJ1258" i="1"/>
  <c r="BJ1546" i="1"/>
  <c r="BJ1558" i="1"/>
  <c r="BJ1674" i="1"/>
  <c r="BJ1706" i="1"/>
  <c r="BJ383" i="1"/>
  <c r="BJ511" i="1"/>
  <c r="BJ527" i="1"/>
  <c r="BJ567" i="1"/>
  <c r="BJ583" i="1"/>
  <c r="BJ591" i="1"/>
  <c r="BJ1294" i="1"/>
  <c r="BJ503" i="1"/>
  <c r="AT29" i="1"/>
  <c r="T29" i="1"/>
  <c r="AT37" i="1"/>
  <c r="T37" i="1"/>
  <c r="AT85" i="1"/>
  <c r="T85" i="1"/>
  <c r="AT93" i="1"/>
  <c r="T93" i="1"/>
  <c r="AT101" i="1"/>
  <c r="T101" i="1"/>
  <c r="AT141" i="1"/>
  <c r="T141" i="1"/>
  <c r="AT149" i="1"/>
  <c r="T149" i="1"/>
  <c r="AT165" i="1"/>
  <c r="T165" i="1"/>
  <c r="AT213" i="1"/>
  <c r="T213" i="1"/>
  <c r="AT221" i="1"/>
  <c r="T221" i="1"/>
  <c r="AT229" i="1"/>
  <c r="T229" i="1"/>
  <c r="AT269" i="1"/>
  <c r="T269" i="1"/>
  <c r="AT277" i="1"/>
  <c r="T277" i="1"/>
  <c r="AT293" i="1"/>
  <c r="T293" i="1"/>
  <c r="AT341" i="1"/>
  <c r="T341" i="1"/>
  <c r="AT349" i="1"/>
  <c r="T349" i="1"/>
  <c r="AT357" i="1"/>
  <c r="T357" i="1"/>
  <c r="AT397" i="1"/>
  <c r="T397" i="1"/>
  <c r="AT405" i="1"/>
  <c r="T405" i="1"/>
  <c r="AT421" i="1"/>
  <c r="T421" i="1"/>
  <c r="AT469" i="1"/>
  <c r="T469" i="1"/>
  <c r="AT477" i="1"/>
  <c r="T477" i="1"/>
  <c r="AT485" i="1"/>
  <c r="T485" i="1"/>
  <c r="AT525" i="1"/>
  <c r="T525" i="1"/>
  <c r="AT533" i="1"/>
  <c r="T533" i="1"/>
  <c r="AT549" i="1"/>
  <c r="T549" i="1"/>
  <c r="AT597" i="1"/>
  <c r="T597" i="1"/>
  <c r="AT605" i="1"/>
  <c r="T605" i="1"/>
  <c r="AT613" i="1"/>
  <c r="T613" i="1"/>
  <c r="AT653" i="1"/>
  <c r="T653" i="1"/>
  <c r="AT661" i="1"/>
  <c r="T661" i="1"/>
  <c r="AT677" i="1"/>
  <c r="T677" i="1"/>
  <c r="AT725" i="1"/>
  <c r="T725" i="1"/>
  <c r="AT733" i="1"/>
  <c r="T733" i="1"/>
  <c r="AT741" i="1"/>
  <c r="T741" i="1"/>
  <c r="AT781" i="1"/>
  <c r="T781" i="1"/>
  <c r="AT789" i="1"/>
  <c r="T789" i="1"/>
  <c r="AT805" i="1"/>
  <c r="T805" i="1"/>
  <c r="AT837" i="1"/>
  <c r="T837" i="1"/>
  <c r="AT853" i="1"/>
  <c r="T853" i="1"/>
  <c r="AT869" i="1"/>
  <c r="T869" i="1"/>
  <c r="AT885" i="1"/>
  <c r="T885" i="1"/>
  <c r="AT901" i="1"/>
  <c r="T901" i="1"/>
  <c r="AT917" i="1"/>
  <c r="T917" i="1"/>
  <c r="AT933" i="1"/>
  <c r="T933" i="1"/>
  <c r="AT949" i="1"/>
  <c r="T949" i="1"/>
  <c r="AT965" i="1"/>
  <c r="T965" i="1"/>
  <c r="AT981" i="1"/>
  <c r="T981" i="1"/>
  <c r="AT997" i="1"/>
  <c r="T997" i="1"/>
  <c r="AT1013" i="1"/>
  <c r="T1013" i="1"/>
  <c r="AT1029" i="1"/>
  <c r="T1029" i="1"/>
  <c r="AT1045" i="1"/>
  <c r="T1045" i="1"/>
  <c r="AT1061" i="1"/>
  <c r="T1061" i="1"/>
  <c r="AT1077" i="1"/>
  <c r="T1077" i="1"/>
  <c r="AT1093" i="1"/>
  <c r="T1093" i="1"/>
  <c r="AT1109" i="1"/>
  <c r="T1109" i="1"/>
  <c r="AT1125" i="1"/>
  <c r="T1125" i="1"/>
  <c r="AT1141" i="1"/>
  <c r="T1141" i="1"/>
  <c r="AT1157" i="1"/>
  <c r="T1157" i="1"/>
  <c r="AT1173" i="1"/>
  <c r="T1173" i="1"/>
  <c r="AT1189" i="1"/>
  <c r="T1189" i="1"/>
  <c r="AT1205" i="1"/>
  <c r="T1205" i="1"/>
  <c r="AT1221" i="1"/>
  <c r="T1221" i="1"/>
  <c r="AT1237" i="1"/>
  <c r="T1237" i="1"/>
  <c r="AT1253" i="1"/>
  <c r="T1253" i="1"/>
  <c r="AT1269" i="1"/>
  <c r="T1269" i="1"/>
  <c r="AT1285" i="1"/>
  <c r="T1285" i="1"/>
  <c r="AT1301" i="1"/>
  <c r="T1301" i="1"/>
  <c r="AT1317" i="1"/>
  <c r="T1317" i="1"/>
  <c r="AT1333" i="1"/>
  <c r="T1333" i="1"/>
  <c r="AT1349" i="1"/>
  <c r="T1349" i="1"/>
  <c r="AT1365" i="1"/>
  <c r="T1365" i="1"/>
  <c r="AT1381" i="1"/>
  <c r="T1381" i="1"/>
  <c r="AT1397" i="1"/>
  <c r="T1397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AT6" i="1"/>
  <c r="T6" i="1"/>
  <c r="AT14" i="1"/>
  <c r="T14" i="1"/>
  <c r="AT46" i="1"/>
  <c r="T46" i="1"/>
  <c r="AT62" i="1"/>
  <c r="T62" i="1"/>
  <c r="AT70" i="1"/>
  <c r="T70" i="1"/>
  <c r="AT78" i="1"/>
  <c r="T78" i="1"/>
  <c r="AT110" i="1"/>
  <c r="T110" i="1"/>
  <c r="AT126" i="1"/>
  <c r="T126" i="1"/>
  <c r="AT134" i="1"/>
  <c r="T134" i="1"/>
  <c r="AT142" i="1"/>
  <c r="T142" i="1"/>
  <c r="AT158" i="1"/>
  <c r="T158" i="1"/>
  <c r="AT174" i="1"/>
  <c r="T174" i="1"/>
  <c r="AT190" i="1"/>
  <c r="T190" i="1"/>
  <c r="AT198" i="1"/>
  <c r="T198" i="1"/>
  <c r="AT206" i="1"/>
  <c r="T206" i="1"/>
  <c r="AT222" i="1"/>
  <c r="T222" i="1"/>
  <c r="AT238" i="1"/>
  <c r="T238" i="1"/>
  <c r="AT254" i="1"/>
  <c r="T254" i="1"/>
  <c r="AT262" i="1"/>
  <c r="T262" i="1"/>
  <c r="AT270" i="1"/>
  <c r="T270" i="1"/>
  <c r="AT286" i="1"/>
  <c r="T286" i="1"/>
  <c r="AT302" i="1"/>
  <c r="T302" i="1"/>
  <c r="AT318" i="1"/>
  <c r="T318" i="1"/>
  <c r="AT326" i="1"/>
  <c r="T326" i="1"/>
  <c r="AT334" i="1"/>
  <c r="T334" i="1"/>
  <c r="AT350" i="1"/>
  <c r="T350" i="1"/>
  <c r="AT366" i="1"/>
  <c r="T366" i="1"/>
  <c r="AT382" i="1"/>
  <c r="T382" i="1"/>
  <c r="AT390" i="1"/>
  <c r="T390" i="1"/>
  <c r="AT398" i="1"/>
  <c r="T398" i="1"/>
  <c r="AT414" i="1"/>
  <c r="T414" i="1"/>
  <c r="AT430" i="1"/>
  <c r="T430" i="1"/>
  <c r="AT446" i="1"/>
  <c r="T446" i="1"/>
  <c r="AT454" i="1"/>
  <c r="T454" i="1"/>
  <c r="AT462" i="1"/>
  <c r="T462" i="1"/>
  <c r="AT478" i="1"/>
  <c r="T478" i="1"/>
  <c r="AT494" i="1"/>
  <c r="T494" i="1"/>
  <c r="AT510" i="1"/>
  <c r="T510" i="1"/>
  <c r="AT518" i="1"/>
  <c r="T518" i="1"/>
  <c r="AT526" i="1"/>
  <c r="T526" i="1"/>
  <c r="AT542" i="1"/>
  <c r="T542" i="1"/>
  <c r="AT558" i="1"/>
  <c r="T558" i="1"/>
  <c r="AT574" i="1"/>
  <c r="T574" i="1"/>
  <c r="AT582" i="1"/>
  <c r="T582" i="1"/>
  <c r="AT590" i="1"/>
  <c r="T590" i="1"/>
  <c r="AT606" i="1"/>
  <c r="T606" i="1"/>
  <c r="AT622" i="1"/>
  <c r="T622" i="1"/>
  <c r="AT638" i="1"/>
  <c r="T638" i="1"/>
  <c r="AT646" i="1"/>
  <c r="T646" i="1"/>
  <c r="AT654" i="1"/>
  <c r="T654" i="1"/>
  <c r="AT670" i="1"/>
  <c r="T670" i="1"/>
  <c r="AT686" i="1"/>
  <c r="T686" i="1"/>
  <c r="AT702" i="1"/>
  <c r="T702" i="1"/>
  <c r="AT710" i="1"/>
  <c r="T710" i="1"/>
  <c r="AT718" i="1"/>
  <c r="T718" i="1"/>
  <c r="AT734" i="1"/>
  <c r="T734" i="1"/>
  <c r="AT750" i="1"/>
  <c r="T750" i="1"/>
  <c r="AT766" i="1"/>
  <c r="T766" i="1"/>
  <c r="AT774" i="1"/>
  <c r="T774" i="1"/>
  <c r="AT782" i="1"/>
  <c r="T782" i="1"/>
  <c r="AT798" i="1"/>
  <c r="T798" i="1"/>
  <c r="AT814" i="1"/>
  <c r="T814" i="1"/>
  <c r="AT830" i="1"/>
  <c r="T830" i="1"/>
  <c r="AT838" i="1"/>
  <c r="T838" i="1"/>
  <c r="AT846" i="1"/>
  <c r="T846" i="1"/>
  <c r="AT854" i="1"/>
  <c r="T854" i="1"/>
  <c r="AT862" i="1"/>
  <c r="T862" i="1"/>
  <c r="AT870" i="1"/>
  <c r="T870" i="1"/>
  <c r="AT878" i="1"/>
  <c r="T878" i="1"/>
  <c r="AT886" i="1"/>
  <c r="T886" i="1"/>
  <c r="AT894" i="1"/>
  <c r="T894" i="1"/>
  <c r="AT902" i="1"/>
  <c r="T902" i="1"/>
  <c r="AT910" i="1"/>
  <c r="T910" i="1"/>
  <c r="AT918" i="1"/>
  <c r="T918" i="1"/>
  <c r="AT926" i="1"/>
  <c r="T926" i="1"/>
  <c r="AT934" i="1"/>
  <c r="T934" i="1"/>
  <c r="AT942" i="1"/>
  <c r="T942" i="1"/>
  <c r="AT950" i="1"/>
  <c r="T950" i="1"/>
  <c r="AT958" i="1"/>
  <c r="T958" i="1"/>
  <c r="AT966" i="1"/>
  <c r="T966" i="1"/>
  <c r="AT974" i="1"/>
  <c r="T974" i="1"/>
  <c r="AT982" i="1"/>
  <c r="T982" i="1"/>
  <c r="AT990" i="1"/>
  <c r="T990" i="1"/>
  <c r="AT998" i="1"/>
  <c r="T998" i="1"/>
  <c r="AT1006" i="1"/>
  <c r="T1006" i="1"/>
  <c r="AT1014" i="1"/>
  <c r="T1014" i="1"/>
  <c r="AT1022" i="1"/>
  <c r="T1022" i="1"/>
  <c r="AT1030" i="1"/>
  <c r="T1030" i="1"/>
  <c r="AT1038" i="1"/>
  <c r="T1038" i="1"/>
  <c r="AT1046" i="1"/>
  <c r="T1046" i="1"/>
  <c r="AT1054" i="1"/>
  <c r="T1054" i="1"/>
  <c r="AT1062" i="1"/>
  <c r="T1062" i="1"/>
  <c r="AT1070" i="1"/>
  <c r="T1070" i="1"/>
  <c r="AT1078" i="1"/>
  <c r="T1078" i="1"/>
  <c r="AT1086" i="1"/>
  <c r="T1086" i="1"/>
  <c r="AT1094" i="1"/>
  <c r="T1094" i="1"/>
  <c r="AT1102" i="1"/>
  <c r="T1102" i="1"/>
  <c r="AT1110" i="1"/>
  <c r="T1110" i="1"/>
  <c r="AT1118" i="1"/>
  <c r="T1118" i="1"/>
  <c r="AT1126" i="1"/>
  <c r="T1126" i="1"/>
  <c r="AT1134" i="1"/>
  <c r="T1134" i="1"/>
  <c r="AT1142" i="1"/>
  <c r="T1142" i="1"/>
  <c r="AT1150" i="1"/>
  <c r="T1150" i="1"/>
  <c r="AT1158" i="1"/>
  <c r="T1158" i="1"/>
  <c r="AT1166" i="1"/>
  <c r="T1166" i="1"/>
  <c r="AT1174" i="1"/>
  <c r="T1174" i="1"/>
  <c r="AT1182" i="1"/>
  <c r="T1182" i="1"/>
  <c r="AT1190" i="1"/>
  <c r="T1190" i="1"/>
  <c r="AT1198" i="1"/>
  <c r="T1198" i="1"/>
  <c r="AT1206" i="1"/>
  <c r="T1206" i="1"/>
  <c r="AT1214" i="1"/>
  <c r="T1214" i="1"/>
  <c r="AT1222" i="1"/>
  <c r="T1222" i="1"/>
  <c r="AT1230" i="1"/>
  <c r="T1230" i="1"/>
  <c r="AT1238" i="1"/>
  <c r="T1238" i="1"/>
  <c r="AT1246" i="1"/>
  <c r="T1246" i="1"/>
  <c r="AT1254" i="1"/>
  <c r="T1254" i="1"/>
  <c r="AT1262" i="1"/>
  <c r="T1262" i="1"/>
  <c r="AT1270" i="1"/>
  <c r="T1270" i="1"/>
  <c r="AT1278" i="1"/>
  <c r="T1278" i="1"/>
  <c r="AT1286" i="1"/>
  <c r="T1286" i="1"/>
  <c r="AT1294" i="1"/>
  <c r="T1294" i="1"/>
  <c r="AT1302" i="1"/>
  <c r="T1302" i="1"/>
  <c r="AT1310" i="1"/>
  <c r="T1310" i="1"/>
  <c r="AT1318" i="1"/>
  <c r="T1318" i="1"/>
  <c r="AT1326" i="1"/>
  <c r="T1326" i="1"/>
  <c r="AT1334" i="1"/>
  <c r="T1334" i="1"/>
  <c r="AT1342" i="1"/>
  <c r="T1342" i="1"/>
  <c r="AT1350" i="1"/>
  <c r="T1350" i="1"/>
  <c r="AT1358" i="1"/>
  <c r="T1358" i="1"/>
  <c r="AT1366" i="1"/>
  <c r="T1366" i="1"/>
  <c r="AT1374" i="1"/>
  <c r="T1374" i="1"/>
  <c r="AT1382" i="1"/>
  <c r="T1382" i="1"/>
  <c r="AT1390" i="1"/>
  <c r="T1390" i="1"/>
  <c r="AT1398" i="1"/>
  <c r="T1398" i="1"/>
  <c r="AT1406" i="1"/>
  <c r="T1406" i="1"/>
  <c r="AT1414" i="1"/>
  <c r="T1414" i="1"/>
  <c r="AT1422" i="1"/>
  <c r="T1422" i="1"/>
  <c r="AT1430" i="1"/>
  <c r="T1430" i="1"/>
  <c r="AT1438" i="1"/>
  <c r="T1438" i="1"/>
  <c r="AT1446" i="1"/>
  <c r="T1446" i="1"/>
  <c r="AT1454" i="1"/>
  <c r="T1454" i="1"/>
  <c r="AT1462" i="1"/>
  <c r="T1462" i="1"/>
  <c r="AT1470" i="1"/>
  <c r="T1470" i="1"/>
  <c r="AT1478" i="1"/>
  <c r="T1478" i="1"/>
  <c r="AT1486" i="1"/>
  <c r="T1486" i="1"/>
  <c r="AT1494" i="1"/>
  <c r="T1494" i="1"/>
  <c r="AT1502" i="1"/>
  <c r="T1502" i="1"/>
  <c r="AT1510" i="1"/>
  <c r="T1510" i="1"/>
  <c r="AT1518" i="1"/>
  <c r="T1518" i="1"/>
  <c r="AT1526" i="1"/>
  <c r="T1526" i="1"/>
  <c r="AT1534" i="1"/>
  <c r="T1534" i="1"/>
  <c r="AT1542" i="1"/>
  <c r="T1542" i="1"/>
  <c r="AT1550" i="1"/>
  <c r="T1550" i="1"/>
  <c r="AT1558" i="1"/>
  <c r="T1558" i="1"/>
  <c r="AT1566" i="1"/>
  <c r="T1566" i="1"/>
  <c r="AT1574" i="1"/>
  <c r="T1574" i="1"/>
  <c r="AT1582" i="1"/>
  <c r="T1582" i="1"/>
  <c r="AT1590" i="1"/>
  <c r="T1590" i="1"/>
  <c r="AT1598" i="1"/>
  <c r="T1598" i="1"/>
  <c r="AT1606" i="1"/>
  <c r="T1606" i="1"/>
  <c r="AT1614" i="1"/>
  <c r="T1614" i="1"/>
  <c r="AT1622" i="1"/>
  <c r="T1622" i="1"/>
  <c r="AT1630" i="1"/>
  <c r="T1630" i="1"/>
  <c r="AT1638" i="1"/>
  <c r="T1638" i="1"/>
  <c r="AT1646" i="1"/>
  <c r="T1646" i="1"/>
  <c r="AT1654" i="1"/>
  <c r="T1654" i="1"/>
  <c r="AT1662" i="1"/>
  <c r="T1662" i="1"/>
  <c r="AT1670" i="1"/>
  <c r="T1670" i="1"/>
  <c r="AT1678" i="1"/>
  <c r="T1678" i="1"/>
  <c r="AT1686" i="1"/>
  <c r="T1686" i="1"/>
  <c r="AT1694" i="1"/>
  <c r="T1694" i="1"/>
  <c r="AT1702" i="1"/>
  <c r="T1702" i="1"/>
  <c r="AT1710" i="1"/>
  <c r="T1710" i="1"/>
  <c r="AT1718" i="1"/>
  <c r="T1718" i="1"/>
  <c r="AT1726" i="1"/>
  <c r="T1726" i="1"/>
  <c r="AT1734" i="1"/>
  <c r="T1734" i="1"/>
  <c r="AT1742" i="1"/>
  <c r="T174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8" i="1"/>
  <c r="T8" i="1"/>
  <c r="AT16" i="1"/>
  <c r="T16" i="1"/>
  <c r="AT56" i="1"/>
  <c r="T56" i="1"/>
  <c r="AT64" i="1"/>
  <c r="T64" i="1"/>
  <c r="AT136" i="1"/>
  <c r="T136" i="1"/>
  <c r="AT144" i="1"/>
  <c r="T144" i="1"/>
  <c r="AT184" i="1"/>
  <c r="T184" i="1"/>
  <c r="AT192" i="1"/>
  <c r="T192" i="1"/>
  <c r="AT264" i="1"/>
  <c r="T264" i="1"/>
  <c r="AT272" i="1"/>
  <c r="T272" i="1"/>
  <c r="AT312" i="1"/>
  <c r="T312" i="1"/>
  <c r="AT320" i="1"/>
  <c r="T320" i="1"/>
  <c r="AT392" i="1"/>
  <c r="T392" i="1"/>
  <c r="AT400" i="1"/>
  <c r="T400" i="1"/>
  <c r="AT440" i="1"/>
  <c r="T440" i="1"/>
  <c r="AT448" i="1"/>
  <c r="T448" i="1"/>
  <c r="AT520" i="1"/>
  <c r="T520" i="1"/>
  <c r="AT528" i="1"/>
  <c r="T528" i="1"/>
  <c r="AT568" i="1"/>
  <c r="T568" i="1"/>
  <c r="AT576" i="1"/>
  <c r="T576" i="1"/>
  <c r="AT648" i="1"/>
  <c r="T648" i="1"/>
  <c r="AT656" i="1"/>
  <c r="T656" i="1"/>
  <c r="AT696" i="1"/>
  <c r="T696" i="1"/>
  <c r="AT704" i="1"/>
  <c r="T704" i="1"/>
  <c r="AT776" i="1"/>
  <c r="T776" i="1"/>
  <c r="AT784" i="1"/>
  <c r="T784" i="1"/>
  <c r="AT824" i="1"/>
  <c r="T824" i="1"/>
  <c r="AT832" i="1"/>
  <c r="T832" i="1"/>
  <c r="AT864" i="1"/>
  <c r="T864" i="1"/>
  <c r="AT896" i="1"/>
  <c r="T896" i="1"/>
  <c r="AT928" i="1"/>
  <c r="T928" i="1"/>
  <c r="AT960" i="1"/>
  <c r="T960" i="1"/>
  <c r="AT992" i="1"/>
  <c r="T992" i="1"/>
  <c r="AT1024" i="1"/>
  <c r="T1024" i="1"/>
  <c r="AT1056" i="1"/>
  <c r="T1056" i="1"/>
  <c r="AT1088" i="1"/>
  <c r="T1088" i="1"/>
  <c r="AT1120" i="1"/>
  <c r="T1120" i="1"/>
  <c r="AT1152" i="1"/>
  <c r="T1152" i="1"/>
  <c r="AT1184" i="1"/>
  <c r="T1184" i="1"/>
  <c r="AT1216" i="1"/>
  <c r="T1216" i="1"/>
  <c r="AT1232" i="1"/>
  <c r="T1232" i="1"/>
  <c r="AT1248" i="1"/>
  <c r="T1248" i="1"/>
  <c r="AT1280" i="1"/>
  <c r="T1280" i="1"/>
  <c r="AT1296" i="1"/>
  <c r="T1296" i="1"/>
  <c r="AT1312" i="1"/>
  <c r="T1312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BJ498" i="1"/>
  <c r="BJ514" i="1"/>
  <c r="BJ526" i="1"/>
  <c r="BJ622" i="1"/>
  <c r="BJ878" i="1"/>
  <c r="BJ1390" i="1"/>
  <c r="BJ1442" i="1"/>
  <c r="BJ1506" i="1"/>
  <c r="BJ1538" i="1"/>
  <c r="BJ1614" i="1"/>
  <c r="BJ1646" i="1"/>
  <c r="BJ1666" i="1"/>
  <c r="T2" i="1"/>
  <c r="AT2" i="1"/>
  <c r="BJ502" i="1"/>
  <c r="BJ538" i="1"/>
  <c r="BJ966" i="1"/>
  <c r="BJ998" i="1"/>
  <c r="BJ1050" i="1"/>
  <c r="BJ1414" i="1"/>
  <c r="BJ1478" i="1"/>
  <c r="BJ1574" i="1"/>
  <c r="BJ1594" i="1"/>
  <c r="AV9" i="1"/>
  <c r="AV25" i="1"/>
  <c r="AV41" i="1"/>
  <c r="AV57" i="1"/>
  <c r="AV73" i="1"/>
  <c r="AV89" i="1"/>
  <c r="AV105" i="1"/>
  <c r="AV121" i="1"/>
  <c r="AV137" i="1"/>
  <c r="AV153" i="1"/>
  <c r="AV169" i="1"/>
  <c r="AV185" i="1"/>
  <c r="AV201" i="1"/>
  <c r="AV217" i="1"/>
  <c r="AV233" i="1"/>
  <c r="AV249" i="1"/>
  <c r="AV265" i="1"/>
  <c r="AV281" i="1"/>
  <c r="AV297" i="1"/>
  <c r="AV313" i="1"/>
  <c r="AV329" i="1"/>
  <c r="AV345" i="1"/>
  <c r="AV361" i="1"/>
  <c r="AV377" i="1"/>
  <c r="AV393" i="1"/>
  <c r="AV409" i="1"/>
  <c r="AV425" i="1"/>
  <c r="AV441" i="1"/>
  <c r="AV457" i="1"/>
  <c r="AV473" i="1"/>
  <c r="AV489" i="1"/>
  <c r="AV505" i="1"/>
  <c r="AV521" i="1"/>
  <c r="AV537" i="1"/>
  <c r="AV553" i="1"/>
  <c r="AV569" i="1"/>
  <c r="AV585" i="1"/>
  <c r="AV601" i="1"/>
  <c r="AV617" i="1"/>
  <c r="AV633" i="1"/>
  <c r="AV649" i="1"/>
  <c r="AV665" i="1"/>
  <c r="AV681" i="1"/>
  <c r="AV697" i="1"/>
  <c r="AV713" i="1"/>
  <c r="AV729" i="1"/>
  <c r="AV745" i="1"/>
  <c r="AV761" i="1"/>
  <c r="AV777" i="1"/>
  <c r="AV793" i="1"/>
  <c r="AV809" i="1"/>
  <c r="AV825" i="1"/>
  <c r="AV1417" i="1"/>
  <c r="AV1433" i="1"/>
  <c r="AV1449" i="1"/>
  <c r="AV1465" i="1"/>
  <c r="AV1481" i="1"/>
  <c r="AV1497" i="1"/>
  <c r="AV1513" i="1"/>
  <c r="AV1529" i="1"/>
  <c r="AV1545" i="1"/>
  <c r="AV1561" i="1"/>
  <c r="AV1577" i="1"/>
  <c r="AV1593" i="1"/>
  <c r="AV1609" i="1"/>
  <c r="AV1625" i="1"/>
  <c r="AV1641" i="1"/>
  <c r="AV1657" i="1"/>
  <c r="AV1673" i="1"/>
  <c r="AV1689" i="1"/>
  <c r="AV1705" i="1"/>
  <c r="AV1721" i="1"/>
  <c r="AV1737" i="1"/>
  <c r="V46" i="1"/>
  <c r="W46" i="1" s="1"/>
  <c r="V110" i="1"/>
  <c r="W110" i="1" s="1"/>
  <c r="Y13" i="1"/>
  <c r="AU13" i="1" s="1"/>
  <c r="Y29" i="1"/>
  <c r="AU29" i="1" s="1"/>
  <c r="Y45" i="1"/>
  <c r="AU45" i="1" s="1"/>
  <c r="Y61" i="1"/>
  <c r="AU61" i="1" s="1"/>
  <c r="Y77" i="1"/>
  <c r="AU77" i="1" s="1"/>
  <c r="Y93" i="1"/>
  <c r="AU93" i="1" s="1"/>
  <c r="Y109" i="1"/>
  <c r="AU109" i="1" s="1"/>
  <c r="Y125" i="1"/>
  <c r="AU125" i="1" s="1"/>
  <c r="Y141" i="1"/>
  <c r="AU141" i="1" s="1"/>
  <c r="Y157" i="1"/>
  <c r="AU157" i="1" s="1"/>
  <c r="Y173" i="1"/>
  <c r="AU173" i="1" s="1"/>
  <c r="Y189" i="1"/>
  <c r="AU189" i="1" s="1"/>
  <c r="Y205" i="1"/>
  <c r="AU205" i="1" s="1"/>
  <c r="Y221" i="1"/>
  <c r="AU221" i="1" s="1"/>
  <c r="Y237" i="1"/>
  <c r="AU237" i="1" s="1"/>
  <c r="Y253" i="1"/>
  <c r="AU253" i="1" s="1"/>
  <c r="Y269" i="1"/>
  <c r="AU269" i="1" s="1"/>
  <c r="Y285" i="1"/>
  <c r="AU285" i="1" s="1"/>
  <c r="Y301" i="1"/>
  <c r="AU301" i="1" s="1"/>
  <c r="Y317" i="1"/>
  <c r="AU317" i="1" s="1"/>
  <c r="Y333" i="1"/>
  <c r="AU333" i="1" s="1"/>
  <c r="Y349" i="1"/>
  <c r="AU349" i="1" s="1"/>
  <c r="Y365" i="1"/>
  <c r="AU365" i="1" s="1"/>
  <c r="Y381" i="1"/>
  <c r="AU381" i="1" s="1"/>
  <c r="Y397" i="1"/>
  <c r="AU397" i="1" s="1"/>
  <c r="Y413" i="1"/>
  <c r="AU413" i="1" s="1"/>
  <c r="Y429" i="1"/>
  <c r="AU429" i="1" s="1"/>
  <c r="Y445" i="1"/>
  <c r="AU445" i="1" s="1"/>
  <c r="Y461" i="1"/>
  <c r="AU461" i="1" s="1"/>
  <c r="Y477" i="1"/>
  <c r="AU477" i="1" s="1"/>
  <c r="Y493" i="1"/>
  <c r="AU493" i="1" s="1"/>
  <c r="Y509" i="1"/>
  <c r="AU509" i="1" s="1"/>
  <c r="Y525" i="1"/>
  <c r="AU525" i="1" s="1"/>
  <c r="Y541" i="1"/>
  <c r="AU541" i="1" s="1"/>
  <c r="Y557" i="1"/>
  <c r="AU557" i="1" s="1"/>
  <c r="Y573" i="1"/>
  <c r="AU573" i="1" s="1"/>
  <c r="Y589" i="1"/>
  <c r="AU589" i="1" s="1"/>
  <c r="Y605" i="1"/>
  <c r="AU605" i="1" s="1"/>
  <c r="Y621" i="1"/>
  <c r="AU621" i="1" s="1"/>
  <c r="Y637" i="1"/>
  <c r="AU637" i="1" s="1"/>
  <c r="Y653" i="1"/>
  <c r="AU653" i="1" s="1"/>
  <c r="Y669" i="1"/>
  <c r="AU669" i="1" s="1"/>
  <c r="Y685" i="1"/>
  <c r="AU685" i="1" s="1"/>
  <c r="Y701" i="1"/>
  <c r="AU701" i="1" s="1"/>
  <c r="Y717" i="1"/>
  <c r="AU717" i="1" s="1"/>
  <c r="Y733" i="1"/>
  <c r="AU733" i="1" s="1"/>
  <c r="Y749" i="1"/>
  <c r="AU749" i="1" s="1"/>
  <c r="Y765" i="1"/>
  <c r="AU765" i="1" s="1"/>
  <c r="Y781" i="1"/>
  <c r="AU781" i="1" s="1"/>
  <c r="Y797" i="1"/>
  <c r="AU797" i="1" s="1"/>
  <c r="Y813" i="1"/>
  <c r="AU813" i="1" s="1"/>
  <c r="Y829" i="1"/>
  <c r="AU829" i="1" s="1"/>
  <c r="Y845" i="1"/>
  <c r="AU845" i="1" s="1"/>
  <c r="Y861" i="1"/>
  <c r="AU861" i="1" s="1"/>
  <c r="Y877" i="1"/>
  <c r="AU877" i="1" s="1"/>
  <c r="Y893" i="1"/>
  <c r="AU893" i="1" s="1"/>
  <c r="Y909" i="1"/>
  <c r="AU909" i="1" s="1"/>
  <c r="Y925" i="1"/>
  <c r="AU925" i="1" s="1"/>
  <c r="Y941" i="1"/>
  <c r="AU941" i="1" s="1"/>
  <c r="Y957" i="1"/>
  <c r="AU957" i="1" s="1"/>
  <c r="Y973" i="1"/>
  <c r="AU973" i="1" s="1"/>
  <c r="Y989" i="1"/>
  <c r="AU989" i="1" s="1"/>
  <c r="Y1005" i="1"/>
  <c r="AU1005" i="1" s="1"/>
  <c r="Y1021" i="1"/>
  <c r="AU1021" i="1" s="1"/>
  <c r="Y1037" i="1"/>
  <c r="AU1037" i="1" s="1"/>
  <c r="Y1053" i="1"/>
  <c r="AU1053" i="1" s="1"/>
  <c r="Y1069" i="1"/>
  <c r="AU1069" i="1" s="1"/>
  <c r="Y1085" i="1"/>
  <c r="AU1085" i="1" s="1"/>
  <c r="Y1101" i="1"/>
  <c r="AU1101" i="1" s="1"/>
  <c r="Y1117" i="1"/>
  <c r="AU1117" i="1" s="1"/>
  <c r="Y1133" i="1"/>
  <c r="AU1133" i="1" s="1"/>
  <c r="Y1149" i="1"/>
  <c r="AU1149" i="1" s="1"/>
  <c r="Y1165" i="1"/>
  <c r="AU1165" i="1" s="1"/>
  <c r="Y1181" i="1"/>
  <c r="AU1181" i="1" s="1"/>
  <c r="Y1197" i="1"/>
  <c r="AU1197" i="1" s="1"/>
  <c r="Y1213" i="1"/>
  <c r="AU1213" i="1" s="1"/>
  <c r="Y1229" i="1"/>
  <c r="AU1229" i="1" s="1"/>
  <c r="Y1245" i="1"/>
  <c r="AU1245" i="1" s="1"/>
  <c r="Y1261" i="1"/>
  <c r="AU1261" i="1" s="1"/>
  <c r="Y1277" i="1"/>
  <c r="AU1277" i="1" s="1"/>
  <c r="Y1293" i="1"/>
  <c r="AU1293" i="1" s="1"/>
  <c r="Y1309" i="1"/>
  <c r="AU1309" i="1" s="1"/>
  <c r="Y1325" i="1"/>
  <c r="AU1325" i="1" s="1"/>
  <c r="Y1341" i="1"/>
  <c r="AU1341" i="1" s="1"/>
  <c r="Y1357" i="1"/>
  <c r="AU1357" i="1" s="1"/>
  <c r="Y1373" i="1"/>
  <c r="AU1373" i="1" s="1"/>
  <c r="Y1389" i="1"/>
  <c r="AU1389" i="1" s="1"/>
  <c r="Y1405" i="1"/>
  <c r="AU1405" i="1" s="1"/>
  <c r="Y1421" i="1"/>
  <c r="AU1421" i="1" s="1"/>
  <c r="Y1437" i="1"/>
  <c r="AU1437" i="1" s="1"/>
  <c r="Y1453" i="1"/>
  <c r="AU1453" i="1" s="1"/>
  <c r="Y1469" i="1"/>
  <c r="AU1469" i="1" s="1"/>
  <c r="Y1485" i="1"/>
  <c r="AU1485" i="1" s="1"/>
  <c r="Y1501" i="1"/>
  <c r="AU1501" i="1" s="1"/>
  <c r="Y1517" i="1"/>
  <c r="AU1517" i="1" s="1"/>
  <c r="Y1533" i="1"/>
  <c r="AU1533" i="1" s="1"/>
  <c r="Y1549" i="1"/>
  <c r="AU1549" i="1" s="1"/>
  <c r="Y1565" i="1"/>
  <c r="AU1565" i="1" s="1"/>
  <c r="Y1581" i="1"/>
  <c r="AU1581" i="1" s="1"/>
  <c r="Y1597" i="1"/>
  <c r="AU1597" i="1" s="1"/>
  <c r="Y1613" i="1"/>
  <c r="AU1613" i="1" s="1"/>
  <c r="Y1629" i="1"/>
  <c r="AU1629" i="1" s="1"/>
  <c r="Y1645" i="1"/>
  <c r="AU1645" i="1" s="1"/>
  <c r="Y1661" i="1"/>
  <c r="AU1661" i="1" s="1"/>
  <c r="Y1677" i="1"/>
  <c r="AU1677" i="1" s="1"/>
  <c r="Y1693" i="1"/>
  <c r="AU1693" i="1" s="1"/>
  <c r="Y1709" i="1"/>
  <c r="AU1709" i="1" s="1"/>
  <c r="Y1725" i="1"/>
  <c r="AU1725" i="1" s="1"/>
  <c r="Y1741" i="1"/>
  <c r="AU1741" i="1" s="1"/>
  <c r="V20" i="1"/>
  <c r="W20" i="1" s="1"/>
  <c r="V84" i="1"/>
  <c r="W84" i="1" s="1"/>
  <c r="V148" i="1"/>
  <c r="W148" i="1" s="1"/>
  <c r="V212" i="1"/>
  <c r="W212" i="1" s="1"/>
  <c r="V276" i="1"/>
  <c r="W276" i="1" s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8" i="1"/>
  <c r="W8" i="1" s="1"/>
  <c r="V56" i="1"/>
  <c r="W56" i="1" s="1"/>
  <c r="V92" i="1"/>
  <c r="W92" i="1" s="1"/>
  <c r="V136" i="1"/>
  <c r="W136" i="1" s="1"/>
  <c r="V184" i="1"/>
  <c r="W184" i="1" s="1"/>
  <c r="V220" i="1"/>
  <c r="W220" i="1" s="1"/>
  <c r="V264" i="1"/>
  <c r="W264" i="1" s="1"/>
  <c r="V312" i="1"/>
  <c r="W312" i="1" s="1"/>
  <c r="V348" i="1"/>
  <c r="W348" i="1" s="1"/>
  <c r="V392" i="1"/>
  <c r="W392" i="1" s="1"/>
  <c r="V440" i="1"/>
  <c r="W440" i="1" s="1"/>
  <c r="V476" i="1"/>
  <c r="W476" i="1" s="1"/>
  <c r="V520" i="1"/>
  <c r="W520" i="1" s="1"/>
  <c r="V568" i="1"/>
  <c r="W568" i="1" s="1"/>
  <c r="V604" i="1"/>
  <c r="W604" i="1" s="1"/>
  <c r="V648" i="1"/>
  <c r="W648" i="1" s="1"/>
  <c r="V696" i="1"/>
  <c r="W696" i="1" s="1"/>
  <c r="V732" i="1"/>
  <c r="W732" i="1" s="1"/>
  <c r="V776" i="1"/>
  <c r="W776" i="1" s="1"/>
  <c r="V824" i="1"/>
  <c r="W824" i="1" s="1"/>
  <c r="V860" i="1"/>
  <c r="W860" i="1" s="1"/>
  <c r="V892" i="1"/>
  <c r="W892" i="1" s="1"/>
  <c r="V924" i="1"/>
  <c r="W924" i="1" s="1"/>
  <c r="V956" i="1"/>
  <c r="W956" i="1" s="1"/>
  <c r="V988" i="1"/>
  <c r="W988" i="1" s="1"/>
  <c r="V1020" i="1"/>
  <c r="W1020" i="1" s="1"/>
  <c r="V1052" i="1"/>
  <c r="W1052" i="1" s="1"/>
  <c r="V1084" i="1"/>
  <c r="W1084" i="1" s="1"/>
  <c r="V1116" i="1"/>
  <c r="W1116" i="1" s="1"/>
  <c r="V1148" i="1"/>
  <c r="W1148" i="1" s="1"/>
  <c r="V1180" i="1"/>
  <c r="W1180" i="1" s="1"/>
  <c r="V1204" i="1"/>
  <c r="W1204" i="1" s="1"/>
  <c r="V1228" i="1"/>
  <c r="W1228" i="1" s="1"/>
  <c r="V1248" i="1"/>
  <c r="W1248" i="1" s="1"/>
  <c r="V1268" i="1"/>
  <c r="W1268" i="1" s="1"/>
  <c r="V1292" i="1"/>
  <c r="W1292" i="1" s="1"/>
  <c r="V1312" i="1"/>
  <c r="W1312" i="1" s="1"/>
  <c r="V1332" i="1"/>
  <c r="W1332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S24" i="1"/>
  <c r="S40" i="1"/>
  <c r="S72" i="1"/>
  <c r="S88" i="1"/>
  <c r="S104" i="1"/>
  <c r="S120" i="1"/>
  <c r="S152" i="1"/>
  <c r="S168" i="1"/>
  <c r="S200" i="1"/>
  <c r="S216" i="1"/>
  <c r="S232" i="1"/>
  <c r="S248" i="1"/>
  <c r="S280" i="1"/>
  <c r="S296" i="1"/>
  <c r="S328" i="1"/>
  <c r="S344" i="1"/>
  <c r="S360" i="1"/>
  <c r="S376" i="1"/>
  <c r="S408" i="1"/>
  <c r="S424" i="1"/>
  <c r="S456" i="1"/>
  <c r="S472" i="1"/>
  <c r="S488" i="1"/>
  <c r="S504" i="1"/>
  <c r="S536" i="1"/>
  <c r="S552" i="1"/>
  <c r="S584" i="1"/>
  <c r="S600" i="1"/>
  <c r="S616" i="1"/>
  <c r="S632" i="1"/>
  <c r="S664" i="1"/>
  <c r="S680" i="1"/>
  <c r="S712" i="1"/>
  <c r="S728" i="1"/>
  <c r="S744" i="1"/>
  <c r="S760" i="1"/>
  <c r="S792" i="1"/>
  <c r="S808" i="1"/>
  <c r="S840" i="1"/>
  <c r="S856" i="1"/>
  <c r="S872" i="1"/>
  <c r="S888" i="1"/>
  <c r="S904" i="1"/>
  <c r="S920" i="1"/>
  <c r="S936" i="1"/>
  <c r="S952" i="1"/>
  <c r="S968" i="1"/>
  <c r="S984" i="1"/>
  <c r="S1000" i="1"/>
  <c r="S1016" i="1"/>
  <c r="S1032" i="1"/>
  <c r="S1048" i="1"/>
  <c r="S1064" i="1"/>
  <c r="S1080" i="1"/>
  <c r="S1096" i="1"/>
  <c r="S1112" i="1"/>
  <c r="S1128" i="1"/>
  <c r="S1144" i="1"/>
  <c r="S1160" i="1"/>
  <c r="S1176" i="1"/>
  <c r="S1192" i="1"/>
  <c r="S1208" i="1"/>
  <c r="S1224" i="1"/>
  <c r="S1240" i="1"/>
  <c r="S1256" i="1"/>
  <c r="S1272" i="1"/>
  <c r="S1288" i="1"/>
  <c r="S1304" i="1"/>
  <c r="S1320" i="1"/>
  <c r="S1336" i="1"/>
  <c r="V29" i="1"/>
  <c r="W29" i="1" s="1"/>
  <c r="V85" i="1"/>
  <c r="W85" i="1" s="1"/>
  <c r="V129" i="1"/>
  <c r="W129" i="1" s="1"/>
  <c r="V165" i="1"/>
  <c r="W165" i="1" s="1"/>
  <c r="V213" i="1"/>
  <c r="W213" i="1" s="1"/>
  <c r="V257" i="1"/>
  <c r="W257" i="1" s="1"/>
  <c r="V293" i="1"/>
  <c r="W293" i="1" s="1"/>
  <c r="V341" i="1"/>
  <c r="W341" i="1" s="1"/>
  <c r="V385" i="1"/>
  <c r="W385" i="1" s="1"/>
  <c r="V421" i="1"/>
  <c r="W421" i="1" s="1"/>
  <c r="V469" i="1"/>
  <c r="W469" i="1" s="1"/>
  <c r="V513" i="1"/>
  <c r="W513" i="1" s="1"/>
  <c r="V549" i="1"/>
  <c r="W549" i="1" s="1"/>
  <c r="V597" i="1"/>
  <c r="W597" i="1" s="1"/>
  <c r="V641" i="1"/>
  <c r="W641" i="1" s="1"/>
  <c r="V677" i="1"/>
  <c r="W677" i="1" s="1"/>
  <c r="V725" i="1"/>
  <c r="W725" i="1" s="1"/>
  <c r="V769" i="1"/>
  <c r="W769" i="1" s="1"/>
  <c r="V805" i="1"/>
  <c r="W805" i="1" s="1"/>
  <c r="V849" i="1"/>
  <c r="W849" i="1" s="1"/>
  <c r="V881" i="1"/>
  <c r="W881" i="1" s="1"/>
  <c r="V913" i="1"/>
  <c r="W913" i="1" s="1"/>
  <c r="V945" i="1"/>
  <c r="W945" i="1" s="1"/>
  <c r="V977" i="1"/>
  <c r="W977" i="1" s="1"/>
  <c r="V1009" i="1"/>
  <c r="W1009" i="1" s="1"/>
  <c r="V1041" i="1"/>
  <c r="W1041" i="1" s="1"/>
  <c r="V1073" i="1"/>
  <c r="W1073" i="1" s="1"/>
  <c r="V1105" i="1"/>
  <c r="W1105" i="1" s="1"/>
  <c r="V1137" i="1"/>
  <c r="W1137" i="1" s="1"/>
  <c r="V1169" i="1"/>
  <c r="W1169" i="1" s="1"/>
  <c r="V1201" i="1"/>
  <c r="W1201" i="1" s="1"/>
  <c r="V1233" i="1"/>
  <c r="W1233" i="1" s="1"/>
  <c r="V1265" i="1"/>
  <c r="W1265" i="1" s="1"/>
  <c r="V1297" i="1"/>
  <c r="W1297" i="1" s="1"/>
  <c r="V1329" i="1"/>
  <c r="W1329" i="1" s="1"/>
  <c r="V1361" i="1"/>
  <c r="W1361" i="1" s="1"/>
  <c r="V1393" i="1"/>
  <c r="W1393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S1737" i="1"/>
  <c r="V6" i="1"/>
  <c r="W6" i="1" s="1"/>
  <c r="V26" i="1"/>
  <c r="W26" i="1" s="1"/>
  <c r="V50" i="1"/>
  <c r="W50" i="1" s="1"/>
  <c r="V70" i="1"/>
  <c r="W70" i="1" s="1"/>
  <c r="V90" i="1"/>
  <c r="W90" i="1" s="1"/>
  <c r="V114" i="1"/>
  <c r="W114" i="1" s="1"/>
  <c r="V134" i="1"/>
  <c r="W134" i="1" s="1"/>
  <c r="V154" i="1"/>
  <c r="W154" i="1" s="1"/>
  <c r="V178" i="1"/>
  <c r="W178" i="1" s="1"/>
  <c r="V198" i="1"/>
  <c r="W198" i="1" s="1"/>
  <c r="V218" i="1"/>
  <c r="W218" i="1" s="1"/>
  <c r="V242" i="1"/>
  <c r="W242" i="1" s="1"/>
  <c r="V262" i="1"/>
  <c r="W262" i="1" s="1"/>
  <c r="V282" i="1"/>
  <c r="W282" i="1" s="1"/>
  <c r="V306" i="1"/>
  <c r="W306" i="1" s="1"/>
  <c r="V326" i="1"/>
  <c r="W326" i="1" s="1"/>
  <c r="V346" i="1"/>
  <c r="W346" i="1" s="1"/>
  <c r="V370" i="1"/>
  <c r="W370" i="1" s="1"/>
  <c r="V390" i="1"/>
  <c r="W390" i="1" s="1"/>
  <c r="V410" i="1"/>
  <c r="W410" i="1" s="1"/>
  <c r="V434" i="1"/>
  <c r="W434" i="1" s="1"/>
  <c r="V454" i="1"/>
  <c r="W454" i="1" s="1"/>
  <c r="V474" i="1"/>
  <c r="W474" i="1" s="1"/>
  <c r="V498" i="1"/>
  <c r="W498" i="1" s="1"/>
  <c r="V518" i="1"/>
  <c r="W518" i="1" s="1"/>
  <c r="V538" i="1"/>
  <c r="W538" i="1" s="1"/>
  <c r="V562" i="1"/>
  <c r="W562" i="1" s="1"/>
  <c r="V582" i="1"/>
  <c r="W582" i="1" s="1"/>
  <c r="V602" i="1"/>
  <c r="W602" i="1" s="1"/>
  <c r="V626" i="1"/>
  <c r="W626" i="1" s="1"/>
  <c r="V646" i="1"/>
  <c r="W646" i="1" s="1"/>
  <c r="V666" i="1"/>
  <c r="W666" i="1" s="1"/>
  <c r="V690" i="1"/>
  <c r="W690" i="1" s="1"/>
  <c r="V710" i="1"/>
  <c r="W710" i="1" s="1"/>
  <c r="V730" i="1"/>
  <c r="W730" i="1" s="1"/>
  <c r="V754" i="1"/>
  <c r="W754" i="1" s="1"/>
  <c r="V774" i="1"/>
  <c r="W774" i="1" s="1"/>
  <c r="V794" i="1"/>
  <c r="W794" i="1" s="1"/>
  <c r="V818" i="1"/>
  <c r="W818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22" i="1"/>
  <c r="S38" i="1"/>
  <c r="S54" i="1"/>
  <c r="S86" i="1"/>
  <c r="S102" i="1"/>
  <c r="S118" i="1"/>
  <c r="S150" i="1"/>
  <c r="S166" i="1"/>
  <c r="S182" i="1"/>
  <c r="S214" i="1"/>
  <c r="S230" i="1"/>
  <c r="S246" i="1"/>
  <c r="S278" i="1"/>
  <c r="S294" i="1"/>
  <c r="S310" i="1"/>
  <c r="S342" i="1"/>
  <c r="S358" i="1"/>
  <c r="S374" i="1"/>
  <c r="S406" i="1"/>
  <c r="S422" i="1"/>
  <c r="S438" i="1"/>
  <c r="S470" i="1"/>
  <c r="S486" i="1"/>
  <c r="S502" i="1"/>
  <c r="S534" i="1"/>
  <c r="S550" i="1"/>
  <c r="S566" i="1"/>
  <c r="S598" i="1"/>
  <c r="S614" i="1"/>
  <c r="S630" i="1"/>
  <c r="S662" i="1"/>
  <c r="S678" i="1"/>
  <c r="S694" i="1"/>
  <c r="S726" i="1"/>
  <c r="S742" i="1"/>
  <c r="S758" i="1"/>
  <c r="S790" i="1"/>
  <c r="S806" i="1"/>
  <c r="S822" i="1"/>
  <c r="BJ379" i="1"/>
  <c r="BJ499" i="1"/>
  <c r="BJ515" i="1"/>
  <c r="BJ1171" i="1"/>
  <c r="BJ1291" i="1"/>
  <c r="BJ1443" i="1"/>
  <c r="BJ1507" i="1"/>
  <c r="BJ1539" i="1"/>
  <c r="BJ1547" i="1"/>
  <c r="BJ1619" i="1"/>
  <c r="BJ1667" i="1"/>
  <c r="BJ132" i="1"/>
  <c r="BJ348" i="1"/>
  <c r="BJ380" i="1"/>
  <c r="BJ548" i="1"/>
  <c r="BJ564" i="1"/>
  <c r="BJ572" i="1"/>
  <c r="BJ860" i="1"/>
  <c r="BJ1172" i="1"/>
  <c r="BJ1220" i="1"/>
  <c r="BJ1292" i="1"/>
  <c r="BJ1540" i="1"/>
  <c r="BJ1644" i="1"/>
  <c r="BJ17" i="1"/>
  <c r="BJ349" i="1"/>
  <c r="BJ381" i="1"/>
  <c r="BJ549" i="1"/>
  <c r="BJ565" i="1"/>
  <c r="BJ573" i="1"/>
  <c r="BJ621" i="1"/>
  <c r="BJ861" i="1"/>
  <c r="BJ877" i="1"/>
  <c r="BJ997" i="1"/>
  <c r="BJ1141" i="1"/>
  <c r="BJ1205" i="1"/>
  <c r="BJ1221" i="1"/>
  <c r="BJ1293" i="1"/>
  <c r="BJ1413" i="1"/>
  <c r="BJ1477" i="1"/>
  <c r="BJ1557" i="1"/>
  <c r="BJ1597" i="1"/>
  <c r="BJ1645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38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AV1738" i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369" i="1"/>
  <c r="AU369" i="1" s="1"/>
  <c r="Y385" i="1"/>
  <c r="AU385" i="1" s="1"/>
  <c r="Y401" i="1"/>
  <c r="AU401" i="1" s="1"/>
  <c r="Y417" i="1"/>
  <c r="AU417" i="1" s="1"/>
  <c r="Y433" i="1"/>
  <c r="AU433" i="1" s="1"/>
  <c r="Y449" i="1"/>
  <c r="AU449" i="1" s="1"/>
  <c r="Y465" i="1"/>
  <c r="AU465" i="1" s="1"/>
  <c r="Y481" i="1"/>
  <c r="AU481" i="1" s="1"/>
  <c r="Y497" i="1"/>
  <c r="AU497" i="1" s="1"/>
  <c r="Y513" i="1"/>
  <c r="AU513" i="1" s="1"/>
  <c r="Y529" i="1"/>
  <c r="AU529" i="1" s="1"/>
  <c r="Y545" i="1"/>
  <c r="AU545" i="1" s="1"/>
  <c r="Y561" i="1"/>
  <c r="AU561" i="1" s="1"/>
  <c r="Y577" i="1"/>
  <c r="AU577" i="1" s="1"/>
  <c r="Y593" i="1"/>
  <c r="AU593" i="1" s="1"/>
  <c r="Y609" i="1"/>
  <c r="AU609" i="1" s="1"/>
  <c r="Y625" i="1"/>
  <c r="AU625" i="1" s="1"/>
  <c r="Y641" i="1"/>
  <c r="AU641" i="1" s="1"/>
  <c r="Y657" i="1"/>
  <c r="AU657" i="1" s="1"/>
  <c r="Y673" i="1"/>
  <c r="AU673" i="1" s="1"/>
  <c r="Y689" i="1"/>
  <c r="AU689" i="1" s="1"/>
  <c r="Y705" i="1"/>
  <c r="AU705" i="1" s="1"/>
  <c r="Y721" i="1"/>
  <c r="AU721" i="1" s="1"/>
  <c r="Y737" i="1"/>
  <c r="AU737" i="1" s="1"/>
  <c r="Y753" i="1"/>
  <c r="AU753" i="1" s="1"/>
  <c r="Y769" i="1"/>
  <c r="AU769" i="1" s="1"/>
  <c r="Y785" i="1"/>
  <c r="AU785" i="1" s="1"/>
  <c r="Y801" i="1"/>
  <c r="AU801" i="1" s="1"/>
  <c r="Y817" i="1"/>
  <c r="AU817" i="1" s="1"/>
  <c r="Y833" i="1"/>
  <c r="AU833" i="1" s="1"/>
  <c r="Y849" i="1"/>
  <c r="AU849" i="1" s="1"/>
  <c r="Y865" i="1"/>
  <c r="AU865" i="1" s="1"/>
  <c r="Y881" i="1"/>
  <c r="AU881" i="1" s="1"/>
  <c r="Y897" i="1"/>
  <c r="AU897" i="1" s="1"/>
  <c r="Y913" i="1"/>
  <c r="AU913" i="1" s="1"/>
  <c r="Y929" i="1"/>
  <c r="AU929" i="1" s="1"/>
  <c r="Y945" i="1"/>
  <c r="AU945" i="1" s="1"/>
  <c r="Y961" i="1"/>
  <c r="AU961" i="1" s="1"/>
  <c r="Y977" i="1"/>
  <c r="AU977" i="1" s="1"/>
  <c r="Y993" i="1"/>
  <c r="AU993" i="1" s="1"/>
  <c r="Y1009" i="1"/>
  <c r="AU1009" i="1" s="1"/>
  <c r="Y1025" i="1"/>
  <c r="AU1025" i="1" s="1"/>
  <c r="Y1041" i="1"/>
  <c r="AU1041" i="1" s="1"/>
  <c r="Y1057" i="1"/>
  <c r="AU1057" i="1" s="1"/>
  <c r="Y1073" i="1"/>
  <c r="AU1073" i="1" s="1"/>
  <c r="Y1089" i="1"/>
  <c r="AU1089" i="1" s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Y1729" i="1"/>
  <c r="AU1729" i="1" s="1"/>
  <c r="Y1745" i="1"/>
  <c r="AU1745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AV1735" i="1"/>
  <c r="AV1743" i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16" i="1"/>
  <c r="W16" i="1" s="1"/>
  <c r="V64" i="1"/>
  <c r="W64" i="1" s="1"/>
  <c r="V108" i="1"/>
  <c r="W108" i="1" s="1"/>
  <c r="V144" i="1"/>
  <c r="W144" i="1" s="1"/>
  <c r="V192" i="1"/>
  <c r="W192" i="1" s="1"/>
  <c r="V236" i="1"/>
  <c r="W236" i="1" s="1"/>
  <c r="V272" i="1"/>
  <c r="W272" i="1" s="1"/>
  <c r="V320" i="1"/>
  <c r="W320" i="1" s="1"/>
  <c r="V364" i="1"/>
  <c r="W364" i="1" s="1"/>
  <c r="V400" i="1"/>
  <c r="W400" i="1" s="1"/>
  <c r="V448" i="1"/>
  <c r="W448" i="1" s="1"/>
  <c r="V492" i="1"/>
  <c r="W492" i="1" s="1"/>
  <c r="V528" i="1"/>
  <c r="W528" i="1" s="1"/>
  <c r="V576" i="1"/>
  <c r="W576" i="1" s="1"/>
  <c r="V620" i="1"/>
  <c r="W620" i="1" s="1"/>
  <c r="V656" i="1"/>
  <c r="W656" i="1" s="1"/>
  <c r="V704" i="1"/>
  <c r="W704" i="1" s="1"/>
  <c r="V748" i="1"/>
  <c r="W748" i="1" s="1"/>
  <c r="V784" i="1"/>
  <c r="W784" i="1" s="1"/>
  <c r="V832" i="1"/>
  <c r="W832" i="1" s="1"/>
  <c r="V864" i="1"/>
  <c r="W864" i="1" s="1"/>
  <c r="V896" i="1"/>
  <c r="W896" i="1" s="1"/>
  <c r="V928" i="1"/>
  <c r="W928" i="1" s="1"/>
  <c r="V960" i="1"/>
  <c r="W960" i="1" s="1"/>
  <c r="V992" i="1"/>
  <c r="W992" i="1" s="1"/>
  <c r="V1024" i="1"/>
  <c r="W1024" i="1" s="1"/>
  <c r="V1056" i="1"/>
  <c r="W1056" i="1" s="1"/>
  <c r="V1088" i="1"/>
  <c r="W1088" i="1" s="1"/>
  <c r="V1120" i="1"/>
  <c r="W1120" i="1" s="1"/>
  <c r="V1152" i="1"/>
  <c r="W1152" i="1" s="1"/>
  <c r="V1184" i="1"/>
  <c r="W1184" i="1" s="1"/>
  <c r="V1212" i="1"/>
  <c r="W1212" i="1" s="1"/>
  <c r="V1232" i="1"/>
  <c r="W1232" i="1" s="1"/>
  <c r="V1252" i="1"/>
  <c r="W1252" i="1" s="1"/>
  <c r="V1276" i="1"/>
  <c r="W1276" i="1" s="1"/>
  <c r="V1296" i="1"/>
  <c r="W1296" i="1" s="1"/>
  <c r="V1316" i="1"/>
  <c r="W1316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S12" i="1"/>
  <c r="S28" i="1"/>
  <c r="S44" i="1"/>
  <c r="S60" i="1"/>
  <c r="S76" i="1"/>
  <c r="S124" i="1"/>
  <c r="S140" i="1"/>
  <c r="S156" i="1"/>
  <c r="S172" i="1"/>
  <c r="S188" i="1"/>
  <c r="S204" i="1"/>
  <c r="S252" i="1"/>
  <c r="S268" i="1"/>
  <c r="S284" i="1"/>
  <c r="S300" i="1"/>
  <c r="S316" i="1"/>
  <c r="S332" i="1"/>
  <c r="S380" i="1"/>
  <c r="S396" i="1"/>
  <c r="S412" i="1"/>
  <c r="S428" i="1"/>
  <c r="S444" i="1"/>
  <c r="S460" i="1"/>
  <c r="S508" i="1"/>
  <c r="S524" i="1"/>
  <c r="S540" i="1"/>
  <c r="S556" i="1"/>
  <c r="S572" i="1"/>
  <c r="S588" i="1"/>
  <c r="S636" i="1"/>
  <c r="S652" i="1"/>
  <c r="S668" i="1"/>
  <c r="S684" i="1"/>
  <c r="S700" i="1"/>
  <c r="S716" i="1"/>
  <c r="S764" i="1"/>
  <c r="S780" i="1"/>
  <c r="S796" i="1"/>
  <c r="S812" i="1"/>
  <c r="S828" i="1"/>
  <c r="S844" i="1"/>
  <c r="S876" i="1"/>
  <c r="S908" i="1"/>
  <c r="S940" i="1"/>
  <c r="S972" i="1"/>
  <c r="S1004" i="1"/>
  <c r="S1036" i="1"/>
  <c r="S1068" i="1"/>
  <c r="S1100" i="1"/>
  <c r="S1132" i="1"/>
  <c r="S1164" i="1"/>
  <c r="S1196" i="1"/>
  <c r="S1244" i="1"/>
  <c r="S1260" i="1"/>
  <c r="S1308" i="1"/>
  <c r="S1324" i="1"/>
  <c r="V37" i="1"/>
  <c r="W37" i="1" s="1"/>
  <c r="V93" i="1"/>
  <c r="W93" i="1" s="1"/>
  <c r="V141" i="1"/>
  <c r="W141" i="1" s="1"/>
  <c r="V177" i="1"/>
  <c r="W177" i="1" s="1"/>
  <c r="V221" i="1"/>
  <c r="W221" i="1" s="1"/>
  <c r="V269" i="1"/>
  <c r="W269" i="1" s="1"/>
  <c r="V305" i="1"/>
  <c r="W305" i="1" s="1"/>
  <c r="V349" i="1"/>
  <c r="W349" i="1" s="1"/>
  <c r="V397" i="1"/>
  <c r="W397" i="1" s="1"/>
  <c r="V433" i="1"/>
  <c r="W433" i="1" s="1"/>
  <c r="V477" i="1"/>
  <c r="W477" i="1" s="1"/>
  <c r="V525" i="1"/>
  <c r="W525" i="1" s="1"/>
  <c r="V561" i="1"/>
  <c r="W561" i="1" s="1"/>
  <c r="V605" i="1"/>
  <c r="W605" i="1" s="1"/>
  <c r="V653" i="1"/>
  <c r="W653" i="1" s="1"/>
  <c r="V689" i="1"/>
  <c r="W689" i="1" s="1"/>
  <c r="V733" i="1"/>
  <c r="W733" i="1" s="1"/>
  <c r="V781" i="1"/>
  <c r="W781" i="1" s="1"/>
  <c r="V817" i="1"/>
  <c r="W817" i="1" s="1"/>
  <c r="V853" i="1"/>
  <c r="W853" i="1" s="1"/>
  <c r="V885" i="1"/>
  <c r="W885" i="1" s="1"/>
  <c r="V917" i="1"/>
  <c r="W917" i="1" s="1"/>
  <c r="V949" i="1"/>
  <c r="W949" i="1" s="1"/>
  <c r="V981" i="1"/>
  <c r="W981" i="1" s="1"/>
  <c r="V1013" i="1"/>
  <c r="W1013" i="1" s="1"/>
  <c r="V1045" i="1"/>
  <c r="W1045" i="1" s="1"/>
  <c r="V1077" i="1"/>
  <c r="W1077" i="1" s="1"/>
  <c r="V1109" i="1"/>
  <c r="W1109" i="1" s="1"/>
  <c r="V1141" i="1"/>
  <c r="W1141" i="1" s="1"/>
  <c r="V1173" i="1"/>
  <c r="W1173" i="1" s="1"/>
  <c r="V1205" i="1"/>
  <c r="W1205" i="1" s="1"/>
  <c r="V1237" i="1"/>
  <c r="W1237" i="1" s="1"/>
  <c r="V1269" i="1"/>
  <c r="W1269" i="1" s="1"/>
  <c r="V1301" i="1"/>
  <c r="W1301" i="1" s="1"/>
  <c r="V1333" i="1"/>
  <c r="W1333" i="1" s="1"/>
  <c r="V1365" i="1"/>
  <c r="W1365" i="1" s="1"/>
  <c r="V1397" i="1"/>
  <c r="W1397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S13" i="1"/>
  <c r="S45" i="1"/>
  <c r="S61" i="1"/>
  <c r="S77" i="1"/>
  <c r="S109" i="1"/>
  <c r="S125" i="1"/>
  <c r="S157" i="1"/>
  <c r="S173" i="1"/>
  <c r="S189" i="1"/>
  <c r="S205" i="1"/>
  <c r="S237" i="1"/>
  <c r="S253" i="1"/>
  <c r="S285" i="1"/>
  <c r="S301" i="1"/>
  <c r="S317" i="1"/>
  <c r="S333" i="1"/>
  <c r="S365" i="1"/>
  <c r="S381" i="1"/>
  <c r="S413" i="1"/>
  <c r="S429" i="1"/>
  <c r="S445" i="1"/>
  <c r="S461" i="1"/>
  <c r="S493" i="1"/>
  <c r="S509" i="1"/>
  <c r="S541" i="1"/>
  <c r="S557" i="1"/>
  <c r="S573" i="1"/>
  <c r="S589" i="1"/>
  <c r="S621" i="1"/>
  <c r="S637" i="1"/>
  <c r="S669" i="1"/>
  <c r="S685" i="1"/>
  <c r="S701" i="1"/>
  <c r="S717" i="1"/>
  <c r="S749" i="1"/>
  <c r="S765" i="1"/>
  <c r="S797" i="1"/>
  <c r="S813" i="1"/>
  <c r="S829" i="1"/>
  <c r="S845" i="1"/>
  <c r="S861" i="1"/>
  <c r="S877" i="1"/>
  <c r="S893" i="1"/>
  <c r="S909" i="1"/>
  <c r="S925" i="1"/>
  <c r="S941" i="1"/>
  <c r="S957" i="1"/>
  <c r="S973" i="1"/>
  <c r="S989" i="1"/>
  <c r="S1005" i="1"/>
  <c r="S1021" i="1"/>
  <c r="S1037" i="1"/>
  <c r="S1053" i="1"/>
  <c r="S1069" i="1"/>
  <c r="S1085" i="1"/>
  <c r="S1101" i="1"/>
  <c r="S1117" i="1"/>
  <c r="S1133" i="1"/>
  <c r="S1149" i="1"/>
  <c r="S1165" i="1"/>
  <c r="S1181" i="1"/>
  <c r="S1197" i="1"/>
  <c r="S1213" i="1"/>
  <c r="S1229" i="1"/>
  <c r="S1245" i="1"/>
  <c r="S1261" i="1"/>
  <c r="S1277" i="1"/>
  <c r="S1293" i="1"/>
  <c r="S1309" i="1"/>
  <c r="S1325" i="1"/>
  <c r="S1341" i="1"/>
  <c r="S1357" i="1"/>
  <c r="S1373" i="1"/>
  <c r="S1389" i="1"/>
  <c r="S1405" i="1"/>
  <c r="V10" i="1"/>
  <c r="W10" i="1" s="1"/>
  <c r="V34" i="1"/>
  <c r="W34" i="1" s="1"/>
  <c r="V74" i="1"/>
  <c r="W74" i="1" s="1"/>
  <c r="V98" i="1"/>
  <c r="W98" i="1" s="1"/>
  <c r="V138" i="1"/>
  <c r="W138" i="1" s="1"/>
  <c r="V162" i="1"/>
  <c r="W162" i="1" s="1"/>
  <c r="V202" i="1"/>
  <c r="W202" i="1" s="1"/>
  <c r="V226" i="1"/>
  <c r="W226" i="1" s="1"/>
  <c r="V266" i="1"/>
  <c r="W266" i="1" s="1"/>
  <c r="V290" i="1"/>
  <c r="W290" i="1" s="1"/>
  <c r="V330" i="1"/>
  <c r="W330" i="1" s="1"/>
  <c r="V354" i="1"/>
  <c r="W354" i="1" s="1"/>
  <c r="V394" i="1"/>
  <c r="W394" i="1" s="1"/>
  <c r="V418" i="1"/>
  <c r="W418" i="1" s="1"/>
  <c r="V458" i="1"/>
  <c r="W458" i="1" s="1"/>
  <c r="V482" i="1"/>
  <c r="W482" i="1" s="1"/>
  <c r="V522" i="1"/>
  <c r="W522" i="1" s="1"/>
  <c r="V546" i="1"/>
  <c r="W546" i="1" s="1"/>
  <c r="V586" i="1"/>
  <c r="W586" i="1" s="1"/>
  <c r="V610" i="1"/>
  <c r="W610" i="1" s="1"/>
  <c r="V650" i="1"/>
  <c r="W650" i="1" s="1"/>
  <c r="V674" i="1"/>
  <c r="W674" i="1" s="1"/>
  <c r="V714" i="1"/>
  <c r="W714" i="1" s="1"/>
  <c r="V738" i="1"/>
  <c r="W738" i="1" s="1"/>
  <c r="V778" i="1"/>
  <c r="W778" i="1" s="1"/>
  <c r="V802" i="1"/>
  <c r="W802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42" i="1"/>
  <c r="S58" i="1"/>
  <c r="S106" i="1"/>
  <c r="S122" i="1"/>
  <c r="S170" i="1"/>
  <c r="S186" i="1"/>
  <c r="S234" i="1"/>
  <c r="S250" i="1"/>
  <c r="S298" i="1"/>
  <c r="S314" i="1"/>
  <c r="S362" i="1"/>
  <c r="S378" i="1"/>
  <c r="S426" i="1"/>
  <c r="S442" i="1"/>
  <c r="S490" i="1"/>
  <c r="S506" i="1"/>
  <c r="S554" i="1"/>
  <c r="S570" i="1"/>
  <c r="S618" i="1"/>
  <c r="S634" i="1"/>
  <c r="S682" i="1"/>
  <c r="S698" i="1"/>
  <c r="S746" i="1"/>
  <c r="S762" i="1"/>
  <c r="S810" i="1"/>
  <c r="S826" i="1"/>
  <c r="V25" i="1"/>
  <c r="W25" i="1" s="1"/>
  <c r="V89" i="1"/>
  <c r="W89" i="1" s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301" i="1"/>
  <c r="AV317" i="1"/>
  <c r="AV333" i="1"/>
  <c r="AV349" i="1"/>
  <c r="AV365" i="1"/>
  <c r="AV381" i="1"/>
  <c r="AV397" i="1"/>
  <c r="AV413" i="1"/>
  <c r="AV429" i="1"/>
  <c r="AV445" i="1"/>
  <c r="AV461" i="1"/>
  <c r="AV477" i="1"/>
  <c r="AV493" i="1"/>
  <c r="AV509" i="1"/>
  <c r="AV525" i="1"/>
  <c r="AV541" i="1"/>
  <c r="AV557" i="1"/>
  <c r="AV573" i="1"/>
  <c r="AV589" i="1"/>
  <c r="AV605" i="1"/>
  <c r="AV621" i="1"/>
  <c r="AV637" i="1"/>
  <c r="AV653" i="1"/>
  <c r="AV669" i="1"/>
  <c r="AV685" i="1"/>
  <c r="AV701" i="1"/>
  <c r="AV717" i="1"/>
  <c r="AV733" i="1"/>
  <c r="AV749" i="1"/>
  <c r="AV765" i="1"/>
  <c r="AV781" i="1"/>
  <c r="AV797" i="1"/>
  <c r="AV813" i="1"/>
  <c r="AV829" i="1"/>
  <c r="AV845" i="1"/>
  <c r="AV861" i="1"/>
  <c r="AV877" i="1"/>
  <c r="AV893" i="1"/>
  <c r="AV909" i="1"/>
  <c r="AV925" i="1"/>
  <c r="AV941" i="1"/>
  <c r="AV957" i="1"/>
  <c r="AV973" i="1"/>
  <c r="AV989" i="1"/>
  <c r="AV1005" i="1"/>
  <c r="AV1021" i="1"/>
  <c r="AV1037" i="1"/>
  <c r="AV1053" i="1"/>
  <c r="AV1069" i="1"/>
  <c r="AV1085" i="1"/>
  <c r="AV1101" i="1"/>
  <c r="AV1117" i="1"/>
  <c r="AV1133" i="1"/>
  <c r="AV1149" i="1"/>
  <c r="AV1165" i="1"/>
  <c r="AV1181" i="1"/>
  <c r="AV1197" i="1"/>
  <c r="AV1213" i="1"/>
  <c r="AV1229" i="1"/>
  <c r="AV1245" i="1"/>
  <c r="AV1261" i="1"/>
  <c r="AV1277" i="1"/>
  <c r="AV1293" i="1"/>
  <c r="AV1309" i="1"/>
  <c r="AV1325" i="1"/>
  <c r="AV1341" i="1"/>
  <c r="AV1357" i="1"/>
  <c r="AV1373" i="1"/>
  <c r="AV1389" i="1"/>
  <c r="AV1405" i="1"/>
  <c r="AV1421" i="1"/>
  <c r="AV1437" i="1"/>
  <c r="AV1453" i="1"/>
  <c r="AV1469" i="1"/>
  <c r="AV1485" i="1"/>
  <c r="AV1501" i="1"/>
  <c r="AV1517" i="1"/>
  <c r="AV1533" i="1"/>
  <c r="AV1549" i="1"/>
  <c r="AV1565" i="1"/>
  <c r="AV1581" i="1"/>
  <c r="AV1597" i="1"/>
  <c r="AV1613" i="1"/>
  <c r="AV1629" i="1"/>
  <c r="AV1645" i="1"/>
  <c r="AV1661" i="1"/>
  <c r="AV1677" i="1"/>
  <c r="AV1693" i="1"/>
  <c r="AV1709" i="1"/>
  <c r="AV1725" i="1"/>
  <c r="AV1741" i="1"/>
  <c r="Y5" i="1"/>
  <c r="AU5" i="1" s="1"/>
  <c r="Y21" i="1"/>
  <c r="AU21" i="1" s="1"/>
  <c r="Y37" i="1"/>
  <c r="AU37" i="1" s="1"/>
  <c r="Y53" i="1"/>
  <c r="AU53" i="1" s="1"/>
  <c r="Y69" i="1"/>
  <c r="AU69" i="1" s="1"/>
  <c r="Y85" i="1"/>
  <c r="AU85" i="1" s="1"/>
  <c r="Y101" i="1"/>
  <c r="AU101" i="1" s="1"/>
  <c r="Y117" i="1"/>
  <c r="AU117" i="1" s="1"/>
  <c r="Y133" i="1"/>
  <c r="AU133" i="1" s="1"/>
  <c r="Y149" i="1"/>
  <c r="AU149" i="1" s="1"/>
  <c r="Y165" i="1"/>
  <c r="AU165" i="1" s="1"/>
  <c r="Y181" i="1"/>
  <c r="AU181" i="1" s="1"/>
  <c r="Y197" i="1"/>
  <c r="AU197" i="1" s="1"/>
  <c r="Y213" i="1"/>
  <c r="AU213" i="1" s="1"/>
  <c r="Y229" i="1"/>
  <c r="AU229" i="1" s="1"/>
  <c r="Y245" i="1"/>
  <c r="AU245" i="1" s="1"/>
  <c r="Y261" i="1"/>
  <c r="AU261" i="1" s="1"/>
  <c r="Y277" i="1"/>
  <c r="AU277" i="1" s="1"/>
  <c r="Y293" i="1"/>
  <c r="AU293" i="1" s="1"/>
  <c r="Y309" i="1"/>
  <c r="AU309" i="1" s="1"/>
  <c r="Y325" i="1"/>
  <c r="AU325" i="1" s="1"/>
  <c r="Y341" i="1"/>
  <c r="AU341" i="1" s="1"/>
  <c r="Y357" i="1"/>
  <c r="AU357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Y677" i="1"/>
  <c r="AU677" i="1" s="1"/>
  <c r="Y693" i="1"/>
  <c r="AU693" i="1" s="1"/>
  <c r="Y709" i="1"/>
  <c r="AU709" i="1" s="1"/>
  <c r="Y725" i="1"/>
  <c r="AU725" i="1" s="1"/>
  <c r="Y741" i="1"/>
  <c r="AU741" i="1" s="1"/>
  <c r="Y757" i="1"/>
  <c r="AU757" i="1" s="1"/>
  <c r="Y773" i="1"/>
  <c r="AU773" i="1" s="1"/>
  <c r="Y789" i="1"/>
  <c r="AU789" i="1" s="1"/>
  <c r="Y805" i="1"/>
  <c r="AU805" i="1" s="1"/>
  <c r="Y821" i="1"/>
  <c r="AU821" i="1" s="1"/>
  <c r="Y837" i="1"/>
  <c r="AU837" i="1" s="1"/>
  <c r="Y853" i="1"/>
  <c r="AU853" i="1" s="1"/>
  <c r="Y869" i="1"/>
  <c r="AU869" i="1" s="1"/>
  <c r="Y885" i="1"/>
  <c r="AU885" i="1" s="1"/>
  <c r="Y901" i="1"/>
  <c r="AU901" i="1" s="1"/>
  <c r="Y917" i="1"/>
  <c r="AU917" i="1" s="1"/>
  <c r="Y933" i="1"/>
  <c r="AU933" i="1" s="1"/>
  <c r="Y949" i="1"/>
  <c r="AU949" i="1" s="1"/>
  <c r="Y965" i="1"/>
  <c r="AU965" i="1" s="1"/>
  <c r="Y981" i="1"/>
  <c r="AU981" i="1" s="1"/>
  <c r="Y997" i="1"/>
  <c r="AU997" i="1" s="1"/>
  <c r="Y1013" i="1"/>
  <c r="AU1013" i="1" s="1"/>
  <c r="Y1029" i="1"/>
  <c r="AU1029" i="1" s="1"/>
  <c r="Y1045" i="1"/>
  <c r="AU1045" i="1" s="1"/>
  <c r="Y1061" i="1"/>
  <c r="AU1061" i="1" s="1"/>
  <c r="Y1077" i="1"/>
  <c r="AU1077" i="1" s="1"/>
  <c r="Y1093" i="1"/>
  <c r="AU1093" i="1" s="1"/>
  <c r="Y1109" i="1"/>
  <c r="AU1109" i="1" s="1"/>
  <c r="Y1125" i="1"/>
  <c r="AU1125" i="1" s="1"/>
  <c r="Y1141" i="1"/>
  <c r="AU1141" i="1" s="1"/>
  <c r="Y1157" i="1"/>
  <c r="AU1157" i="1" s="1"/>
  <c r="Y1173" i="1"/>
  <c r="AU1173" i="1" s="1"/>
  <c r="Y1189" i="1"/>
  <c r="AU1189" i="1" s="1"/>
  <c r="Y1205" i="1"/>
  <c r="AU1205" i="1" s="1"/>
  <c r="Y1221" i="1"/>
  <c r="AU1221" i="1" s="1"/>
  <c r="Y1237" i="1"/>
  <c r="AU1237" i="1" s="1"/>
  <c r="Y1253" i="1"/>
  <c r="AU1253" i="1" s="1"/>
  <c r="Y1269" i="1"/>
  <c r="AU1269" i="1" s="1"/>
  <c r="Y1285" i="1"/>
  <c r="AU1285" i="1" s="1"/>
  <c r="Y1301" i="1"/>
  <c r="AU1301" i="1" s="1"/>
  <c r="Y1317" i="1"/>
  <c r="AU1317" i="1" s="1"/>
  <c r="Y1333" i="1"/>
  <c r="AU1333" i="1" s="1"/>
  <c r="Y1349" i="1"/>
  <c r="AU1349" i="1" s="1"/>
  <c r="Y1365" i="1"/>
  <c r="AU1365" i="1" s="1"/>
  <c r="Y1381" i="1"/>
  <c r="AU1381" i="1" s="1"/>
  <c r="Y1397" i="1"/>
  <c r="AU1397" i="1" s="1"/>
  <c r="Y1413" i="1"/>
  <c r="AU1413" i="1" s="1"/>
  <c r="Y1429" i="1"/>
  <c r="AU1429" i="1" s="1"/>
  <c r="Y1445" i="1"/>
  <c r="AU1445" i="1" s="1"/>
  <c r="Y1461" i="1"/>
  <c r="AU1461" i="1" s="1"/>
  <c r="Y1477" i="1"/>
  <c r="AU1477" i="1" s="1"/>
  <c r="Y1493" i="1"/>
  <c r="AU1493" i="1" s="1"/>
  <c r="Y1509" i="1"/>
  <c r="AU1509" i="1" s="1"/>
  <c r="Y1525" i="1"/>
  <c r="AU1525" i="1" s="1"/>
  <c r="Y1541" i="1"/>
  <c r="AU1541" i="1" s="1"/>
  <c r="Y1557" i="1"/>
  <c r="AU1557" i="1" s="1"/>
  <c r="Y1573" i="1"/>
  <c r="AU1573" i="1" s="1"/>
  <c r="Y1589" i="1"/>
  <c r="AU1589" i="1" s="1"/>
  <c r="Y1605" i="1"/>
  <c r="AU1605" i="1" s="1"/>
  <c r="Y1621" i="1"/>
  <c r="AU1621" i="1" s="1"/>
  <c r="Y1637" i="1"/>
  <c r="AU1637" i="1" s="1"/>
  <c r="Y1653" i="1"/>
  <c r="AU1653" i="1" s="1"/>
  <c r="Y1669" i="1"/>
  <c r="AU1669" i="1" s="1"/>
  <c r="Y1685" i="1"/>
  <c r="AU1685" i="1" s="1"/>
  <c r="Y1701" i="1"/>
  <c r="AU1701" i="1" s="1"/>
  <c r="Y1717" i="1"/>
  <c r="AU1717" i="1" s="1"/>
  <c r="Y1733" i="1"/>
  <c r="AU1733" i="1" s="1"/>
  <c r="V52" i="1"/>
  <c r="W52" i="1" s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16" i="1"/>
  <c r="W1216" i="1" s="1"/>
  <c r="V1236" i="1"/>
  <c r="W1236" i="1" s="1"/>
  <c r="V1280" i="1"/>
  <c r="W1280" i="1" s="1"/>
  <c r="V1300" i="1"/>
  <c r="W1300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S32" i="1"/>
  <c r="S48" i="1"/>
  <c r="S80" i="1"/>
  <c r="S96" i="1"/>
  <c r="S112" i="1"/>
  <c r="S128" i="1"/>
  <c r="S160" i="1"/>
  <c r="S176" i="1"/>
  <c r="S208" i="1"/>
  <c r="S224" i="1"/>
  <c r="S240" i="1"/>
  <c r="S256" i="1"/>
  <c r="S288" i="1"/>
  <c r="S304" i="1"/>
  <c r="S336" i="1"/>
  <c r="S352" i="1"/>
  <c r="S368" i="1"/>
  <c r="S384" i="1"/>
  <c r="S416" i="1"/>
  <c r="S432" i="1"/>
  <c r="S464" i="1"/>
  <c r="S480" i="1"/>
  <c r="S496" i="1"/>
  <c r="S512" i="1"/>
  <c r="S544" i="1"/>
  <c r="S560" i="1"/>
  <c r="S592" i="1"/>
  <c r="S608" i="1"/>
  <c r="S624" i="1"/>
  <c r="S640" i="1"/>
  <c r="S672" i="1"/>
  <c r="S688" i="1"/>
  <c r="S720" i="1"/>
  <c r="S736" i="1"/>
  <c r="S752" i="1"/>
  <c r="S768" i="1"/>
  <c r="S800" i="1"/>
  <c r="S816" i="1"/>
  <c r="S848" i="1"/>
  <c r="S880" i="1"/>
  <c r="S912" i="1"/>
  <c r="S944" i="1"/>
  <c r="S976" i="1"/>
  <c r="S1008" i="1"/>
  <c r="S1040" i="1"/>
  <c r="S1072" i="1"/>
  <c r="S1104" i="1"/>
  <c r="S1136" i="1"/>
  <c r="S1168" i="1"/>
  <c r="S1200" i="1"/>
  <c r="S1264" i="1"/>
  <c r="S1328" i="1"/>
  <c r="V65" i="1"/>
  <c r="W65" i="1" s="1"/>
  <c r="V101" i="1"/>
  <c r="W101" i="1" s="1"/>
  <c r="V149" i="1"/>
  <c r="W149" i="1" s="1"/>
  <c r="V193" i="1"/>
  <c r="W193" i="1" s="1"/>
  <c r="V229" i="1"/>
  <c r="W229" i="1" s="1"/>
  <c r="V277" i="1"/>
  <c r="W277" i="1" s="1"/>
  <c r="V321" i="1"/>
  <c r="W321" i="1" s="1"/>
  <c r="V357" i="1"/>
  <c r="W357" i="1" s="1"/>
  <c r="V405" i="1"/>
  <c r="W405" i="1" s="1"/>
  <c r="V449" i="1"/>
  <c r="W449" i="1" s="1"/>
  <c r="V485" i="1"/>
  <c r="W485" i="1" s="1"/>
  <c r="V533" i="1"/>
  <c r="W533" i="1" s="1"/>
  <c r="V577" i="1"/>
  <c r="W577" i="1" s="1"/>
  <c r="V613" i="1"/>
  <c r="W613" i="1" s="1"/>
  <c r="V661" i="1"/>
  <c r="W661" i="1" s="1"/>
  <c r="V705" i="1"/>
  <c r="W705" i="1" s="1"/>
  <c r="V741" i="1"/>
  <c r="W741" i="1" s="1"/>
  <c r="V789" i="1"/>
  <c r="W789" i="1" s="1"/>
  <c r="V833" i="1"/>
  <c r="W833" i="1" s="1"/>
  <c r="V865" i="1"/>
  <c r="W865" i="1" s="1"/>
  <c r="V897" i="1"/>
  <c r="W897" i="1" s="1"/>
  <c r="V929" i="1"/>
  <c r="W929" i="1" s="1"/>
  <c r="V961" i="1"/>
  <c r="W961" i="1" s="1"/>
  <c r="V993" i="1"/>
  <c r="W993" i="1" s="1"/>
  <c r="V1025" i="1"/>
  <c r="W1025" i="1" s="1"/>
  <c r="V1057" i="1"/>
  <c r="W1057" i="1" s="1"/>
  <c r="V1089" i="1"/>
  <c r="W1089" i="1" s="1"/>
  <c r="V1121" i="1"/>
  <c r="W1121" i="1" s="1"/>
  <c r="V1153" i="1"/>
  <c r="W1153" i="1" s="1"/>
  <c r="V1185" i="1"/>
  <c r="W1185" i="1" s="1"/>
  <c r="V1217" i="1"/>
  <c r="W1217" i="1" s="1"/>
  <c r="V1249" i="1"/>
  <c r="W1249" i="1" s="1"/>
  <c r="V1281" i="1"/>
  <c r="W1281" i="1" s="1"/>
  <c r="V1313" i="1"/>
  <c r="W1313" i="1" s="1"/>
  <c r="V1345" i="1"/>
  <c r="W1345" i="1" s="1"/>
  <c r="V1377" i="1"/>
  <c r="W1377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17" i="1"/>
  <c r="S33" i="1"/>
  <c r="S49" i="1"/>
  <c r="S81" i="1"/>
  <c r="S97" i="1"/>
  <c r="S113" i="1"/>
  <c r="S145" i="1"/>
  <c r="S161" i="1"/>
  <c r="S209" i="1"/>
  <c r="S225" i="1"/>
  <c r="S241" i="1"/>
  <c r="S273" i="1"/>
  <c r="S289" i="1"/>
  <c r="S337" i="1"/>
  <c r="S353" i="1"/>
  <c r="S369" i="1"/>
  <c r="S401" i="1"/>
  <c r="S417" i="1"/>
  <c r="S465" i="1"/>
  <c r="S481" i="1"/>
  <c r="S497" i="1"/>
  <c r="S529" i="1"/>
  <c r="S545" i="1"/>
  <c r="S593" i="1"/>
  <c r="S609" i="1"/>
  <c r="S625" i="1"/>
  <c r="S657" i="1"/>
  <c r="S673" i="1"/>
  <c r="S721" i="1"/>
  <c r="S737" i="1"/>
  <c r="S753" i="1"/>
  <c r="S785" i="1"/>
  <c r="S801" i="1"/>
  <c r="V18" i="1"/>
  <c r="W18" i="1" s="1"/>
  <c r="V82" i="1"/>
  <c r="W82" i="1" s="1"/>
  <c r="V146" i="1"/>
  <c r="W146" i="1" s="1"/>
  <c r="V210" i="1"/>
  <c r="W210" i="1" s="1"/>
  <c r="V274" i="1"/>
  <c r="W274" i="1" s="1"/>
  <c r="V338" i="1"/>
  <c r="W338" i="1" s="1"/>
  <c r="V402" i="1"/>
  <c r="W402" i="1" s="1"/>
  <c r="V466" i="1"/>
  <c r="W466" i="1" s="1"/>
  <c r="V530" i="1"/>
  <c r="W530" i="1" s="1"/>
  <c r="V594" i="1"/>
  <c r="W594" i="1" s="1"/>
  <c r="V658" i="1"/>
  <c r="W658" i="1" s="1"/>
  <c r="V722" i="1"/>
  <c r="W722" i="1" s="1"/>
  <c r="V786" i="1"/>
  <c r="W786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30" i="1"/>
  <c r="S94" i="1"/>
  <c r="BJ887" i="1"/>
  <c r="BJ967" i="1"/>
  <c r="BJ999" i="1"/>
  <c r="BJ1287" i="1"/>
  <c r="BJ1343" i="1"/>
  <c r="BJ1391" i="1"/>
  <c r="BJ1479" i="1"/>
  <c r="BJ1575" i="1"/>
  <c r="BJ1591" i="1"/>
  <c r="BJ1615" i="1"/>
  <c r="BJ1647" i="1"/>
  <c r="BJ1719" i="1"/>
  <c r="BJ16" i="1"/>
  <c r="BJ136" i="1"/>
  <c r="BJ184" i="1"/>
  <c r="BJ344" i="1"/>
  <c r="BJ544" i="1"/>
  <c r="BJ568" i="1"/>
  <c r="BJ584" i="1"/>
  <c r="BJ592" i="1"/>
  <c r="BJ888" i="1"/>
  <c r="BJ1048" i="1"/>
  <c r="BJ1288" i="1"/>
  <c r="BJ1312" i="1"/>
  <c r="BJ1320" i="1"/>
  <c r="BJ1344" i="1"/>
  <c r="BJ1376" i="1"/>
  <c r="BJ1400" i="1"/>
  <c r="BJ1576" i="1"/>
  <c r="BJ1592" i="1"/>
  <c r="BJ1648" i="1"/>
  <c r="BJ1720" i="1"/>
  <c r="BJ133" i="1"/>
  <c r="BJ137" i="1"/>
  <c r="BJ185" i="1"/>
  <c r="BJ345" i="1"/>
  <c r="BJ537" i="1"/>
  <c r="BJ545" i="1"/>
  <c r="BJ593" i="1"/>
  <c r="BJ617" i="1"/>
  <c r="BJ1033" i="1"/>
  <c r="BJ1049" i="1"/>
  <c r="BJ1257" i="1"/>
  <c r="BJ1297" i="1"/>
  <c r="BJ1313" i="1"/>
  <c r="BJ1321" i="1"/>
  <c r="BJ1345" i="1"/>
  <c r="BJ1377" i="1"/>
  <c r="BJ1401" i="1"/>
  <c r="BJ1577" i="1"/>
  <c r="BJ1593" i="1"/>
  <c r="BJ1649" i="1"/>
  <c r="BJ1673" i="1"/>
  <c r="BJ1705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Y841" i="1"/>
  <c r="AU841" i="1" s="1"/>
  <c r="Y857" i="1"/>
  <c r="AU857" i="1" s="1"/>
  <c r="Y873" i="1"/>
  <c r="AU873" i="1" s="1"/>
  <c r="Y889" i="1"/>
  <c r="AU889" i="1" s="1"/>
  <c r="Y905" i="1"/>
  <c r="AU905" i="1" s="1"/>
  <c r="Y921" i="1"/>
  <c r="AU921" i="1" s="1"/>
  <c r="Y937" i="1"/>
  <c r="AU937" i="1" s="1"/>
  <c r="Y953" i="1"/>
  <c r="AU953" i="1" s="1"/>
  <c r="Y969" i="1"/>
  <c r="AU969" i="1" s="1"/>
  <c r="Y985" i="1"/>
  <c r="AU985" i="1" s="1"/>
  <c r="Y1001" i="1"/>
  <c r="AU1001" i="1" s="1"/>
  <c r="Y1017" i="1"/>
  <c r="AU1017" i="1" s="1"/>
  <c r="Y1033" i="1"/>
  <c r="AU1033" i="1" s="1"/>
  <c r="Y1049" i="1"/>
  <c r="AU1049" i="1" s="1"/>
  <c r="Y1065" i="1"/>
  <c r="AU1065" i="1" s="1"/>
  <c r="Y1081" i="1"/>
  <c r="AU1081" i="1" s="1"/>
  <c r="Y1097" i="1"/>
  <c r="AU1097" i="1" s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W167" i="1"/>
  <c r="W215" i="1"/>
  <c r="W391" i="1"/>
  <c r="W519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AV1731" i="1"/>
  <c r="AV1739" i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220" i="1"/>
  <c r="W1220" i="1" s="1"/>
  <c r="V1284" i="1"/>
  <c r="W1284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S836" i="1"/>
  <c r="S852" i="1"/>
  <c r="S868" i="1"/>
  <c r="S884" i="1"/>
  <c r="S900" i="1"/>
  <c r="S916" i="1"/>
  <c r="S932" i="1"/>
  <c r="S948" i="1"/>
  <c r="S964" i="1"/>
  <c r="S980" i="1"/>
  <c r="S996" i="1"/>
  <c r="S1012" i="1"/>
  <c r="S1028" i="1"/>
  <c r="S1044" i="1"/>
  <c r="S1060" i="1"/>
  <c r="S1076" i="1"/>
  <c r="S1092" i="1"/>
  <c r="S1108" i="1"/>
  <c r="S1124" i="1"/>
  <c r="S1140" i="1"/>
  <c r="S1156" i="1"/>
  <c r="S1172" i="1"/>
  <c r="S1188" i="1"/>
  <c r="V837" i="1"/>
  <c r="W837" i="1" s="1"/>
  <c r="V869" i="1"/>
  <c r="W869" i="1" s="1"/>
  <c r="V901" i="1"/>
  <c r="W901" i="1" s="1"/>
  <c r="V933" i="1"/>
  <c r="W933" i="1" s="1"/>
  <c r="V965" i="1"/>
  <c r="W965" i="1" s="1"/>
  <c r="V997" i="1"/>
  <c r="W997" i="1" s="1"/>
  <c r="V1029" i="1"/>
  <c r="W1029" i="1" s="1"/>
  <c r="V1061" i="1"/>
  <c r="W1061" i="1" s="1"/>
  <c r="V1093" i="1"/>
  <c r="W1093" i="1" s="1"/>
  <c r="V1125" i="1"/>
  <c r="W1125" i="1" s="1"/>
  <c r="V1157" i="1"/>
  <c r="W1157" i="1" s="1"/>
  <c r="V1189" i="1"/>
  <c r="W1189" i="1" s="1"/>
  <c r="V1221" i="1"/>
  <c r="W1221" i="1" s="1"/>
  <c r="V1253" i="1"/>
  <c r="W1253" i="1" s="1"/>
  <c r="V1285" i="1"/>
  <c r="W1285" i="1" s="1"/>
  <c r="V1317" i="1"/>
  <c r="W1317" i="1" s="1"/>
  <c r="V1349" i="1"/>
  <c r="W1349" i="1" s="1"/>
  <c r="V1381" i="1"/>
  <c r="W1381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S5" i="1"/>
  <c r="S21" i="1"/>
  <c r="S53" i="1"/>
  <c r="S69" i="1"/>
  <c r="S117" i="1"/>
  <c r="S133" i="1"/>
  <c r="S181" i="1"/>
  <c r="S197" i="1"/>
  <c r="S245" i="1"/>
  <c r="S261" i="1"/>
  <c r="S309" i="1"/>
  <c r="S325" i="1"/>
  <c r="S373" i="1"/>
  <c r="S389" i="1"/>
  <c r="S437" i="1"/>
  <c r="S453" i="1"/>
  <c r="S501" i="1"/>
  <c r="S517" i="1"/>
  <c r="S565" i="1"/>
  <c r="S581" i="1"/>
  <c r="S629" i="1"/>
  <c r="S645" i="1"/>
  <c r="S693" i="1"/>
  <c r="S709" i="1"/>
  <c r="S757" i="1"/>
  <c r="S773" i="1"/>
  <c r="S821" i="1"/>
  <c r="V66" i="1"/>
  <c r="W66" i="1" s="1"/>
  <c r="V130" i="1"/>
  <c r="W130" i="1" s="1"/>
  <c r="V194" i="1"/>
  <c r="W194" i="1" s="1"/>
  <c r="V258" i="1"/>
  <c r="W258" i="1" s="1"/>
  <c r="V322" i="1"/>
  <c r="W322" i="1" s="1"/>
  <c r="V386" i="1"/>
  <c r="W386" i="1" s="1"/>
  <c r="V450" i="1"/>
  <c r="W450" i="1" s="1"/>
  <c r="V514" i="1"/>
  <c r="W514" i="1" s="1"/>
  <c r="V578" i="1"/>
  <c r="W578" i="1" s="1"/>
  <c r="V642" i="1"/>
  <c r="W642" i="1" s="1"/>
  <c r="V706" i="1"/>
  <c r="W706" i="1" s="1"/>
  <c r="V770" i="1"/>
  <c r="W770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H3" i="19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AV517" i="1"/>
  <c r="AV1541" i="1"/>
  <c r="AV261" i="1"/>
  <c r="AV1285" i="1"/>
  <c r="AV773" i="1"/>
  <c r="AV1029" i="1"/>
  <c r="AV5" i="1"/>
  <c r="AV1733" i="1"/>
  <c r="AV1477" i="1"/>
  <c r="AV1221" i="1"/>
  <c r="AV965" i="1"/>
  <c r="AV709" i="1"/>
  <c r="AV453" i="1"/>
  <c r="AV197" i="1"/>
  <c r="AV1669" i="1"/>
  <c r="AV1413" i="1"/>
  <c r="AV1157" i="1"/>
  <c r="AV901" i="1"/>
  <c r="AV645" i="1"/>
  <c r="AV389" i="1"/>
  <c r="AV133" i="1"/>
  <c r="AV1605" i="1"/>
  <c r="AV1349" i="1"/>
  <c r="AV1093" i="1"/>
  <c r="AV837" i="1"/>
  <c r="AV581" i="1"/>
  <c r="AV325" i="1"/>
  <c r="AV69" i="1"/>
  <c r="AT757" i="1"/>
  <c r="T757" i="1"/>
  <c r="AT1060" i="1"/>
  <c r="T1060" i="1"/>
  <c r="AT868" i="1"/>
  <c r="T868" i="1"/>
  <c r="AT737" i="1"/>
  <c r="T737" i="1"/>
  <c r="AT625" i="1"/>
  <c r="T625" i="1"/>
  <c r="AT529" i="1"/>
  <c r="T529" i="1"/>
  <c r="AT417" i="1"/>
  <c r="T417" i="1"/>
  <c r="AT337" i="1"/>
  <c r="T337" i="1"/>
  <c r="AT225" i="1"/>
  <c r="T225" i="1"/>
  <c r="AT113" i="1"/>
  <c r="T113" i="1"/>
  <c r="AT33" i="1"/>
  <c r="T33" i="1"/>
  <c r="AT1328" i="1"/>
  <c r="T1328" i="1"/>
  <c r="AT1136" i="1"/>
  <c r="T1136" i="1"/>
  <c r="AT1008" i="1"/>
  <c r="T1008" i="1"/>
  <c r="AT880" i="1"/>
  <c r="T880" i="1"/>
  <c r="AT768" i="1"/>
  <c r="T768" i="1"/>
  <c r="AT688" i="1"/>
  <c r="T688" i="1"/>
  <c r="AT608" i="1"/>
  <c r="T608" i="1"/>
  <c r="AT512" i="1"/>
  <c r="T512" i="1"/>
  <c r="AT432" i="1"/>
  <c r="T432" i="1"/>
  <c r="AT352" i="1"/>
  <c r="T352" i="1"/>
  <c r="AT256" i="1"/>
  <c r="T256" i="1"/>
  <c r="AT176" i="1"/>
  <c r="T176" i="1"/>
  <c r="AT96" i="1"/>
  <c r="T96" i="1"/>
  <c r="AV1701" i="1"/>
  <c r="AV1637" i="1"/>
  <c r="AV1573" i="1"/>
  <c r="AV1509" i="1"/>
  <c r="AV1445" i="1"/>
  <c r="AV1381" i="1"/>
  <c r="AV1317" i="1"/>
  <c r="AV1253" i="1"/>
  <c r="AV1189" i="1"/>
  <c r="AV1125" i="1"/>
  <c r="AV1061" i="1"/>
  <c r="AV997" i="1"/>
  <c r="AV933" i="1"/>
  <c r="AV869" i="1"/>
  <c r="AV805" i="1"/>
  <c r="AV741" i="1"/>
  <c r="AV677" i="1"/>
  <c r="AV613" i="1"/>
  <c r="AV549" i="1"/>
  <c r="AV485" i="1"/>
  <c r="AV421" i="1"/>
  <c r="AV357" i="1"/>
  <c r="AV293" i="1"/>
  <c r="AV229" i="1"/>
  <c r="AV165" i="1"/>
  <c r="AV101" i="1"/>
  <c r="AV37" i="1"/>
  <c r="AT746" i="1"/>
  <c r="T746" i="1"/>
  <c r="AT618" i="1"/>
  <c r="T618" i="1"/>
  <c r="AT490" i="1"/>
  <c r="T490" i="1"/>
  <c r="AT362" i="1"/>
  <c r="T362" i="1"/>
  <c r="AT234" i="1"/>
  <c r="T234" i="1"/>
  <c r="AT106" i="1"/>
  <c r="T106" i="1"/>
  <c r="AT1373" i="1"/>
  <c r="T1373" i="1"/>
  <c r="AT1309" i="1"/>
  <c r="T1309" i="1"/>
  <c r="AT1245" i="1"/>
  <c r="T1245" i="1"/>
  <c r="AT1181" i="1"/>
  <c r="T1181" i="1"/>
  <c r="AT1117" i="1"/>
  <c r="T1117" i="1"/>
  <c r="AT1053" i="1"/>
  <c r="T1053" i="1"/>
  <c r="AT989" i="1"/>
  <c r="T989" i="1"/>
  <c r="AT925" i="1"/>
  <c r="T925" i="1"/>
  <c r="AT861" i="1"/>
  <c r="T861" i="1"/>
  <c r="AT797" i="1"/>
  <c r="T797" i="1"/>
  <c r="AT701" i="1"/>
  <c r="T701" i="1"/>
  <c r="AT621" i="1"/>
  <c r="T621" i="1"/>
  <c r="AT541" i="1"/>
  <c r="T541" i="1"/>
  <c r="AT445" i="1"/>
  <c r="T445" i="1"/>
  <c r="AT365" i="1"/>
  <c r="T365" i="1"/>
  <c r="AT285" i="1"/>
  <c r="T285" i="1"/>
  <c r="AT189" i="1"/>
  <c r="T189" i="1"/>
  <c r="AT109" i="1"/>
  <c r="T109" i="1"/>
  <c r="AT13" i="1"/>
  <c r="T13" i="1"/>
  <c r="AT1308" i="1"/>
  <c r="T1308" i="1"/>
  <c r="AT1164" i="1"/>
  <c r="T1164" i="1"/>
  <c r="AT1036" i="1"/>
  <c r="T1036" i="1"/>
  <c r="AT908" i="1"/>
  <c r="T908" i="1"/>
  <c r="AT812" i="1"/>
  <c r="T812" i="1"/>
  <c r="AT716" i="1"/>
  <c r="T716" i="1"/>
  <c r="AT652" i="1"/>
  <c r="T652" i="1"/>
  <c r="AT556" i="1"/>
  <c r="T556" i="1"/>
  <c r="AT460" i="1"/>
  <c r="T460" i="1"/>
  <c r="AT396" i="1"/>
  <c r="T396" i="1"/>
  <c r="AT300" i="1"/>
  <c r="T300" i="1"/>
  <c r="AT204" i="1"/>
  <c r="T204" i="1"/>
  <c r="AT140" i="1"/>
  <c r="T140" i="1"/>
  <c r="AT44" i="1"/>
  <c r="T44" i="1"/>
  <c r="AT822" i="1"/>
  <c r="T822" i="1"/>
  <c r="AT742" i="1"/>
  <c r="T742" i="1"/>
  <c r="AT662" i="1"/>
  <c r="T662" i="1"/>
  <c r="AT566" i="1"/>
  <c r="T566" i="1"/>
  <c r="AT486" i="1"/>
  <c r="T486" i="1"/>
  <c r="AT406" i="1"/>
  <c r="T406" i="1"/>
  <c r="AT310" i="1"/>
  <c r="T310" i="1"/>
  <c r="AT230" i="1"/>
  <c r="T230" i="1"/>
  <c r="AT150" i="1"/>
  <c r="T150" i="1"/>
  <c r="AT54" i="1"/>
  <c r="T54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AT1304" i="1"/>
  <c r="T1304" i="1"/>
  <c r="AT1240" i="1"/>
  <c r="T1240" i="1"/>
  <c r="AT1176" i="1"/>
  <c r="T1176" i="1"/>
  <c r="AT1112" i="1"/>
  <c r="T1112" i="1"/>
  <c r="AT1048" i="1"/>
  <c r="T1048" i="1"/>
  <c r="AT984" i="1"/>
  <c r="T984" i="1"/>
  <c r="AT920" i="1"/>
  <c r="T920" i="1"/>
  <c r="AT856" i="1"/>
  <c r="T856" i="1"/>
  <c r="AT760" i="1"/>
  <c r="T760" i="1"/>
  <c r="AT680" i="1"/>
  <c r="T680" i="1"/>
  <c r="AT600" i="1"/>
  <c r="T600" i="1"/>
  <c r="AT504" i="1"/>
  <c r="T504" i="1"/>
  <c r="AT424" i="1"/>
  <c r="T424" i="1"/>
  <c r="AT344" i="1"/>
  <c r="T344" i="1"/>
  <c r="AT248" i="1"/>
  <c r="T248" i="1"/>
  <c r="AT168" i="1"/>
  <c r="T168" i="1"/>
  <c r="AT88" i="1"/>
  <c r="T88" i="1"/>
  <c r="AV1729" i="1"/>
  <c r="AV1697" i="1"/>
  <c r="AV1665" i="1"/>
  <c r="AV1633" i="1"/>
  <c r="AV1601" i="1"/>
  <c r="AV1569" i="1"/>
  <c r="AV1537" i="1"/>
  <c r="AV1505" i="1"/>
  <c r="AV1473" i="1"/>
  <c r="AV1441" i="1"/>
  <c r="AV1409" i="1"/>
  <c r="AV1377" i="1"/>
  <c r="AV1345" i="1"/>
  <c r="AV1313" i="1"/>
  <c r="AV1281" i="1"/>
  <c r="AV1249" i="1"/>
  <c r="AV1217" i="1"/>
  <c r="AV1185" i="1"/>
  <c r="AV1153" i="1"/>
  <c r="AV1121" i="1"/>
  <c r="AV1089" i="1"/>
  <c r="AV1057" i="1"/>
  <c r="AV1025" i="1"/>
  <c r="AV993" i="1"/>
  <c r="AV961" i="1"/>
  <c r="AV929" i="1"/>
  <c r="AV897" i="1"/>
  <c r="AV865" i="1"/>
  <c r="AV833" i="1"/>
  <c r="AV801" i="1"/>
  <c r="AV769" i="1"/>
  <c r="AV737" i="1"/>
  <c r="AV705" i="1"/>
  <c r="AV673" i="1"/>
  <c r="AV641" i="1"/>
  <c r="AV609" i="1"/>
  <c r="AV577" i="1"/>
  <c r="AV545" i="1"/>
  <c r="AV513" i="1"/>
  <c r="AV481" i="1"/>
  <c r="AV449" i="1"/>
  <c r="AV417" i="1"/>
  <c r="AV385" i="1"/>
  <c r="AV353" i="1"/>
  <c r="AV321" i="1"/>
  <c r="AV289" i="1"/>
  <c r="AV257" i="1"/>
  <c r="AV225" i="1"/>
  <c r="AV193" i="1"/>
  <c r="AV161" i="1"/>
  <c r="AV129" i="1"/>
  <c r="AV97" i="1"/>
  <c r="AV65" i="1"/>
  <c r="AV33" i="1"/>
  <c r="BC2" i="1"/>
  <c r="BC869" i="1"/>
  <c r="BC789" i="1"/>
  <c r="BC741" i="1"/>
  <c r="BC733" i="1"/>
  <c r="BC661" i="1"/>
  <c r="BC1721" i="1"/>
  <c r="BC1661" i="1"/>
  <c r="BC1577" i="1"/>
  <c r="BC1481" i="1"/>
  <c r="BC1401" i="1"/>
  <c r="BK1401" i="1" s="1"/>
  <c r="BC1341" i="1"/>
  <c r="BK1341" i="1" s="1"/>
  <c r="BC1333" i="1"/>
  <c r="BC1305" i="1"/>
  <c r="BC1269" i="1"/>
  <c r="BC1257" i="1"/>
  <c r="BK1257" i="1" s="1"/>
  <c r="BC1141" i="1"/>
  <c r="BC1085" i="1"/>
  <c r="BC1065" i="1"/>
  <c r="BC1049" i="1"/>
  <c r="BC1021" i="1"/>
  <c r="BC1017" i="1"/>
  <c r="BC949" i="1"/>
  <c r="BC913" i="1"/>
  <c r="BC841" i="1"/>
  <c r="BC793" i="1"/>
  <c r="BC769" i="1"/>
  <c r="BC757" i="1"/>
  <c r="BC729" i="1"/>
  <c r="BC681" i="1"/>
  <c r="BC673" i="1"/>
  <c r="BC665" i="1"/>
  <c r="BC385" i="1"/>
  <c r="BC365" i="1"/>
  <c r="BC321" i="1"/>
  <c r="BC317" i="1"/>
  <c r="BC245" i="1"/>
  <c r="BC201" i="1"/>
  <c r="BC197" i="1"/>
  <c r="BC189" i="1"/>
  <c r="BC165" i="1"/>
  <c r="BC141" i="1"/>
  <c r="BC109" i="1"/>
  <c r="BC93" i="1"/>
  <c r="BC73" i="1"/>
  <c r="BC53" i="1"/>
  <c r="BC37" i="1"/>
  <c r="BC13" i="1"/>
  <c r="BC9" i="1"/>
  <c r="BC5" i="1"/>
  <c r="BC1680" i="1"/>
  <c r="BC1576" i="1"/>
  <c r="BK1576" i="1" s="1"/>
  <c r="BC1560" i="1"/>
  <c r="BC1552" i="1"/>
  <c r="BC1480" i="1"/>
  <c r="BC1440" i="1"/>
  <c r="BC1400" i="1"/>
  <c r="BC1360" i="1"/>
  <c r="BC1344" i="1"/>
  <c r="BC1304" i="1"/>
  <c r="BC1280" i="1"/>
  <c r="BC1272" i="1"/>
  <c r="BC1264" i="1"/>
  <c r="BC1248" i="1"/>
  <c r="BC1240" i="1"/>
  <c r="BC1184" i="1"/>
  <c r="BC1136" i="1"/>
  <c r="BC1120" i="1"/>
  <c r="BC1064" i="1"/>
  <c r="BC1056" i="1"/>
  <c r="BC1048" i="1"/>
  <c r="BK1048" i="1" s="1"/>
  <c r="BC1016" i="1"/>
  <c r="BC976" i="1"/>
  <c r="BC848" i="1"/>
  <c r="BC840" i="1"/>
  <c r="BC784" i="1"/>
  <c r="BC728" i="1"/>
  <c r="BC704" i="1"/>
  <c r="BC680" i="1"/>
  <c r="BC672" i="1"/>
  <c r="BC664" i="1"/>
  <c r="BC600" i="1"/>
  <c r="BC520" i="1"/>
  <c r="BC496" i="1"/>
  <c r="BC488" i="1"/>
  <c r="BC480" i="1"/>
  <c r="BC392" i="1"/>
  <c r="BC368" i="1"/>
  <c r="BC344" i="1"/>
  <c r="BK344" i="1" s="1"/>
  <c r="BC320" i="1"/>
  <c r="BC312" i="1"/>
  <c r="BC280" i="1"/>
  <c r="BC208" i="1"/>
  <c r="BC72" i="1"/>
  <c r="BC32" i="1"/>
  <c r="BC8" i="1"/>
  <c r="BC1735" i="1"/>
  <c r="BC1679" i="1"/>
  <c r="BC1575" i="1"/>
  <c r="BK1575" i="1" s="1"/>
  <c r="BC1559" i="1"/>
  <c r="BC1551" i="1"/>
  <c r="BC1543" i="1"/>
  <c r="BC1439" i="1"/>
  <c r="BC1359" i="1"/>
  <c r="BC1351" i="1"/>
  <c r="BC1343" i="1"/>
  <c r="BK1343" i="1" s="1"/>
  <c r="BC1279" i="1"/>
  <c r="BC1271" i="1"/>
  <c r="BC1263" i="1"/>
  <c r="BC1247" i="1"/>
  <c r="BC1239" i="1"/>
  <c r="BC1183" i="1"/>
  <c r="BC1135" i="1"/>
  <c r="BC1127" i="1"/>
  <c r="BC1087" i="1"/>
  <c r="BC1063" i="1"/>
  <c r="BC1055" i="1"/>
  <c r="BC1023" i="1"/>
  <c r="BC1015" i="1"/>
  <c r="BC975" i="1"/>
  <c r="BC967" i="1"/>
  <c r="BK967" i="1" s="1"/>
  <c r="BC935" i="1"/>
  <c r="BC871" i="1"/>
  <c r="BC863" i="1"/>
  <c r="BC783" i="1"/>
  <c r="BC743" i="1"/>
  <c r="BC719" i="1"/>
  <c r="BC703" i="1"/>
  <c r="BC679" i="1"/>
  <c r="BC663" i="1"/>
  <c r="BC639" i="1"/>
  <c r="BC599" i="1"/>
  <c r="BC559" i="1"/>
  <c r="BC519" i="1"/>
  <c r="BC491" i="1"/>
  <c r="BC475" i="1"/>
  <c r="BC391" i="1"/>
  <c r="BC295" i="1"/>
  <c r="BC223" i="1"/>
  <c r="BC215" i="1"/>
  <c r="BC207" i="1"/>
  <c r="BC167" i="1"/>
  <c r="BC31" i="1"/>
  <c r="BC15" i="1"/>
  <c r="BC7" i="1"/>
  <c r="BC1666" i="1"/>
  <c r="BC1530" i="1"/>
  <c r="BC1482" i="1"/>
  <c r="BC1466" i="1"/>
  <c r="BC1402" i="1"/>
  <c r="BC1338" i="1"/>
  <c r="BC1258" i="1"/>
  <c r="BK1258" i="1" s="1"/>
  <c r="BC1234" i="1"/>
  <c r="BC1202" i="1"/>
  <c r="BC1146" i="1"/>
  <c r="BC1050" i="1"/>
  <c r="BC1042" i="1"/>
  <c r="BC1026" i="1"/>
  <c r="BC1002" i="1"/>
  <c r="BC994" i="1"/>
  <c r="BC970" i="1"/>
  <c r="BC962" i="1"/>
  <c r="BC890" i="1"/>
  <c r="BC858" i="1"/>
  <c r="BC850" i="1"/>
  <c r="BC794" i="1"/>
  <c r="BC770" i="1"/>
  <c r="BC762" i="1"/>
  <c r="BC730" i="1"/>
  <c r="BC666" i="1"/>
  <c r="BC658" i="1"/>
  <c r="BC522" i="1"/>
  <c r="BC494" i="1"/>
  <c r="BC386" i="1"/>
  <c r="BC366" i="1"/>
  <c r="BC338" i="1"/>
  <c r="BC322" i="1"/>
  <c r="BC294" i="1"/>
  <c r="BC222" i="1"/>
  <c r="BC198" i="1"/>
  <c r="BC166" i="1"/>
  <c r="BC110" i="1"/>
  <c r="BC14" i="1"/>
  <c r="BC6" i="1"/>
  <c r="BC1745" i="1"/>
  <c r="BC1645" i="1"/>
  <c r="BC1441" i="1"/>
  <c r="BC1421" i="1"/>
  <c r="BC1345" i="1"/>
  <c r="BK1345" i="1" s="1"/>
  <c r="BC1325" i="1"/>
  <c r="BC1281" i="1"/>
  <c r="BC1261" i="1"/>
  <c r="BC1201" i="1"/>
  <c r="BC1121" i="1"/>
  <c r="BC1057" i="1"/>
  <c r="BC1041" i="1"/>
  <c r="BC993" i="1"/>
  <c r="BC525" i="1"/>
  <c r="BC1709" i="1"/>
  <c r="BC1669" i="1"/>
  <c r="BC1637" i="1"/>
  <c r="BC1573" i="1"/>
  <c r="BC1373" i="1"/>
  <c r="BC1285" i="1"/>
  <c r="BC1221" i="1"/>
  <c r="BK1221" i="1" s="1"/>
  <c r="BC1053" i="1"/>
  <c r="BC1045" i="1"/>
  <c r="BC1029" i="1"/>
  <c r="BC717" i="1"/>
  <c r="BC501" i="1"/>
  <c r="BC497" i="1"/>
  <c r="BC489" i="1"/>
  <c r="BC485" i="1"/>
  <c r="BC473" i="1"/>
  <c r="BC393" i="1"/>
  <c r="BC345" i="1"/>
  <c r="BC341" i="1"/>
  <c r="BC313" i="1"/>
  <c r="BC281" i="1"/>
  <c r="BC261" i="1"/>
  <c r="BC1708" i="1"/>
  <c r="BC1692" i="1"/>
  <c r="BC1684" i="1"/>
  <c r="BC1668" i="1"/>
  <c r="BC1660" i="1"/>
  <c r="BC1644" i="1"/>
  <c r="BK1644" i="1" s="1"/>
  <c r="BC1572" i="1"/>
  <c r="BC1484" i="1"/>
  <c r="BC1468" i="1"/>
  <c r="BC1420" i="1"/>
  <c r="BC1412" i="1"/>
  <c r="BC1340" i="1"/>
  <c r="BC1332" i="1"/>
  <c r="BC1284" i="1"/>
  <c r="BC1268" i="1"/>
  <c r="BC1260" i="1"/>
  <c r="BC1236" i="1"/>
  <c r="BC1220" i="1"/>
  <c r="BK1220" i="1" s="1"/>
  <c r="BC1204" i="1"/>
  <c r="BC1172" i="1"/>
  <c r="BK1172" i="1" s="1"/>
  <c r="BC1164" i="1"/>
  <c r="BC1140" i="1"/>
  <c r="BC1044" i="1"/>
  <c r="BC1028" i="1"/>
  <c r="BC948" i="1"/>
  <c r="BC940" i="1"/>
  <c r="BC868" i="1"/>
  <c r="BC812" i="1"/>
  <c r="BC788" i="1"/>
  <c r="BC756" i="1"/>
  <c r="BC732" i="1"/>
  <c r="BC708" i="1"/>
  <c r="BC668" i="1"/>
  <c r="BC660" i="1"/>
  <c r="BC636" i="1"/>
  <c r="BC524" i="1"/>
  <c r="BC500" i="1"/>
  <c r="BC484" i="1"/>
  <c r="BC388" i="1"/>
  <c r="BC364" i="1"/>
  <c r="BC356" i="1"/>
  <c r="BC340" i="1"/>
  <c r="BC316" i="1"/>
  <c r="BC260" i="1"/>
  <c r="BC244" i="1"/>
  <c r="BC188" i="1"/>
  <c r="BC164" i="1"/>
  <c r="BC156" i="1"/>
  <c r="BC140" i="1"/>
  <c r="BC116" i="1"/>
  <c r="BC92" i="1"/>
  <c r="BC52" i="1"/>
  <c r="BC36" i="1"/>
  <c r="BC12" i="1"/>
  <c r="BC4" i="1"/>
  <c r="BC1707" i="1"/>
  <c r="BC1691" i="1"/>
  <c r="BC1683" i="1"/>
  <c r="BC1667" i="1"/>
  <c r="BK1667" i="1" s="1"/>
  <c r="BC1531" i="1"/>
  <c r="BC1483" i="1"/>
  <c r="BC1467" i="1"/>
  <c r="BC1411" i="1"/>
  <c r="BC1403" i="1"/>
  <c r="BC1339" i="1"/>
  <c r="BC1283" i="1"/>
  <c r="BC1267" i="1"/>
  <c r="BC1259" i="1"/>
  <c r="BC1235" i="1"/>
  <c r="BC1203" i="1"/>
  <c r="BC1171" i="1"/>
  <c r="BK1171" i="1" s="1"/>
  <c r="BC1163" i="1"/>
  <c r="BC1147" i="1"/>
  <c r="BC1139" i="1"/>
  <c r="BC1043" i="1"/>
  <c r="BC1027" i="1"/>
  <c r="BC1003" i="1"/>
  <c r="BC971" i="1"/>
  <c r="BC963" i="1"/>
  <c r="BC947" i="1"/>
  <c r="BC891" i="1"/>
  <c r="BC859" i="1"/>
  <c r="BC851" i="1"/>
  <c r="BC811" i="1"/>
  <c r="BC763" i="1"/>
  <c r="BC731" i="1"/>
  <c r="BC707" i="1"/>
  <c r="BC667" i="1"/>
  <c r="BC659" i="1"/>
  <c r="BC635" i="1"/>
  <c r="BC523" i="1"/>
  <c r="BC483" i="1"/>
  <c r="BC479" i="1"/>
  <c r="BC387" i="1"/>
  <c r="BC367" i="1"/>
  <c r="BC355" i="1"/>
  <c r="BC339" i="1"/>
  <c r="BC319" i="1"/>
  <c r="BC219" i="1"/>
  <c r="BC155" i="1"/>
  <c r="BC11" i="1"/>
  <c r="BC1746" i="1"/>
  <c r="BC1734" i="1"/>
  <c r="BC1438" i="1"/>
  <c r="BC1374" i="1"/>
  <c r="BC1342" i="1"/>
  <c r="BK1342" i="1" s="1"/>
  <c r="BC1278" i="1"/>
  <c r="BC1086" i="1"/>
  <c r="BC1054" i="1"/>
  <c r="BC1022" i="1"/>
  <c r="BC862" i="1"/>
  <c r="BC218" i="1"/>
  <c r="BC115" i="1"/>
  <c r="BC1722" i="1"/>
  <c r="BC1574" i="1"/>
  <c r="BK1574" i="1" s="1"/>
  <c r="BC1542" i="1"/>
  <c r="BC1350" i="1"/>
  <c r="BC1222" i="1"/>
  <c r="BC1126" i="1"/>
  <c r="BC1030" i="1"/>
  <c r="BC966" i="1"/>
  <c r="BC934" i="1"/>
  <c r="BC742" i="1"/>
  <c r="BC678" i="1"/>
  <c r="BC10" i="1"/>
  <c r="BC870" i="1"/>
  <c r="BC202" i="1"/>
  <c r="BC1710" i="1"/>
  <c r="BC1422" i="1"/>
  <c r="BC1326" i="1"/>
  <c r="BC1262" i="1"/>
  <c r="BC718" i="1"/>
  <c r="BC558" i="1"/>
  <c r="BC490" i="1"/>
  <c r="BC474" i="1"/>
  <c r="BC394" i="1"/>
  <c r="BC3" i="1"/>
  <c r="BC1270" i="1"/>
  <c r="BC1142" i="1"/>
  <c r="BK1142" i="1" s="1"/>
  <c r="BC1014" i="1"/>
  <c r="BC950" i="1"/>
  <c r="BC662" i="1"/>
  <c r="AT373" i="1"/>
  <c r="T373" i="1"/>
  <c r="AT5" i="1"/>
  <c r="T5" i="1"/>
  <c r="AT1124" i="1"/>
  <c r="T1124" i="1"/>
  <c r="AT932" i="1"/>
  <c r="T932" i="1"/>
  <c r="AT709" i="1"/>
  <c r="T709" i="1"/>
  <c r="AT581" i="1"/>
  <c r="T581" i="1"/>
  <c r="AT453" i="1"/>
  <c r="T453" i="1"/>
  <c r="AT325" i="1"/>
  <c r="T325" i="1"/>
  <c r="AT197" i="1"/>
  <c r="T197" i="1"/>
  <c r="AT69" i="1"/>
  <c r="T69" i="1"/>
  <c r="AT1172" i="1"/>
  <c r="T1172" i="1"/>
  <c r="AT1108" i="1"/>
  <c r="T1108" i="1"/>
  <c r="AT1044" i="1"/>
  <c r="T1044" i="1"/>
  <c r="AT980" i="1"/>
  <c r="T980" i="1"/>
  <c r="AT916" i="1"/>
  <c r="T916" i="1"/>
  <c r="AT852" i="1"/>
  <c r="T852" i="1"/>
  <c r="AT94" i="1"/>
  <c r="T94" i="1"/>
  <c r="AT801" i="1"/>
  <c r="T801" i="1"/>
  <c r="AT721" i="1"/>
  <c r="T721" i="1"/>
  <c r="AT609" i="1"/>
  <c r="T609" i="1"/>
  <c r="AT497" i="1"/>
  <c r="T497" i="1"/>
  <c r="AT401" i="1"/>
  <c r="T401" i="1"/>
  <c r="AT289" i="1"/>
  <c r="T289" i="1"/>
  <c r="AT209" i="1"/>
  <c r="T209" i="1"/>
  <c r="AT97" i="1"/>
  <c r="T97" i="1"/>
  <c r="AT17" i="1"/>
  <c r="T17" i="1"/>
  <c r="AT1264" i="1"/>
  <c r="T1264" i="1"/>
  <c r="AT1104" i="1"/>
  <c r="T1104" i="1"/>
  <c r="AT976" i="1"/>
  <c r="T976" i="1"/>
  <c r="AT848" i="1"/>
  <c r="T848" i="1"/>
  <c r="AT752" i="1"/>
  <c r="T752" i="1"/>
  <c r="AT672" i="1"/>
  <c r="T672" i="1"/>
  <c r="AT592" i="1"/>
  <c r="T592" i="1"/>
  <c r="AT496" i="1"/>
  <c r="T496" i="1"/>
  <c r="AT416" i="1"/>
  <c r="T416" i="1"/>
  <c r="AT336" i="1"/>
  <c r="T336" i="1"/>
  <c r="AT240" i="1"/>
  <c r="T240" i="1"/>
  <c r="AT160" i="1"/>
  <c r="T160" i="1"/>
  <c r="AT80" i="1"/>
  <c r="T80" i="1"/>
  <c r="AT826" i="1"/>
  <c r="T826" i="1"/>
  <c r="AT698" i="1"/>
  <c r="T698" i="1"/>
  <c r="AT570" i="1"/>
  <c r="T570" i="1"/>
  <c r="AT442" i="1"/>
  <c r="T442" i="1"/>
  <c r="AT314" i="1"/>
  <c r="T314" i="1"/>
  <c r="AT186" i="1"/>
  <c r="T186" i="1"/>
  <c r="AT58" i="1"/>
  <c r="T58" i="1"/>
  <c r="AT1357" i="1"/>
  <c r="T1357" i="1"/>
  <c r="AT1293" i="1"/>
  <c r="T1293" i="1"/>
  <c r="AT1229" i="1"/>
  <c r="T1229" i="1"/>
  <c r="AT1165" i="1"/>
  <c r="T1165" i="1"/>
  <c r="AT1101" i="1"/>
  <c r="T1101" i="1"/>
  <c r="AT1037" i="1"/>
  <c r="T1037" i="1"/>
  <c r="AT973" i="1"/>
  <c r="T973" i="1"/>
  <c r="AT909" i="1"/>
  <c r="T909" i="1"/>
  <c r="AT845" i="1"/>
  <c r="T845" i="1"/>
  <c r="AT765" i="1"/>
  <c r="T765" i="1"/>
  <c r="AT685" i="1"/>
  <c r="T685" i="1"/>
  <c r="AT589" i="1"/>
  <c r="T589" i="1"/>
  <c r="AT509" i="1"/>
  <c r="T509" i="1"/>
  <c r="AT429" i="1"/>
  <c r="T429" i="1"/>
  <c r="AT333" i="1"/>
  <c r="T333" i="1"/>
  <c r="AT253" i="1"/>
  <c r="T253" i="1"/>
  <c r="AT173" i="1"/>
  <c r="T173" i="1"/>
  <c r="AT77" i="1"/>
  <c r="T77" i="1"/>
  <c r="AT1260" i="1"/>
  <c r="T1260" i="1"/>
  <c r="AT1132" i="1"/>
  <c r="T1132" i="1"/>
  <c r="AT1004" i="1"/>
  <c r="T1004" i="1"/>
  <c r="AT876" i="1"/>
  <c r="T876" i="1"/>
  <c r="AT796" i="1"/>
  <c r="T796" i="1"/>
  <c r="AT700" i="1"/>
  <c r="T700" i="1"/>
  <c r="AT636" i="1"/>
  <c r="T636" i="1"/>
  <c r="AT540" i="1"/>
  <c r="T540" i="1"/>
  <c r="AT444" i="1"/>
  <c r="T444" i="1"/>
  <c r="AT380" i="1"/>
  <c r="T380" i="1"/>
  <c r="AT284" i="1"/>
  <c r="T284" i="1"/>
  <c r="AT188" i="1"/>
  <c r="T188" i="1"/>
  <c r="AT124" i="1"/>
  <c r="T124" i="1"/>
  <c r="AT28" i="1"/>
  <c r="T28" i="1"/>
  <c r="BK1645" i="1"/>
  <c r="AT806" i="1"/>
  <c r="T806" i="1"/>
  <c r="AT726" i="1"/>
  <c r="T726" i="1"/>
  <c r="AT630" i="1"/>
  <c r="T630" i="1"/>
  <c r="AT550" i="1"/>
  <c r="T550" i="1"/>
  <c r="AT470" i="1"/>
  <c r="T470" i="1"/>
  <c r="AT374" i="1"/>
  <c r="T374" i="1"/>
  <c r="AT294" i="1"/>
  <c r="T294" i="1"/>
  <c r="AT214" i="1"/>
  <c r="T214" i="1"/>
  <c r="AT118" i="1"/>
  <c r="T118" i="1"/>
  <c r="AT38" i="1"/>
  <c r="T38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288" i="1"/>
  <c r="T1288" i="1"/>
  <c r="AT1224" i="1"/>
  <c r="T1224" i="1"/>
  <c r="AT1160" i="1"/>
  <c r="T1160" i="1"/>
  <c r="AT1096" i="1"/>
  <c r="T1096" i="1"/>
  <c r="AT1032" i="1"/>
  <c r="T1032" i="1"/>
  <c r="AT968" i="1"/>
  <c r="T968" i="1"/>
  <c r="AT904" i="1"/>
  <c r="T904" i="1"/>
  <c r="AT840" i="1"/>
  <c r="T840" i="1"/>
  <c r="AT744" i="1"/>
  <c r="T744" i="1"/>
  <c r="AT664" i="1"/>
  <c r="T664" i="1"/>
  <c r="AT584" i="1"/>
  <c r="T584" i="1"/>
  <c r="AT488" i="1"/>
  <c r="T488" i="1"/>
  <c r="AT408" i="1"/>
  <c r="T408" i="1"/>
  <c r="AT328" i="1"/>
  <c r="T328" i="1"/>
  <c r="AT232" i="1"/>
  <c r="T232" i="1"/>
  <c r="AT152" i="1"/>
  <c r="T152" i="1"/>
  <c r="AT72" i="1"/>
  <c r="T72" i="1"/>
  <c r="AV1401" i="1"/>
  <c r="AV1369" i="1"/>
  <c r="AV1337" i="1"/>
  <c r="AV1305" i="1"/>
  <c r="AV1273" i="1"/>
  <c r="AV1241" i="1"/>
  <c r="AV1209" i="1"/>
  <c r="AV1177" i="1"/>
  <c r="AV1145" i="1"/>
  <c r="AV1113" i="1"/>
  <c r="AV1081" i="1"/>
  <c r="AV1049" i="1"/>
  <c r="AV1017" i="1"/>
  <c r="AV985" i="1"/>
  <c r="AV953" i="1"/>
  <c r="AV921" i="1"/>
  <c r="AV889" i="1"/>
  <c r="AV857" i="1"/>
  <c r="BD2" i="1"/>
  <c r="BD9" i="1"/>
  <c r="BD8" i="1"/>
  <c r="BD13" i="1"/>
  <c r="BD12" i="1"/>
  <c r="BD4" i="1"/>
  <c r="BD5" i="1"/>
  <c r="BD7" i="1"/>
  <c r="BD14" i="1"/>
  <c r="BD6" i="1"/>
  <c r="BD15" i="1"/>
  <c r="BD3" i="1"/>
  <c r="BD10" i="1"/>
  <c r="BD11" i="1"/>
  <c r="AT501" i="1"/>
  <c r="T501" i="1"/>
  <c r="AT117" i="1"/>
  <c r="T117" i="1"/>
  <c r="AT1188" i="1"/>
  <c r="T1188" i="1"/>
  <c r="AT821" i="1"/>
  <c r="T821" i="1"/>
  <c r="AT437" i="1"/>
  <c r="T437" i="1"/>
  <c r="AT181" i="1"/>
  <c r="T181" i="1"/>
  <c r="AT1156" i="1"/>
  <c r="T1156" i="1"/>
  <c r="AT1092" i="1"/>
  <c r="T1092" i="1"/>
  <c r="AT1028" i="1"/>
  <c r="T1028" i="1"/>
  <c r="AT964" i="1"/>
  <c r="T964" i="1"/>
  <c r="AT900" i="1"/>
  <c r="T900" i="1"/>
  <c r="AT836" i="1"/>
  <c r="T836" i="1"/>
  <c r="BK1400" i="1"/>
  <c r="AT30" i="1"/>
  <c r="T30" i="1"/>
  <c r="AT785" i="1"/>
  <c r="T785" i="1"/>
  <c r="AT673" i="1"/>
  <c r="T673" i="1"/>
  <c r="AT593" i="1"/>
  <c r="T593" i="1"/>
  <c r="AT481" i="1"/>
  <c r="T481" i="1"/>
  <c r="AT369" i="1"/>
  <c r="T369" i="1"/>
  <c r="AT273" i="1"/>
  <c r="T273" i="1"/>
  <c r="AT161" i="1"/>
  <c r="T161" i="1"/>
  <c r="AT81" i="1"/>
  <c r="T81" i="1"/>
  <c r="AT1200" i="1"/>
  <c r="T1200" i="1"/>
  <c r="AT1072" i="1"/>
  <c r="T1072" i="1"/>
  <c r="AT944" i="1"/>
  <c r="T944" i="1"/>
  <c r="AT816" i="1"/>
  <c r="T816" i="1"/>
  <c r="AT736" i="1"/>
  <c r="T736" i="1"/>
  <c r="AT640" i="1"/>
  <c r="T640" i="1"/>
  <c r="AT560" i="1"/>
  <c r="T560" i="1"/>
  <c r="AT480" i="1"/>
  <c r="T480" i="1"/>
  <c r="AT384" i="1"/>
  <c r="T384" i="1"/>
  <c r="AT304" i="1"/>
  <c r="T304" i="1"/>
  <c r="AT224" i="1"/>
  <c r="T224" i="1"/>
  <c r="AT128" i="1"/>
  <c r="T128" i="1"/>
  <c r="AT48" i="1"/>
  <c r="T48" i="1"/>
  <c r="AV1717" i="1"/>
  <c r="AV1685" i="1"/>
  <c r="AV1653" i="1"/>
  <c r="AV1621" i="1"/>
  <c r="AV1589" i="1"/>
  <c r="AV1557" i="1"/>
  <c r="AV1525" i="1"/>
  <c r="AV1493" i="1"/>
  <c r="AV1461" i="1"/>
  <c r="AV1429" i="1"/>
  <c r="AV1397" i="1"/>
  <c r="AV1365" i="1"/>
  <c r="AV1333" i="1"/>
  <c r="AV1301" i="1"/>
  <c r="AV1269" i="1"/>
  <c r="AV1237" i="1"/>
  <c r="AV1205" i="1"/>
  <c r="AV1173" i="1"/>
  <c r="AV1141" i="1"/>
  <c r="AV1109" i="1"/>
  <c r="AV1077" i="1"/>
  <c r="AV1045" i="1"/>
  <c r="AV1013" i="1"/>
  <c r="AV981" i="1"/>
  <c r="AV949" i="1"/>
  <c r="AV917" i="1"/>
  <c r="AV885" i="1"/>
  <c r="AV853" i="1"/>
  <c r="AV821" i="1"/>
  <c r="AV789" i="1"/>
  <c r="AV757" i="1"/>
  <c r="AV725" i="1"/>
  <c r="AV693" i="1"/>
  <c r="AV661" i="1"/>
  <c r="AV629" i="1"/>
  <c r="AV597" i="1"/>
  <c r="AV565" i="1"/>
  <c r="AV533" i="1"/>
  <c r="AV501" i="1"/>
  <c r="AV469" i="1"/>
  <c r="AV437" i="1"/>
  <c r="AV405" i="1"/>
  <c r="AV373" i="1"/>
  <c r="AV341" i="1"/>
  <c r="AV309" i="1"/>
  <c r="AV277" i="1"/>
  <c r="AV245" i="1"/>
  <c r="AV213" i="1"/>
  <c r="AV181" i="1"/>
  <c r="AV149" i="1"/>
  <c r="AV117" i="1"/>
  <c r="AV85" i="1"/>
  <c r="AV53" i="1"/>
  <c r="AV21" i="1"/>
  <c r="AT810" i="1"/>
  <c r="T810" i="1"/>
  <c r="AT682" i="1"/>
  <c r="T682" i="1"/>
  <c r="AT554" i="1"/>
  <c r="T554" i="1"/>
  <c r="AT426" i="1"/>
  <c r="T426" i="1"/>
  <c r="AT298" i="1"/>
  <c r="T298" i="1"/>
  <c r="AT170" i="1"/>
  <c r="T170" i="1"/>
  <c r="AT42" i="1"/>
  <c r="T42" i="1"/>
  <c r="AT1405" i="1"/>
  <c r="T1405" i="1"/>
  <c r="AT1341" i="1"/>
  <c r="T1341" i="1"/>
  <c r="AT1277" i="1"/>
  <c r="T1277" i="1"/>
  <c r="AT1213" i="1"/>
  <c r="T1213" i="1"/>
  <c r="AT1149" i="1"/>
  <c r="T1149" i="1"/>
  <c r="AT1085" i="1"/>
  <c r="T1085" i="1"/>
  <c r="AT1021" i="1"/>
  <c r="T1021" i="1"/>
  <c r="AT957" i="1"/>
  <c r="T957" i="1"/>
  <c r="AT893" i="1"/>
  <c r="T893" i="1"/>
  <c r="AT829" i="1"/>
  <c r="T829" i="1"/>
  <c r="AT749" i="1"/>
  <c r="T749" i="1"/>
  <c r="AT669" i="1"/>
  <c r="T669" i="1"/>
  <c r="AT573" i="1"/>
  <c r="T573" i="1"/>
  <c r="AT493" i="1"/>
  <c r="T493" i="1"/>
  <c r="AT413" i="1"/>
  <c r="T413" i="1"/>
  <c r="AT317" i="1"/>
  <c r="T317" i="1"/>
  <c r="AT237" i="1"/>
  <c r="T237" i="1"/>
  <c r="AT157" i="1"/>
  <c r="T157" i="1"/>
  <c r="AT61" i="1"/>
  <c r="T61" i="1"/>
  <c r="AT1244" i="1"/>
  <c r="T1244" i="1"/>
  <c r="AT1100" i="1"/>
  <c r="T1100" i="1"/>
  <c r="AT972" i="1"/>
  <c r="T972" i="1"/>
  <c r="AT844" i="1"/>
  <c r="T844" i="1"/>
  <c r="AT780" i="1"/>
  <c r="T780" i="1"/>
  <c r="AT684" i="1"/>
  <c r="T684" i="1"/>
  <c r="AT588" i="1"/>
  <c r="T588" i="1"/>
  <c r="AT524" i="1"/>
  <c r="T524" i="1"/>
  <c r="AT428" i="1"/>
  <c r="T428" i="1"/>
  <c r="AT332" i="1"/>
  <c r="T332" i="1"/>
  <c r="AT268" i="1"/>
  <c r="T268" i="1"/>
  <c r="AT172" i="1"/>
  <c r="T172" i="1"/>
  <c r="AT76" i="1"/>
  <c r="T76" i="1"/>
  <c r="AT12" i="1"/>
  <c r="T12" i="1"/>
  <c r="AT790" i="1"/>
  <c r="T790" i="1"/>
  <c r="AT694" i="1"/>
  <c r="T694" i="1"/>
  <c r="AT614" i="1"/>
  <c r="T614" i="1"/>
  <c r="AT534" i="1"/>
  <c r="T534" i="1"/>
  <c r="AT438" i="1"/>
  <c r="T438" i="1"/>
  <c r="AT358" i="1"/>
  <c r="T358" i="1"/>
  <c r="AT278" i="1"/>
  <c r="T278" i="1"/>
  <c r="AT182" i="1"/>
  <c r="T182" i="1"/>
  <c r="AT102" i="1"/>
  <c r="T102" i="1"/>
  <c r="AT22" i="1"/>
  <c r="T2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336" i="1"/>
  <c r="T1336" i="1"/>
  <c r="AT1272" i="1"/>
  <c r="T1272" i="1"/>
  <c r="AT1208" i="1"/>
  <c r="T1208" i="1"/>
  <c r="AT1144" i="1"/>
  <c r="T1144" i="1"/>
  <c r="AT1080" i="1"/>
  <c r="T1080" i="1"/>
  <c r="AT1016" i="1"/>
  <c r="T1016" i="1"/>
  <c r="AT952" i="1"/>
  <c r="T952" i="1"/>
  <c r="AT888" i="1"/>
  <c r="T888" i="1"/>
  <c r="AT808" i="1"/>
  <c r="T808" i="1"/>
  <c r="AT728" i="1"/>
  <c r="T728" i="1"/>
  <c r="AT632" i="1"/>
  <c r="T632" i="1"/>
  <c r="AT552" i="1"/>
  <c r="T552" i="1"/>
  <c r="AT472" i="1"/>
  <c r="T472" i="1"/>
  <c r="AT376" i="1"/>
  <c r="T376" i="1"/>
  <c r="AT296" i="1"/>
  <c r="T296" i="1"/>
  <c r="AT216" i="1"/>
  <c r="T216" i="1"/>
  <c r="AT120" i="1"/>
  <c r="T120" i="1"/>
  <c r="AT40" i="1"/>
  <c r="T40" i="1"/>
  <c r="AV1745" i="1"/>
  <c r="AV1713" i="1"/>
  <c r="AV1681" i="1"/>
  <c r="AV1649" i="1"/>
  <c r="AV1617" i="1"/>
  <c r="AV1585" i="1"/>
  <c r="AV1553" i="1"/>
  <c r="AV1521" i="1"/>
  <c r="AV1489" i="1"/>
  <c r="AV1457" i="1"/>
  <c r="AV1425" i="1"/>
  <c r="AV1393" i="1"/>
  <c r="AV1361" i="1"/>
  <c r="AV1329" i="1"/>
  <c r="AV1297" i="1"/>
  <c r="AV1265" i="1"/>
  <c r="AV1233" i="1"/>
  <c r="AV1201" i="1"/>
  <c r="AV1169" i="1"/>
  <c r="AV1137" i="1"/>
  <c r="AV1105" i="1"/>
  <c r="AV1073" i="1"/>
  <c r="AV1041" i="1"/>
  <c r="AV1009" i="1"/>
  <c r="AV977" i="1"/>
  <c r="AV945" i="1"/>
  <c r="AV913" i="1"/>
  <c r="AV881" i="1"/>
  <c r="AV849" i="1"/>
  <c r="AV817" i="1"/>
  <c r="AV785" i="1"/>
  <c r="AV753" i="1"/>
  <c r="AV721" i="1"/>
  <c r="AV689" i="1"/>
  <c r="AV657" i="1"/>
  <c r="AV625" i="1"/>
  <c r="AV593" i="1"/>
  <c r="AV561" i="1"/>
  <c r="AV529" i="1"/>
  <c r="AV497" i="1"/>
  <c r="AV465" i="1"/>
  <c r="AV433" i="1"/>
  <c r="AV401" i="1"/>
  <c r="AV369" i="1"/>
  <c r="AV337" i="1"/>
  <c r="AV305" i="1"/>
  <c r="AV273" i="1"/>
  <c r="AV241" i="1"/>
  <c r="AV209" i="1"/>
  <c r="AV177" i="1"/>
  <c r="AV145" i="1"/>
  <c r="AV113" i="1"/>
  <c r="AV81" i="1"/>
  <c r="AV49" i="1"/>
  <c r="AV17" i="1"/>
  <c r="AT629" i="1"/>
  <c r="T629" i="1"/>
  <c r="AT245" i="1"/>
  <c r="T245" i="1"/>
  <c r="AT996" i="1"/>
  <c r="T996" i="1"/>
  <c r="AT693" i="1"/>
  <c r="T693" i="1"/>
  <c r="AT565" i="1"/>
  <c r="T565" i="1"/>
  <c r="AT309" i="1"/>
  <c r="T309" i="1"/>
  <c r="AT53" i="1"/>
  <c r="T53" i="1"/>
  <c r="AT773" i="1"/>
  <c r="T773" i="1"/>
  <c r="AT645" i="1"/>
  <c r="T645" i="1"/>
  <c r="AT517" i="1"/>
  <c r="T517" i="1"/>
  <c r="AT389" i="1"/>
  <c r="T389" i="1"/>
  <c r="AT261" i="1"/>
  <c r="T261" i="1"/>
  <c r="AT133" i="1"/>
  <c r="T133" i="1"/>
  <c r="AT21" i="1"/>
  <c r="T21" i="1"/>
  <c r="AT1140" i="1"/>
  <c r="T1140" i="1"/>
  <c r="AT1076" i="1"/>
  <c r="T1076" i="1"/>
  <c r="AT1012" i="1"/>
  <c r="T1012" i="1"/>
  <c r="AT948" i="1"/>
  <c r="T948" i="1"/>
  <c r="AT884" i="1"/>
  <c r="T884" i="1"/>
  <c r="AT753" i="1"/>
  <c r="T753" i="1"/>
  <c r="AT657" i="1"/>
  <c r="T657" i="1"/>
  <c r="AT545" i="1"/>
  <c r="T545" i="1"/>
  <c r="AT465" i="1"/>
  <c r="T465" i="1"/>
  <c r="AT353" i="1"/>
  <c r="T353" i="1"/>
  <c r="AT241" i="1"/>
  <c r="T241" i="1"/>
  <c r="AT145" i="1"/>
  <c r="T145" i="1"/>
  <c r="AT49" i="1"/>
  <c r="T49" i="1"/>
  <c r="AT1168" i="1"/>
  <c r="T1168" i="1"/>
  <c r="AT1040" i="1"/>
  <c r="T1040" i="1"/>
  <c r="AT912" i="1"/>
  <c r="T912" i="1"/>
  <c r="AT800" i="1"/>
  <c r="T800" i="1"/>
  <c r="AT720" i="1"/>
  <c r="T720" i="1"/>
  <c r="AT624" i="1"/>
  <c r="T624" i="1"/>
  <c r="AT544" i="1"/>
  <c r="T544" i="1"/>
  <c r="AT464" i="1"/>
  <c r="T464" i="1"/>
  <c r="AT368" i="1"/>
  <c r="T368" i="1"/>
  <c r="AT288" i="1"/>
  <c r="T288" i="1"/>
  <c r="AT208" i="1"/>
  <c r="T208" i="1"/>
  <c r="AT112" i="1"/>
  <c r="T112" i="1"/>
  <c r="AT32" i="1"/>
  <c r="T32" i="1"/>
  <c r="AT762" i="1"/>
  <c r="T762" i="1"/>
  <c r="AT634" i="1"/>
  <c r="T634" i="1"/>
  <c r="AT506" i="1"/>
  <c r="T506" i="1"/>
  <c r="AT378" i="1"/>
  <c r="T378" i="1"/>
  <c r="AT250" i="1"/>
  <c r="T250" i="1"/>
  <c r="AT122" i="1"/>
  <c r="T122" i="1"/>
  <c r="AT1389" i="1"/>
  <c r="T1389" i="1"/>
  <c r="AT1325" i="1"/>
  <c r="T1325" i="1"/>
  <c r="AT1261" i="1"/>
  <c r="T1261" i="1"/>
  <c r="AT1197" i="1"/>
  <c r="T1197" i="1"/>
  <c r="AT1133" i="1"/>
  <c r="T1133" i="1"/>
  <c r="AT1069" i="1"/>
  <c r="T1069" i="1"/>
  <c r="AT1005" i="1"/>
  <c r="T1005" i="1"/>
  <c r="AT941" i="1"/>
  <c r="T941" i="1"/>
  <c r="AT877" i="1"/>
  <c r="T877" i="1"/>
  <c r="AT813" i="1"/>
  <c r="T813" i="1"/>
  <c r="AT717" i="1"/>
  <c r="T717" i="1"/>
  <c r="AT637" i="1"/>
  <c r="T637" i="1"/>
  <c r="AT557" i="1"/>
  <c r="T557" i="1"/>
  <c r="AT461" i="1"/>
  <c r="T461" i="1"/>
  <c r="AT381" i="1"/>
  <c r="T381" i="1"/>
  <c r="AT301" i="1"/>
  <c r="T301" i="1"/>
  <c r="AT205" i="1"/>
  <c r="T205" i="1"/>
  <c r="AT125" i="1"/>
  <c r="T125" i="1"/>
  <c r="AT45" i="1"/>
  <c r="T45" i="1"/>
  <c r="AT1324" i="1"/>
  <c r="T1324" i="1"/>
  <c r="AT1196" i="1"/>
  <c r="T1196" i="1"/>
  <c r="AT1068" i="1"/>
  <c r="T1068" i="1"/>
  <c r="AT940" i="1"/>
  <c r="T940" i="1"/>
  <c r="AT828" i="1"/>
  <c r="T828" i="1"/>
  <c r="AT764" i="1"/>
  <c r="T764" i="1"/>
  <c r="AT668" i="1"/>
  <c r="T668" i="1"/>
  <c r="AT572" i="1"/>
  <c r="T572" i="1"/>
  <c r="AT508" i="1"/>
  <c r="T508" i="1"/>
  <c r="AT412" i="1"/>
  <c r="T412" i="1"/>
  <c r="AT316" i="1"/>
  <c r="T316" i="1"/>
  <c r="AT252" i="1"/>
  <c r="T252" i="1"/>
  <c r="AT156" i="1"/>
  <c r="T156" i="1"/>
  <c r="AT60" i="1"/>
  <c r="T60" i="1"/>
  <c r="BK1141" i="1"/>
  <c r="AT758" i="1"/>
  <c r="T758" i="1"/>
  <c r="AT678" i="1"/>
  <c r="T678" i="1"/>
  <c r="AT598" i="1"/>
  <c r="T598" i="1"/>
  <c r="AT502" i="1"/>
  <c r="T502" i="1"/>
  <c r="AT422" i="1"/>
  <c r="T422" i="1"/>
  <c r="AT342" i="1"/>
  <c r="T342" i="1"/>
  <c r="AT246" i="1"/>
  <c r="T246" i="1"/>
  <c r="AT166" i="1"/>
  <c r="T166" i="1"/>
  <c r="AT86" i="1"/>
  <c r="T86" i="1"/>
  <c r="AT1737" i="1"/>
  <c r="T1737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320" i="1"/>
  <c r="T1320" i="1"/>
  <c r="AT1256" i="1"/>
  <c r="T1256" i="1"/>
  <c r="AT1192" i="1"/>
  <c r="T1192" i="1"/>
  <c r="AT1128" i="1"/>
  <c r="T1128" i="1"/>
  <c r="AT1064" i="1"/>
  <c r="T1064" i="1"/>
  <c r="AT1000" i="1"/>
  <c r="T1000" i="1"/>
  <c r="AT936" i="1"/>
  <c r="T936" i="1"/>
  <c r="AT872" i="1"/>
  <c r="T872" i="1"/>
  <c r="AT792" i="1"/>
  <c r="T792" i="1"/>
  <c r="AT712" i="1"/>
  <c r="T712" i="1"/>
  <c r="AT616" i="1"/>
  <c r="T616" i="1"/>
  <c r="AT536" i="1"/>
  <c r="T536" i="1"/>
  <c r="AT456" i="1"/>
  <c r="T456" i="1"/>
  <c r="AT360" i="1"/>
  <c r="T360" i="1"/>
  <c r="AT280" i="1"/>
  <c r="T280" i="1"/>
  <c r="AT200" i="1"/>
  <c r="T200" i="1"/>
  <c r="AT104" i="1"/>
  <c r="T104" i="1"/>
  <c r="AT24" i="1"/>
  <c r="T24" i="1"/>
  <c r="AV1385" i="1"/>
  <c r="AV1353" i="1"/>
  <c r="AV1321" i="1"/>
  <c r="AV1289" i="1"/>
  <c r="AV1257" i="1"/>
  <c r="AV1225" i="1"/>
  <c r="AV1193" i="1"/>
  <c r="AV1161" i="1"/>
  <c r="AV1129" i="1"/>
  <c r="AV1097" i="1"/>
  <c r="AV1065" i="1"/>
  <c r="AV1033" i="1"/>
  <c r="AV1001" i="1"/>
  <c r="AV969" i="1"/>
  <c r="AV937" i="1"/>
  <c r="AV905" i="1"/>
  <c r="AV873" i="1"/>
  <c r="AV841" i="1"/>
  <c r="Q276" i="22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L7" i="215" l="1"/>
  <c r="L12" i="215"/>
  <c r="M5" i="215"/>
  <c r="M6" i="215"/>
  <c r="N7" i="215"/>
  <c r="N8" i="215"/>
  <c r="M13" i="215"/>
  <c r="M14" i="215"/>
  <c r="M4" i="215"/>
  <c r="N5" i="215"/>
  <c r="N6" i="215"/>
  <c r="M12" i="215"/>
  <c r="N13" i="215"/>
  <c r="N9" i="215"/>
  <c r="M2" i="215"/>
  <c r="M3" i="215"/>
  <c r="M11" i="215"/>
  <c r="N14" i="215"/>
  <c r="N3" i="215"/>
  <c r="N4" i="215"/>
  <c r="M9" i="215"/>
  <c r="M10" i="215"/>
  <c r="N11" i="215"/>
  <c r="N12" i="215"/>
  <c r="N2" i="215"/>
  <c r="M7" i="215"/>
  <c r="M8" i="215"/>
  <c r="N10" i="215"/>
  <c r="E4" i="191"/>
  <c r="C4" i="191"/>
  <c r="A3" i="191"/>
  <c r="E3" i="191" s="1"/>
  <c r="M847" i="215"/>
  <c r="N848" i="215"/>
  <c r="N847" i="215"/>
  <c r="L848" i="215"/>
  <c r="L847" i="215"/>
  <c r="M848" i="215"/>
  <c r="D8" i="191"/>
  <c r="L14" i="215" s="1"/>
  <c r="C8" i="191"/>
  <c r="C7" i="191"/>
  <c r="D7" i="191"/>
  <c r="L13" i="215" s="1"/>
  <c r="E7" i="191"/>
  <c r="D10" i="191"/>
  <c r="C10" i="191"/>
  <c r="D9" i="191"/>
  <c r="L9" i="215" s="1"/>
  <c r="C9" i="191"/>
  <c r="E5" i="191"/>
  <c r="E6" i="191"/>
  <c r="D5" i="191"/>
  <c r="L2" i="215" s="1"/>
  <c r="C6" i="191"/>
  <c r="C3" i="191"/>
  <c r="BB994" i="1"/>
  <c r="BB1710" i="1"/>
  <c r="BB666" i="1"/>
  <c r="BB794" i="1"/>
  <c r="BB858" i="1"/>
  <c r="BB1050" i="1"/>
  <c r="BB155" i="1"/>
  <c r="BB862" i="1"/>
  <c r="BB1054" i="1"/>
  <c r="BB1342" i="1"/>
  <c r="BB662" i="1"/>
  <c r="BB523" i="1"/>
  <c r="BB811" i="1"/>
  <c r="BB525" i="1"/>
  <c r="BB949" i="1"/>
  <c r="BB993" i="1"/>
  <c r="BB1281" i="1"/>
  <c r="BB1325" i="1"/>
  <c r="BB1745" i="1"/>
  <c r="BB295" i="1"/>
  <c r="BB639" i="1"/>
  <c r="BB703" i="1"/>
  <c r="BB863" i="1"/>
  <c r="BB1023" i="1"/>
  <c r="BB1055" i="1"/>
  <c r="BB1087" i="1"/>
  <c r="BB1183" i="1"/>
  <c r="BB1247" i="1"/>
  <c r="BB1279" i="1"/>
  <c r="BB1343" i="1"/>
  <c r="BB1439" i="1"/>
  <c r="BB208" i="1"/>
  <c r="BB368" i="1"/>
  <c r="BB496" i="1"/>
  <c r="BB784" i="1"/>
  <c r="BB1136" i="1"/>
  <c r="BB1264" i="1"/>
  <c r="BB1360" i="1"/>
  <c r="BB1552" i="1"/>
  <c r="BB189" i="1"/>
  <c r="BB313" i="1"/>
  <c r="BB681" i="1"/>
  <c r="BB841" i="1"/>
  <c r="BB1049" i="1"/>
  <c r="BB1305" i="1"/>
  <c r="BB1721" i="1"/>
  <c r="BB490" i="1"/>
  <c r="BB479" i="1"/>
  <c r="BB741" i="1"/>
  <c r="BB869" i="1"/>
  <c r="BB859" i="1"/>
  <c r="BB891" i="1"/>
  <c r="BB1147" i="1"/>
  <c r="BB1339" i="1"/>
  <c r="BB1403" i="1"/>
  <c r="BB1467" i="1"/>
  <c r="BB1531" i="1"/>
  <c r="BB1691" i="1"/>
  <c r="BB140" i="1"/>
  <c r="BB524" i="1"/>
  <c r="BB812" i="1"/>
  <c r="BB940" i="1"/>
  <c r="BB1164" i="1"/>
  <c r="BB1260" i="1"/>
  <c r="BB1420" i="1"/>
  <c r="BB1484" i="1"/>
  <c r="BB1708" i="1"/>
  <c r="BB109" i="1"/>
  <c r="BB341" i="1"/>
  <c r="BB1045" i="1"/>
  <c r="BB1709" i="1"/>
  <c r="BD366" i="1"/>
  <c r="BD494" i="1"/>
  <c r="BD1002" i="1"/>
  <c r="BI1002" i="1" s="1"/>
  <c r="BD1258" i="1"/>
  <c r="BI1258" i="1" s="1"/>
  <c r="BD367" i="1"/>
  <c r="BD950" i="1"/>
  <c r="BD1014" i="1"/>
  <c r="BD1142" i="1"/>
  <c r="BI1142" i="1" s="1"/>
  <c r="BD1270" i="1"/>
  <c r="BD166" i="1"/>
  <c r="BD294" i="1"/>
  <c r="BD558" i="1"/>
  <c r="BI558" i="1" s="1"/>
  <c r="BD1262" i="1"/>
  <c r="BD1326" i="1"/>
  <c r="BD474" i="1"/>
  <c r="BD658" i="1"/>
  <c r="BD850" i="1"/>
  <c r="BD1042" i="1"/>
  <c r="BI1042" i="1" s="1"/>
  <c r="BD1234" i="1"/>
  <c r="BI1234" i="1" s="1"/>
  <c r="BD207" i="1"/>
  <c r="BD319" i="1"/>
  <c r="BI319" i="1" s="1"/>
  <c r="BD559" i="1"/>
  <c r="BI559" i="1" s="1"/>
  <c r="BD719" i="1"/>
  <c r="BD783" i="1"/>
  <c r="BD197" i="1"/>
  <c r="BD245" i="1"/>
  <c r="BD219" i="1"/>
  <c r="BD483" i="1"/>
  <c r="BD523" i="1"/>
  <c r="BD811" i="1"/>
  <c r="BD971" i="1"/>
  <c r="BD1003" i="1"/>
  <c r="BI1003" i="1" s="1"/>
  <c r="BD1163" i="1"/>
  <c r="BD1259" i="1"/>
  <c r="BD1483" i="1"/>
  <c r="BI1483" i="1" s="1"/>
  <c r="BD1707" i="1"/>
  <c r="BD92" i="1"/>
  <c r="BD156" i="1"/>
  <c r="BD188" i="1"/>
  <c r="BI188" i="1" s="1"/>
  <c r="BD316" i="1"/>
  <c r="BD636" i="1"/>
  <c r="BD668" i="1"/>
  <c r="BD732" i="1"/>
  <c r="BD1340" i="1"/>
  <c r="BI1340" i="1" s="1"/>
  <c r="BD1468" i="1"/>
  <c r="BD1660" i="1"/>
  <c r="BI1660" i="1" s="1"/>
  <c r="BD1692" i="1"/>
  <c r="BD949" i="1"/>
  <c r="BD1053" i="1"/>
  <c r="BD1669" i="1"/>
  <c r="BD1085" i="1"/>
  <c r="BD1261" i="1"/>
  <c r="BD1341" i="1"/>
  <c r="BI1341" i="1" s="1"/>
  <c r="BD1421" i="1"/>
  <c r="BD871" i="1"/>
  <c r="BD935" i="1"/>
  <c r="BD967" i="1"/>
  <c r="BI967" i="1" s="1"/>
  <c r="BD1063" i="1"/>
  <c r="BD1127" i="1"/>
  <c r="BD1351" i="1"/>
  <c r="BI1351" i="1" s="1"/>
  <c r="BD1543" i="1"/>
  <c r="BI1543" i="1" s="1"/>
  <c r="BD1575" i="1"/>
  <c r="BI1575" i="1" s="1"/>
  <c r="BD1735" i="1"/>
  <c r="BD280" i="1"/>
  <c r="BD312" i="1"/>
  <c r="BD344" i="1"/>
  <c r="BI344" i="1" s="1"/>
  <c r="BD600" i="1"/>
  <c r="BI600" i="1" s="1"/>
  <c r="BD664" i="1"/>
  <c r="BD728" i="1"/>
  <c r="BD1016" i="1"/>
  <c r="BD1048" i="1"/>
  <c r="BI1048" i="1" s="1"/>
  <c r="BD1240" i="1"/>
  <c r="BD1272" i="1"/>
  <c r="BD1304" i="1"/>
  <c r="BI1304" i="1" s="1"/>
  <c r="BD1400" i="1"/>
  <c r="BI1400" i="1" s="1"/>
  <c r="BD1560" i="1"/>
  <c r="BD93" i="1"/>
  <c r="BD913" i="1"/>
  <c r="BD1041" i="1"/>
  <c r="BI1041" i="1" s="1"/>
  <c r="BD1201" i="1"/>
  <c r="BD1745" i="1"/>
  <c r="BH678" i="1"/>
  <c r="BF966" i="1"/>
  <c r="BH966" i="1"/>
  <c r="BF1222" i="1"/>
  <c r="BH1222" i="1"/>
  <c r="BH1350" i="1"/>
  <c r="BF1022" i="1"/>
  <c r="BF11" i="1"/>
  <c r="BH319" i="1"/>
  <c r="BF1147" i="1"/>
  <c r="BH1339" i="1"/>
  <c r="BF12" i="1"/>
  <c r="BH1484" i="1"/>
  <c r="BH1644" i="1"/>
  <c r="BF1644" i="1"/>
  <c r="BF393" i="1"/>
  <c r="BH1045" i="1"/>
  <c r="BF1221" i="1"/>
  <c r="BH1221" i="1"/>
  <c r="BH1709" i="1"/>
  <c r="BF1325" i="1"/>
  <c r="BF14" i="1"/>
  <c r="BH1050" i="1"/>
  <c r="BF1050" i="1"/>
  <c r="BF1146" i="1"/>
  <c r="BH1338" i="1"/>
  <c r="BF7" i="1"/>
  <c r="BF167" i="1"/>
  <c r="BH559" i="1"/>
  <c r="BF975" i="1"/>
  <c r="BH1135" i="1"/>
  <c r="BF1263" i="1"/>
  <c r="BH1551" i="1"/>
  <c r="BH1679" i="1"/>
  <c r="BH320" i="1"/>
  <c r="BF1184" i="1"/>
  <c r="BF1344" i="1"/>
  <c r="BH1344" i="1"/>
  <c r="BF9" i="1"/>
  <c r="BF73" i="1"/>
  <c r="BF1049" i="1"/>
  <c r="BH1049" i="1"/>
  <c r="BF1085" i="1"/>
  <c r="BF1141" i="1"/>
  <c r="BH1141" i="1"/>
  <c r="BH1305" i="1"/>
  <c r="BH1341" i="1"/>
  <c r="BF1341" i="1"/>
  <c r="BF741" i="1"/>
  <c r="BK1050" i="1"/>
  <c r="BK1049" i="1"/>
  <c r="BB558" i="1"/>
  <c r="BB1262" i="1"/>
  <c r="BB1326" i="1"/>
  <c r="BB222" i="1"/>
  <c r="BB294" i="1"/>
  <c r="BB678" i="1"/>
  <c r="BB742" i="1"/>
  <c r="BB870" i="1"/>
  <c r="BB934" i="1"/>
  <c r="BB1126" i="1"/>
  <c r="BB355" i="1"/>
  <c r="BB1202" i="1"/>
  <c r="BB1002" i="1"/>
  <c r="BB387" i="1"/>
  <c r="BB659" i="1"/>
  <c r="BB1261" i="1"/>
  <c r="BB1441" i="1"/>
  <c r="BB215" i="1"/>
  <c r="BB519" i="1"/>
  <c r="BB679" i="1"/>
  <c r="BB743" i="1"/>
  <c r="BB871" i="1"/>
  <c r="BB935" i="1"/>
  <c r="BB967" i="1"/>
  <c r="BB1127" i="1"/>
  <c r="BB1543" i="1"/>
  <c r="BB1735" i="1"/>
  <c r="BB280" i="1"/>
  <c r="BB312" i="1"/>
  <c r="BB600" i="1"/>
  <c r="BB664" i="1"/>
  <c r="BB1016" i="1"/>
  <c r="BB1048" i="1"/>
  <c r="BB1240" i="1"/>
  <c r="BB1272" i="1"/>
  <c r="BB1304" i="1"/>
  <c r="BB1400" i="1"/>
  <c r="BB1560" i="1"/>
  <c r="BB281" i="1"/>
  <c r="BB317" i="1"/>
  <c r="BB913" i="1"/>
  <c r="BB1017" i="1"/>
  <c r="BB218" i="1"/>
  <c r="BB1746" i="1"/>
  <c r="BB367" i="1"/>
  <c r="BB963" i="1"/>
  <c r="BB1027" i="1"/>
  <c r="BB1283" i="1"/>
  <c r="BB1411" i="1"/>
  <c r="BB52" i="1"/>
  <c r="BB116" i="1"/>
  <c r="BB244" i="1"/>
  <c r="BB340" i="1"/>
  <c r="BB500" i="1"/>
  <c r="BB660" i="1"/>
  <c r="BB756" i="1"/>
  <c r="BB788" i="1"/>
  <c r="BB948" i="1"/>
  <c r="BB1044" i="1"/>
  <c r="BB1140" i="1"/>
  <c r="BB1172" i="1"/>
  <c r="BB1204" i="1"/>
  <c r="BB1236" i="1"/>
  <c r="BB1268" i="1"/>
  <c r="BB1332" i="1"/>
  <c r="BB1684" i="1"/>
  <c r="BB141" i="1"/>
  <c r="BB757" i="1"/>
  <c r="BB1053" i="1"/>
  <c r="BD1022" i="1"/>
  <c r="BD1086" i="1"/>
  <c r="BD1278" i="1"/>
  <c r="BD1342" i="1"/>
  <c r="BI1342" i="1" s="1"/>
  <c r="BD1722" i="1"/>
  <c r="BD322" i="1"/>
  <c r="BD386" i="1"/>
  <c r="BD770" i="1"/>
  <c r="BD962" i="1"/>
  <c r="BD1026" i="1"/>
  <c r="BD1666" i="1"/>
  <c r="BI1666" i="1" s="1"/>
  <c r="BD1734" i="1"/>
  <c r="BD167" i="1"/>
  <c r="BD295" i="1"/>
  <c r="BD110" i="1"/>
  <c r="BD762" i="1"/>
  <c r="BD890" i="1"/>
  <c r="BD1146" i="1"/>
  <c r="BD1338" i="1"/>
  <c r="BI1338" i="1" s="1"/>
  <c r="BD1402" i="1"/>
  <c r="BD1466" i="1"/>
  <c r="BD1530" i="1"/>
  <c r="BD155" i="1"/>
  <c r="BD490" i="1"/>
  <c r="BD678" i="1"/>
  <c r="BI678" i="1" s="1"/>
  <c r="BD742" i="1"/>
  <c r="BD870" i="1"/>
  <c r="BD934" i="1"/>
  <c r="BD1126" i="1"/>
  <c r="BD1574" i="1"/>
  <c r="BI1574" i="1" s="1"/>
  <c r="BD31" i="1"/>
  <c r="BD215" i="1"/>
  <c r="BD599" i="1"/>
  <c r="BI599" i="1" s="1"/>
  <c r="BD663" i="1"/>
  <c r="BD355" i="1"/>
  <c r="BD387" i="1"/>
  <c r="BD491" i="1"/>
  <c r="BD659" i="1"/>
  <c r="BD851" i="1"/>
  <c r="BD947" i="1"/>
  <c r="BI947" i="1" s="1"/>
  <c r="BD1043" i="1"/>
  <c r="BI1043" i="1" s="1"/>
  <c r="BD1139" i="1"/>
  <c r="BD1171" i="1"/>
  <c r="BI1171" i="1" s="1"/>
  <c r="BD1203" i="1"/>
  <c r="BD1235" i="1"/>
  <c r="BI1235" i="1" s="1"/>
  <c r="BD1267" i="1"/>
  <c r="BD1683" i="1"/>
  <c r="BD36" i="1"/>
  <c r="BD164" i="1"/>
  <c r="BD260" i="1"/>
  <c r="BD356" i="1"/>
  <c r="BD388" i="1"/>
  <c r="BD484" i="1"/>
  <c r="BD708" i="1"/>
  <c r="BD868" i="1"/>
  <c r="BD1028" i="1"/>
  <c r="BD1220" i="1"/>
  <c r="BI1220" i="1" s="1"/>
  <c r="BD1284" i="1"/>
  <c r="BI1284" i="1" s="1"/>
  <c r="BD1412" i="1"/>
  <c r="BD1572" i="1"/>
  <c r="BD1668" i="1"/>
  <c r="BD141" i="1"/>
  <c r="BD485" i="1"/>
  <c r="BD661" i="1"/>
  <c r="BD789" i="1"/>
  <c r="BD1221" i="1"/>
  <c r="BI1221" i="1" s="1"/>
  <c r="BD1269" i="1"/>
  <c r="BD1373" i="1"/>
  <c r="BD1573" i="1"/>
  <c r="BD345" i="1"/>
  <c r="BI345" i="1" s="1"/>
  <c r="BD473" i="1"/>
  <c r="BD1021" i="1"/>
  <c r="BD1709" i="1"/>
  <c r="BI1709" i="1" s="1"/>
  <c r="BD975" i="1"/>
  <c r="BD1135" i="1"/>
  <c r="BI1135" i="1" s="1"/>
  <c r="BD1263" i="1"/>
  <c r="BD1359" i="1"/>
  <c r="BD1551" i="1"/>
  <c r="BI1551" i="1" s="1"/>
  <c r="BD1679" i="1"/>
  <c r="BI1679" i="1" s="1"/>
  <c r="BD32" i="1"/>
  <c r="BD320" i="1"/>
  <c r="BI320" i="1" s="1"/>
  <c r="BD480" i="1"/>
  <c r="BD672" i="1"/>
  <c r="BD704" i="1"/>
  <c r="BD1056" i="1"/>
  <c r="BD1120" i="1"/>
  <c r="BD1184" i="1"/>
  <c r="BD1248" i="1"/>
  <c r="BD1280" i="1"/>
  <c r="BD1344" i="1"/>
  <c r="BI1344" i="1" s="1"/>
  <c r="BD1440" i="1"/>
  <c r="BD73" i="1"/>
  <c r="BD497" i="1"/>
  <c r="BD665" i="1"/>
  <c r="BD729" i="1"/>
  <c r="BD793" i="1"/>
  <c r="BD1017" i="1"/>
  <c r="BD1049" i="1"/>
  <c r="BI1049" i="1" s="1"/>
  <c r="BD1305" i="1"/>
  <c r="BI1305" i="1" s="1"/>
  <c r="BD1401" i="1"/>
  <c r="BI1401" i="1" s="1"/>
  <c r="BD1721" i="1"/>
  <c r="BF870" i="1"/>
  <c r="BF10" i="1"/>
  <c r="BH1667" i="1"/>
  <c r="BF1667" i="1"/>
  <c r="BF756" i="1"/>
  <c r="BH948" i="1"/>
  <c r="BH1044" i="1"/>
  <c r="BF1140" i="1"/>
  <c r="BH1172" i="1"/>
  <c r="BF1172" i="1"/>
  <c r="BH1236" i="1"/>
  <c r="BF345" i="1"/>
  <c r="BH345" i="1"/>
  <c r="BF494" i="1"/>
  <c r="BF770" i="1"/>
  <c r="BF1666" i="1"/>
  <c r="BH1666" i="1"/>
  <c r="BF15" i="1"/>
  <c r="BF207" i="1"/>
  <c r="BH599" i="1"/>
  <c r="BF8" i="1"/>
  <c r="BF72" i="1"/>
  <c r="BF392" i="1"/>
  <c r="BH680" i="1"/>
  <c r="BF1064" i="1"/>
  <c r="BH1576" i="1"/>
  <c r="BF1576" i="1"/>
  <c r="BF13" i="1"/>
  <c r="BF93" i="1"/>
  <c r="BH189" i="1"/>
  <c r="BF757" i="1"/>
  <c r="BF1017" i="1"/>
  <c r="BF1065" i="1"/>
  <c r="BF1401" i="1"/>
  <c r="BH1401" i="1"/>
  <c r="BF1577" i="1"/>
  <c r="BH1577" i="1"/>
  <c r="BF2" i="1"/>
  <c r="BK1666" i="1"/>
  <c r="BK1577" i="1"/>
  <c r="BB322" i="1"/>
  <c r="BB386" i="1"/>
  <c r="BB770" i="1"/>
  <c r="BB962" i="1"/>
  <c r="BB1026" i="1"/>
  <c r="BB110" i="1"/>
  <c r="BB762" i="1"/>
  <c r="BB890" i="1"/>
  <c r="BB1146" i="1"/>
  <c r="BB1338" i="1"/>
  <c r="BB1402" i="1"/>
  <c r="BB1466" i="1"/>
  <c r="BB1530" i="1"/>
  <c r="BB115" i="1"/>
  <c r="BB1022" i="1"/>
  <c r="BB1086" i="1"/>
  <c r="BB1278" i="1"/>
  <c r="BB1374" i="1"/>
  <c r="BB1438" i="1"/>
  <c r="BB1734" i="1"/>
  <c r="BB950" i="1"/>
  <c r="BB1014" i="1"/>
  <c r="BB1270" i="1"/>
  <c r="BB219" i="1"/>
  <c r="BB635" i="1"/>
  <c r="BB667" i="1"/>
  <c r="BB763" i="1"/>
  <c r="BB1041" i="1"/>
  <c r="BB1121" i="1"/>
  <c r="BB1333" i="1"/>
  <c r="BB223" i="1"/>
  <c r="BB559" i="1"/>
  <c r="BB719" i="1"/>
  <c r="BB783" i="1"/>
  <c r="BB1135" i="1"/>
  <c r="BB1263" i="1"/>
  <c r="BB1359" i="1"/>
  <c r="BB1551" i="1"/>
  <c r="BB320" i="1"/>
  <c r="BB480" i="1"/>
  <c r="BB672" i="1"/>
  <c r="BB704" i="1"/>
  <c r="BB1056" i="1"/>
  <c r="BB1120" i="1"/>
  <c r="BB1184" i="1"/>
  <c r="BB1248" i="1"/>
  <c r="BB1280" i="1"/>
  <c r="BB1344" i="1"/>
  <c r="BB1440" i="1"/>
  <c r="BB201" i="1"/>
  <c r="BB321" i="1"/>
  <c r="BB385" i="1"/>
  <c r="BB665" i="1"/>
  <c r="BB793" i="1"/>
  <c r="BB1021" i="1"/>
  <c r="BB1481" i="1"/>
  <c r="BB391" i="1"/>
  <c r="BB394" i="1"/>
  <c r="BB1722" i="1"/>
  <c r="BB319" i="1"/>
  <c r="BB53" i="1"/>
  <c r="BB165" i="1"/>
  <c r="BB485" i="1"/>
  <c r="BB661" i="1"/>
  <c r="BB789" i="1"/>
  <c r="BB1029" i="1"/>
  <c r="BB1285" i="1"/>
  <c r="BB971" i="1"/>
  <c r="BB1003" i="1"/>
  <c r="BB1163" i="1"/>
  <c r="BB1259" i="1"/>
  <c r="BB1483" i="1"/>
  <c r="BB1707" i="1"/>
  <c r="BB156" i="1"/>
  <c r="BB188" i="1"/>
  <c r="BB316" i="1"/>
  <c r="BB636" i="1"/>
  <c r="BB668" i="1"/>
  <c r="BB1340" i="1"/>
  <c r="BB1468" i="1"/>
  <c r="BB1692" i="1"/>
  <c r="BB245" i="1"/>
  <c r="BB501" i="1"/>
  <c r="BB1573" i="1"/>
  <c r="BB1637" i="1"/>
  <c r="BD522" i="1"/>
  <c r="BD970" i="1"/>
  <c r="BD1482" i="1"/>
  <c r="BI1482" i="1" s="1"/>
  <c r="BD202" i="1"/>
  <c r="BD338" i="1"/>
  <c r="BD662" i="1"/>
  <c r="BD1746" i="1"/>
  <c r="BD479" i="1"/>
  <c r="BD718" i="1"/>
  <c r="BD1422" i="1"/>
  <c r="BD1710" i="1"/>
  <c r="BI1710" i="1" s="1"/>
  <c r="BD1202" i="1"/>
  <c r="BD115" i="1"/>
  <c r="BD223" i="1"/>
  <c r="BD639" i="1"/>
  <c r="BD703" i="1"/>
  <c r="BD37" i="1"/>
  <c r="BD165" i="1"/>
  <c r="BD635" i="1"/>
  <c r="BD667" i="1"/>
  <c r="BD731" i="1"/>
  <c r="BD763" i="1"/>
  <c r="BD859" i="1"/>
  <c r="BD891" i="1"/>
  <c r="BD1147" i="1"/>
  <c r="BD1339" i="1"/>
  <c r="BI1339" i="1" s="1"/>
  <c r="BD1403" i="1"/>
  <c r="BD1467" i="1"/>
  <c r="BD1531" i="1"/>
  <c r="BD1691" i="1"/>
  <c r="BD140" i="1"/>
  <c r="BD364" i="1"/>
  <c r="BD524" i="1"/>
  <c r="BD812" i="1"/>
  <c r="BD940" i="1"/>
  <c r="BD1164" i="1"/>
  <c r="BD1260" i="1"/>
  <c r="BD1420" i="1"/>
  <c r="BD1484" i="1"/>
  <c r="BI1484" i="1" s="1"/>
  <c r="BD1644" i="1"/>
  <c r="BI1644" i="1" s="1"/>
  <c r="BD1708" i="1"/>
  <c r="BD341" i="1"/>
  <c r="BD501" i="1"/>
  <c r="BD741" i="1"/>
  <c r="BD869" i="1"/>
  <c r="BD1029" i="1"/>
  <c r="BD1285" i="1"/>
  <c r="BI1285" i="1" s="1"/>
  <c r="BD1333" i="1"/>
  <c r="BD1637" i="1"/>
  <c r="BI1637" i="1" s="1"/>
  <c r="BD313" i="1"/>
  <c r="BD393" i="1"/>
  <c r="BD489" i="1"/>
  <c r="BD525" i="1"/>
  <c r="BD1645" i="1"/>
  <c r="BI1645" i="1" s="1"/>
  <c r="BD1015" i="1"/>
  <c r="BD1239" i="1"/>
  <c r="BD1271" i="1"/>
  <c r="BD1559" i="1"/>
  <c r="BD72" i="1"/>
  <c r="BD392" i="1"/>
  <c r="BD488" i="1"/>
  <c r="BD520" i="1"/>
  <c r="BD680" i="1"/>
  <c r="BI680" i="1" s="1"/>
  <c r="BD840" i="1"/>
  <c r="BD1064" i="1"/>
  <c r="BD1480" i="1"/>
  <c r="BD1576" i="1"/>
  <c r="BI1576" i="1" s="1"/>
  <c r="BD321" i="1"/>
  <c r="BD385" i="1"/>
  <c r="BD673" i="1"/>
  <c r="BD769" i="1"/>
  <c r="BD993" i="1"/>
  <c r="BD1057" i="1"/>
  <c r="BD1121" i="1"/>
  <c r="BD1281" i="1"/>
  <c r="BD1345" i="1"/>
  <c r="BI1345" i="1" s="1"/>
  <c r="BD1441" i="1"/>
  <c r="BH1142" i="1"/>
  <c r="BF1142" i="1"/>
  <c r="BF3" i="1"/>
  <c r="BF394" i="1"/>
  <c r="BF1422" i="1"/>
  <c r="BF742" i="1"/>
  <c r="BH1542" i="1"/>
  <c r="BF1086" i="1"/>
  <c r="BF1342" i="1"/>
  <c r="BH1342" i="1"/>
  <c r="BH1003" i="1"/>
  <c r="BH1483" i="1"/>
  <c r="BF92" i="1"/>
  <c r="BH188" i="1"/>
  <c r="BH1340" i="1"/>
  <c r="BH1660" i="1"/>
  <c r="BH1637" i="1"/>
  <c r="BH1041" i="1"/>
  <c r="BH1345" i="1"/>
  <c r="BF1345" i="1"/>
  <c r="BH1645" i="1"/>
  <c r="BF1645" i="1"/>
  <c r="BH1002" i="1"/>
  <c r="BF1258" i="1"/>
  <c r="BH1258" i="1"/>
  <c r="BH1482" i="1"/>
  <c r="BF475" i="1"/>
  <c r="BF1023" i="1"/>
  <c r="BF1087" i="1"/>
  <c r="BF1183" i="1"/>
  <c r="BH1343" i="1"/>
  <c r="BF1343" i="1"/>
  <c r="BF208" i="1"/>
  <c r="BF976" i="1"/>
  <c r="BH1136" i="1"/>
  <c r="BF1264" i="1"/>
  <c r="BH1552" i="1"/>
  <c r="BH1680" i="1"/>
  <c r="BH681" i="1"/>
  <c r="BF1021" i="1"/>
  <c r="BH1661" i="1"/>
  <c r="BK1344" i="1"/>
  <c r="BB718" i="1"/>
  <c r="BB966" i="1"/>
  <c r="BB1030" i="1"/>
  <c r="BB1542" i="1"/>
  <c r="BB483" i="1"/>
  <c r="BB658" i="1"/>
  <c r="BB850" i="1"/>
  <c r="BB1042" i="1"/>
  <c r="BB1234" i="1"/>
  <c r="BB207" i="1"/>
  <c r="BB198" i="1"/>
  <c r="BB522" i="1"/>
  <c r="BB970" i="1"/>
  <c r="BB1482" i="1"/>
  <c r="BB707" i="1"/>
  <c r="BB491" i="1"/>
  <c r="BB1057" i="1"/>
  <c r="BB1201" i="1"/>
  <c r="BB1269" i="1"/>
  <c r="BB1345" i="1"/>
  <c r="BB1421" i="1"/>
  <c r="BB599" i="1"/>
  <c r="BB663" i="1"/>
  <c r="BB1015" i="1"/>
  <c r="BB1239" i="1"/>
  <c r="BB1271" i="1"/>
  <c r="BB1559" i="1"/>
  <c r="BB392" i="1"/>
  <c r="BB488" i="1"/>
  <c r="BB520" i="1"/>
  <c r="BB680" i="1"/>
  <c r="BB840" i="1"/>
  <c r="BB1480" i="1"/>
  <c r="BB37" i="1"/>
  <c r="BB393" i="1"/>
  <c r="BB489" i="1"/>
  <c r="BB673" i="1"/>
  <c r="BB769" i="1"/>
  <c r="BB1085" i="1"/>
  <c r="BB1341" i="1"/>
  <c r="BB1401" i="1"/>
  <c r="BB202" i="1"/>
  <c r="BB497" i="1"/>
  <c r="BB851" i="1"/>
  <c r="BB947" i="1"/>
  <c r="BB1043" i="1"/>
  <c r="BB1139" i="1"/>
  <c r="BB1171" i="1"/>
  <c r="BB1203" i="1"/>
  <c r="BB1235" i="1"/>
  <c r="BB1267" i="1"/>
  <c r="BB1683" i="1"/>
  <c r="BB36" i="1"/>
  <c r="BB164" i="1"/>
  <c r="BB260" i="1"/>
  <c r="BB356" i="1"/>
  <c r="BB388" i="1"/>
  <c r="BB484" i="1"/>
  <c r="BB708" i="1"/>
  <c r="BB868" i="1"/>
  <c r="BB1028" i="1"/>
  <c r="BB1284" i="1"/>
  <c r="BB1412" i="1"/>
  <c r="BB1572" i="1"/>
  <c r="BB1668" i="1"/>
  <c r="BB197" i="1"/>
  <c r="BB261" i="1"/>
  <c r="BB717" i="1"/>
  <c r="BB1373" i="1"/>
  <c r="BB1669" i="1"/>
  <c r="BD198" i="1"/>
  <c r="BD862" i="1"/>
  <c r="BD1054" i="1"/>
  <c r="BD1374" i="1"/>
  <c r="BD1438" i="1"/>
  <c r="BD218" i="1"/>
  <c r="BD994" i="1"/>
  <c r="BD222" i="1"/>
  <c r="BD666" i="1"/>
  <c r="BD730" i="1"/>
  <c r="BD794" i="1"/>
  <c r="BD858" i="1"/>
  <c r="BD1050" i="1"/>
  <c r="BI1050" i="1" s="1"/>
  <c r="BD394" i="1"/>
  <c r="BD966" i="1"/>
  <c r="BI966" i="1" s="1"/>
  <c r="BD1030" i="1"/>
  <c r="BD1222" i="1"/>
  <c r="BI1222" i="1" s="1"/>
  <c r="BD1350" i="1"/>
  <c r="BI1350" i="1" s="1"/>
  <c r="BD1542" i="1"/>
  <c r="BI1542" i="1" s="1"/>
  <c r="BD391" i="1"/>
  <c r="BD519" i="1"/>
  <c r="BD679" i="1"/>
  <c r="BI679" i="1" s="1"/>
  <c r="BD743" i="1"/>
  <c r="BD53" i="1"/>
  <c r="BD733" i="1"/>
  <c r="BD339" i="1"/>
  <c r="BD475" i="1"/>
  <c r="BD707" i="1"/>
  <c r="BD963" i="1"/>
  <c r="BD1027" i="1"/>
  <c r="BD1283" i="1"/>
  <c r="BD1411" i="1"/>
  <c r="BD1667" i="1"/>
  <c r="BI1667" i="1" s="1"/>
  <c r="BD52" i="1"/>
  <c r="BD116" i="1"/>
  <c r="BD244" i="1"/>
  <c r="BD340" i="1"/>
  <c r="BD500" i="1"/>
  <c r="BD660" i="1"/>
  <c r="BD756" i="1"/>
  <c r="BD788" i="1"/>
  <c r="BD948" i="1"/>
  <c r="BI948" i="1" s="1"/>
  <c r="BD1044" i="1"/>
  <c r="BI1044" i="1" s="1"/>
  <c r="BD1140" i="1"/>
  <c r="BD1172" i="1"/>
  <c r="BI1172" i="1" s="1"/>
  <c r="BD1204" i="1"/>
  <c r="BD1236" i="1"/>
  <c r="BI1236" i="1" s="1"/>
  <c r="BD1268" i="1"/>
  <c r="BD1332" i="1"/>
  <c r="BD1684" i="1"/>
  <c r="BD109" i="1"/>
  <c r="BD261" i="1"/>
  <c r="BD757" i="1"/>
  <c r="BD1045" i="1"/>
  <c r="BI1045" i="1" s="1"/>
  <c r="BD1141" i="1"/>
  <c r="BI1141" i="1" s="1"/>
  <c r="BD189" i="1"/>
  <c r="BI189" i="1" s="1"/>
  <c r="BD281" i="1"/>
  <c r="BD317" i="1"/>
  <c r="BD365" i="1"/>
  <c r="BD717" i="1"/>
  <c r="BD1325" i="1"/>
  <c r="BD1661" i="1"/>
  <c r="BI1661" i="1" s="1"/>
  <c r="BD863" i="1"/>
  <c r="BD1023" i="1"/>
  <c r="BD1055" i="1"/>
  <c r="BD1087" i="1"/>
  <c r="BD1183" i="1"/>
  <c r="BD1247" i="1"/>
  <c r="BD1279" i="1"/>
  <c r="BD1343" i="1"/>
  <c r="BI1343" i="1" s="1"/>
  <c r="BD1439" i="1"/>
  <c r="BD208" i="1"/>
  <c r="BD368" i="1"/>
  <c r="BD496" i="1"/>
  <c r="BD784" i="1"/>
  <c r="BD848" i="1"/>
  <c r="BD976" i="1"/>
  <c r="BD1136" i="1"/>
  <c r="BI1136" i="1" s="1"/>
  <c r="BD1264" i="1"/>
  <c r="BD1360" i="1"/>
  <c r="BD1552" i="1"/>
  <c r="BI1552" i="1" s="1"/>
  <c r="BD1680" i="1"/>
  <c r="BI1680" i="1" s="1"/>
  <c r="BD201" i="1"/>
  <c r="BD681" i="1"/>
  <c r="BI681" i="1" s="1"/>
  <c r="BD841" i="1"/>
  <c r="BD1065" i="1"/>
  <c r="BD1257" i="1"/>
  <c r="BI1257" i="1" s="1"/>
  <c r="BD1481" i="1"/>
  <c r="BD1577" i="1"/>
  <c r="BI1577" i="1" s="1"/>
  <c r="BF474" i="1"/>
  <c r="BH558" i="1"/>
  <c r="BF1326" i="1"/>
  <c r="BH1710" i="1"/>
  <c r="BF1574" i="1"/>
  <c r="BH1574" i="1"/>
  <c r="BF1722" i="1"/>
  <c r="BH947" i="1"/>
  <c r="BH1043" i="1"/>
  <c r="BF1139" i="1"/>
  <c r="BF1171" i="1"/>
  <c r="BH1171" i="1"/>
  <c r="BH1235" i="1"/>
  <c r="BF4" i="1"/>
  <c r="BF1220" i="1"/>
  <c r="BH1220" i="1"/>
  <c r="BH1284" i="1"/>
  <c r="BF473" i="1"/>
  <c r="BH1285" i="1"/>
  <c r="BF6" i="1"/>
  <c r="BF166" i="1"/>
  <c r="BH1042" i="1"/>
  <c r="BH1234" i="1"/>
  <c r="BF391" i="1"/>
  <c r="BH679" i="1"/>
  <c r="BF743" i="1"/>
  <c r="BF871" i="1"/>
  <c r="BF967" i="1"/>
  <c r="BH967" i="1"/>
  <c r="BF1063" i="1"/>
  <c r="BH1351" i="1"/>
  <c r="BH1543" i="1"/>
  <c r="BF1575" i="1"/>
  <c r="BH1575" i="1"/>
  <c r="BF344" i="1"/>
  <c r="BH344" i="1"/>
  <c r="BH600" i="1"/>
  <c r="BF1016" i="1"/>
  <c r="BF1048" i="1"/>
  <c r="BH1048" i="1"/>
  <c r="BH1304" i="1"/>
  <c r="BF1400" i="1"/>
  <c r="BH1400" i="1"/>
  <c r="BF5" i="1"/>
  <c r="BF769" i="1"/>
  <c r="BH1257" i="1"/>
  <c r="BF1257" i="1"/>
  <c r="BF1721" i="1"/>
  <c r="BK966" i="1"/>
  <c r="BK1222" i="1"/>
  <c r="BK345" i="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L8" i="215" l="1"/>
  <c r="L5" i="215"/>
  <c r="L3" i="215"/>
  <c r="L4" i="215"/>
  <c r="L6" i="215"/>
  <c r="D3" i="191"/>
  <c r="X3" i="230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L10" i="215" l="1"/>
  <c r="L11" i="215"/>
  <c r="E7" i="214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T1746" i="1" l="1"/>
  <c r="A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C1" i="216" s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J8" i="215" l="1"/>
  <c r="J11" i="215" l="1"/>
  <c r="J13" i="215"/>
  <c r="J4" i="215"/>
  <c r="J14" i="215"/>
  <c r="E3" i="214"/>
  <c r="J3" i="215"/>
  <c r="J5" i="215"/>
  <c r="J2" i="215"/>
  <c r="J6" i="215"/>
  <c r="J9" i="215"/>
  <c r="E4" i="214"/>
  <c r="J10" i="215"/>
  <c r="J12" i="215"/>
  <c r="J7" i="215"/>
  <c r="A2" i="212" a="1"/>
  <c r="E2" i="214" l="1"/>
  <c r="B7" i="212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1" i="1" l="1"/>
  <c r="AZ1717" i="1"/>
  <c r="AZ1493" i="1"/>
  <c r="BJ1493" i="1" s="1"/>
  <c r="AZ1157" i="1"/>
  <c r="BJ1157" i="1" s="1"/>
  <c r="AZ1449" i="1"/>
  <c r="BJ1449" i="1" s="1"/>
  <c r="AZ1113" i="1"/>
  <c r="AZ1357" i="1"/>
  <c r="AZ1569" i="1"/>
  <c r="AZ1169" i="1"/>
  <c r="AZ809" i="1"/>
  <c r="AZ893" i="1"/>
  <c r="BJ893" i="1" s="1"/>
  <c r="AZ881" i="1"/>
  <c r="AZ577" i="1"/>
  <c r="BJ577" i="1" s="1"/>
  <c r="AZ789" i="1"/>
  <c r="AZ469" i="1"/>
  <c r="AZ213" i="1"/>
  <c r="AZ557" i="1"/>
  <c r="AZ169" i="1"/>
  <c r="AZ1512" i="1"/>
  <c r="BJ1512" i="1" s="1"/>
  <c r="AZ449" i="1"/>
  <c r="AZ81" i="1"/>
  <c r="AZ461" i="1"/>
  <c r="AZ41" i="1"/>
  <c r="AZ417" i="1"/>
  <c r="AZ1660" i="1"/>
  <c r="AZ1316" i="1"/>
  <c r="BJ1316" i="1" s="1"/>
  <c r="AZ980" i="1"/>
  <c r="AZ1164" i="1"/>
  <c r="AZ816" i="1"/>
  <c r="BJ816" i="1" s="1"/>
  <c r="AZ528" i="1"/>
  <c r="BJ528" i="1" s="1"/>
  <c r="AZ1484" i="1"/>
  <c r="AZ944" i="1"/>
  <c r="AZ644" i="1"/>
  <c r="AZ356" i="1"/>
  <c r="AZ1148" i="1"/>
  <c r="BJ1148" i="1" s="1"/>
  <c r="AZ776" i="1"/>
  <c r="AZ456" i="1"/>
  <c r="AZ1196" i="1"/>
  <c r="AZ828" i="1"/>
  <c r="BJ828" i="1" s="1"/>
  <c r="AZ492" i="1"/>
  <c r="AZ212" i="1"/>
  <c r="AZ1635" i="1"/>
  <c r="AZ1267" i="1"/>
  <c r="AZ280" i="1"/>
  <c r="AZ1639" i="1"/>
  <c r="AZ1271" i="1"/>
  <c r="AZ300" i="1"/>
  <c r="AZ1739" i="1"/>
  <c r="AZ1451" i="1"/>
  <c r="AZ1163" i="1"/>
  <c r="AZ192" i="1"/>
  <c r="BJ192" i="1" s="1"/>
  <c r="AZ1583" i="1"/>
  <c r="AZ1199" i="1"/>
  <c r="BJ1199" i="1" s="1"/>
  <c r="AZ879" i="1"/>
  <c r="AZ575" i="1"/>
  <c r="BJ575" i="1" s="1"/>
  <c r="AZ271" i="1"/>
  <c r="AZ947" i="1"/>
  <c r="AZ659" i="1"/>
  <c r="AZ371" i="1"/>
  <c r="BJ371" i="1" s="1"/>
  <c r="AZ99" i="1"/>
  <c r="BJ99" i="1" s="1"/>
  <c r="AZ711" i="1"/>
  <c r="AZ375" i="1"/>
  <c r="AZ87" i="1"/>
  <c r="AZ779" i="1"/>
  <c r="AZ507" i="1"/>
  <c r="BJ507" i="1" s="1"/>
  <c r="AZ1661" i="1"/>
  <c r="AZ1637" i="1"/>
  <c r="AZ1365" i="1"/>
  <c r="BJ1365" i="1" s="1"/>
  <c r="AZ1045" i="1"/>
  <c r="AZ1353" i="1"/>
  <c r="BJ1353" i="1" s="1"/>
  <c r="AZ1581" i="1"/>
  <c r="AZ1229" i="1"/>
  <c r="AZ1441" i="1"/>
  <c r="AZ1089" i="1"/>
  <c r="BJ1089" i="1" s="1"/>
  <c r="AZ729" i="1"/>
  <c r="AZ765" i="1"/>
  <c r="AZ785" i="1"/>
  <c r="AZ1005" i="1"/>
  <c r="BJ1005" i="1" s="1"/>
  <c r="AZ677" i="1"/>
  <c r="AZ389" i="1"/>
  <c r="AZ125" i="1"/>
  <c r="AZ401" i="1"/>
  <c r="AZ49" i="1"/>
  <c r="AZ1432" i="1"/>
  <c r="AZ353" i="1"/>
  <c r="BJ353" i="1" s="1"/>
  <c r="AZ1612" i="1"/>
  <c r="AZ317" i="1"/>
  <c r="AZ1656" i="1"/>
  <c r="BJ1656" i="1" s="1"/>
  <c r="AZ301" i="1"/>
  <c r="AZ1524" i="1"/>
  <c r="AZ1236" i="1"/>
  <c r="AZ1504" i="1"/>
  <c r="AZ1072" i="1"/>
  <c r="AZ736" i="1"/>
  <c r="AZ448" i="1"/>
  <c r="AZ1200" i="1"/>
  <c r="BJ1200" i="1" s="1"/>
  <c r="AZ868" i="1"/>
  <c r="AZ532" i="1"/>
  <c r="BJ532" i="1" s="1"/>
  <c r="AZ1452" i="1"/>
  <c r="AZ992" i="1"/>
  <c r="AZ664" i="1"/>
  <c r="AZ360" i="1"/>
  <c r="BJ360" i="1" s="1"/>
  <c r="AZ1080" i="1"/>
  <c r="AZ684" i="1"/>
  <c r="BJ684" i="1" s="1"/>
  <c r="AZ412" i="1"/>
  <c r="AZ116" i="1"/>
  <c r="AZ1491" i="1"/>
  <c r="BJ1491" i="1" s="1"/>
  <c r="AZ1155" i="1"/>
  <c r="AZ168" i="1"/>
  <c r="AZ1511" i="1"/>
  <c r="BJ1511" i="1" s="1"/>
  <c r="AZ1191" i="1"/>
  <c r="AZ220" i="1"/>
  <c r="AZ1659" i="1"/>
  <c r="AZ1371" i="1"/>
  <c r="AZ1067" i="1"/>
  <c r="AZ80" i="1"/>
  <c r="AZ1455" i="1"/>
  <c r="AZ1071" i="1"/>
  <c r="AZ783" i="1"/>
  <c r="AZ463" i="1"/>
  <c r="AZ159" i="1"/>
  <c r="BJ159" i="1" s="1"/>
  <c r="AZ867" i="1"/>
  <c r="AZ579" i="1"/>
  <c r="BJ579" i="1" s="1"/>
  <c r="AZ275" i="1"/>
  <c r="BJ275" i="1" s="1"/>
  <c r="AZ1718" i="1"/>
  <c r="AZ631" i="1"/>
  <c r="BJ631" i="1" s="1"/>
  <c r="AZ295" i="1"/>
  <c r="AZ971" i="1"/>
  <c r="AZ683" i="1"/>
  <c r="BJ683" i="1" s="1"/>
  <c r="AZ411" i="1"/>
  <c r="AZ123" i="1"/>
  <c r="BJ123" i="1" s="1"/>
  <c r="AZ1490" i="1"/>
  <c r="BJ1490" i="1" s="1"/>
  <c r="AZ1138" i="1"/>
  <c r="AZ866" i="1"/>
  <c r="AZ546" i="1"/>
  <c r="BJ546" i="1" s="1"/>
  <c r="AZ1617" i="1"/>
  <c r="BJ1617" i="1" s="1"/>
  <c r="AZ1525" i="1"/>
  <c r="AZ1189" i="1"/>
  <c r="AZ1481" i="1"/>
  <c r="AZ1145" i="1"/>
  <c r="AZ1389" i="1"/>
  <c r="AZ1601" i="1"/>
  <c r="BJ1601" i="1" s="1"/>
  <c r="AZ1201" i="1"/>
  <c r="AZ841" i="1"/>
  <c r="AZ925" i="1"/>
  <c r="AZ913" i="1"/>
  <c r="AZ625" i="1"/>
  <c r="BJ625" i="1" s="1"/>
  <c r="AZ837" i="1"/>
  <c r="AZ501" i="1"/>
  <c r="AZ245" i="1"/>
  <c r="AZ1620" i="1"/>
  <c r="BJ1620" i="1" s="1"/>
  <c r="AZ189" i="1"/>
  <c r="AZ1560" i="1"/>
  <c r="AZ493" i="1"/>
  <c r="AZ145" i="1"/>
  <c r="AZ509" i="1"/>
  <c r="BJ509" i="1" s="1"/>
  <c r="AZ113" i="1"/>
  <c r="BJ113" i="1" s="1"/>
  <c r="AZ481" i="1"/>
  <c r="AZ1696" i="1"/>
  <c r="BJ1696" i="1" s="1"/>
  <c r="AZ1348" i="1"/>
  <c r="BJ1348" i="1" s="1"/>
  <c r="AZ1012" i="1"/>
  <c r="BJ1012" i="1" s="1"/>
  <c r="AZ1240" i="1"/>
  <c r="AZ848" i="1"/>
  <c r="AZ576" i="1"/>
  <c r="BJ576" i="1" s="1"/>
  <c r="AZ1600" i="1"/>
  <c r="AZ1000" i="1"/>
  <c r="AZ676" i="1"/>
  <c r="AZ388" i="1"/>
  <c r="AZ1224" i="1"/>
  <c r="BJ1224" i="1" s="1"/>
  <c r="AZ808" i="1"/>
  <c r="AZ488" i="1"/>
  <c r="AZ1256" i="1"/>
  <c r="AZ876" i="1"/>
  <c r="AZ524" i="1"/>
  <c r="AZ244" i="1"/>
  <c r="AZ1683" i="1"/>
  <c r="AZ1299" i="1"/>
  <c r="BJ1299" i="1" s="1"/>
  <c r="AZ995" i="1"/>
  <c r="BJ995" i="1" s="1"/>
  <c r="AZ1671" i="1"/>
  <c r="AZ1319" i="1"/>
  <c r="BJ1319" i="1" s="1"/>
  <c r="AZ1031" i="1"/>
  <c r="AZ44" i="1"/>
  <c r="AZ1483" i="1"/>
  <c r="AZ1195" i="1"/>
  <c r="AZ240" i="1"/>
  <c r="AZ1631" i="1"/>
  <c r="BJ1631" i="1" s="1"/>
  <c r="AZ1247" i="1"/>
  <c r="AZ911" i="1"/>
  <c r="AZ623" i="1"/>
  <c r="AZ303" i="1"/>
  <c r="AZ979" i="1"/>
  <c r="AZ691" i="1"/>
  <c r="AZ403" i="1"/>
  <c r="AZ131" i="1"/>
  <c r="BJ131" i="1" s="1"/>
  <c r="AZ759" i="1"/>
  <c r="AZ423" i="1"/>
  <c r="AZ119" i="1"/>
  <c r="AZ827" i="1"/>
  <c r="BJ827" i="1" s="1"/>
  <c r="AZ539" i="1"/>
  <c r="BJ539" i="1" s="1"/>
  <c r="AZ235" i="1"/>
  <c r="AZ1650" i="1"/>
  <c r="BJ1650" i="1" s="1"/>
  <c r="AZ1282" i="1"/>
  <c r="AZ994" i="1"/>
  <c r="AZ674" i="1"/>
  <c r="AZ370" i="1"/>
  <c r="BJ370" i="1" s="1"/>
  <c r="AZ98" i="1"/>
  <c r="BJ98" i="1" s="1"/>
  <c r="AZ1494" i="1"/>
  <c r="BJ1494" i="1" s="1"/>
  <c r="AZ1126" i="1"/>
  <c r="AZ774" i="1"/>
  <c r="AZ470" i="1"/>
  <c r="AZ214" i="1"/>
  <c r="AZ1498" i="1"/>
  <c r="AZ1226" i="1"/>
  <c r="BJ1226" i="1" s="1"/>
  <c r="AZ890" i="1"/>
  <c r="AZ602" i="1"/>
  <c r="BJ602" i="1" s="1"/>
  <c r="AZ266" i="1"/>
  <c r="AZ1745" i="1"/>
  <c r="AZ1657" i="1"/>
  <c r="BJ1657" i="1" s="1"/>
  <c r="AZ1333" i="1"/>
  <c r="AZ1013" i="1"/>
  <c r="BJ1013" i="1" s="1"/>
  <c r="AZ1305" i="1"/>
  <c r="AZ1549" i="1"/>
  <c r="AZ1181" i="1"/>
  <c r="BJ1181" i="1" s="1"/>
  <c r="AZ1409" i="1"/>
  <c r="BJ1409" i="1" s="1"/>
  <c r="AZ1057" i="1"/>
  <c r="AZ681" i="1"/>
  <c r="AZ1041" i="1"/>
  <c r="AZ737" i="1"/>
  <c r="AZ949" i="1"/>
  <c r="AZ645" i="1"/>
  <c r="AZ357" i="1"/>
  <c r="BJ357" i="1" s="1"/>
  <c r="AZ77" i="1"/>
  <c r="AZ321" i="1"/>
  <c r="AZ29" i="1"/>
  <c r="AZ1384" i="1"/>
  <c r="BJ1384" i="1" s="1"/>
  <c r="AZ305" i="1"/>
  <c r="AZ1580" i="1"/>
  <c r="AZ281" i="1"/>
  <c r="AZ717" i="1"/>
  <c r="AZ253" i="1"/>
  <c r="BJ253" i="1" s="1"/>
  <c r="AZ1492" i="1"/>
  <c r="AZ1156" i="1"/>
  <c r="AZ1356" i="1"/>
  <c r="AZ960" i="1"/>
  <c r="AZ704" i="1"/>
  <c r="AZ416" i="1"/>
  <c r="AZ1180" i="1"/>
  <c r="AZ836" i="1"/>
  <c r="AZ500" i="1"/>
  <c r="AZ1408" i="1"/>
  <c r="BJ1408" i="1" s="1"/>
  <c r="AZ956" i="1"/>
  <c r="BJ956" i="1" s="1"/>
  <c r="AZ632" i="1"/>
  <c r="BJ632" i="1" s="1"/>
  <c r="AZ1584" i="1"/>
  <c r="BJ1584" i="1" s="1"/>
  <c r="AZ1040" i="1"/>
  <c r="AZ652" i="1"/>
  <c r="AZ364" i="1"/>
  <c r="AZ84" i="1"/>
  <c r="AZ1411" i="1"/>
  <c r="AZ1107" i="1"/>
  <c r="BJ1107" i="1" s="1"/>
  <c r="AZ120" i="1"/>
  <c r="BJ120" i="1" s="1"/>
  <c r="AZ1463" i="1"/>
  <c r="BJ1463" i="1" s="1"/>
  <c r="AZ1159" i="1"/>
  <c r="BJ1159" i="1" s="1"/>
  <c r="AZ188" i="1"/>
  <c r="AZ1627" i="1"/>
  <c r="AZ1339" i="1"/>
  <c r="AZ1035" i="1"/>
  <c r="AZ32" i="1"/>
  <c r="AZ1407" i="1"/>
  <c r="AZ1039" i="1"/>
  <c r="AZ751" i="1"/>
  <c r="BJ751" i="1" s="1"/>
  <c r="AZ835" i="1"/>
  <c r="AZ547" i="1"/>
  <c r="BJ547" i="1" s="1"/>
  <c r="AZ243" i="1"/>
  <c r="BJ243" i="1" s="1"/>
  <c r="AZ263" i="1"/>
  <c r="AZ43" i="1"/>
  <c r="AZ482" i="1"/>
  <c r="AZ934" i="1"/>
  <c r="AZ1354" i="1"/>
  <c r="AZ426" i="1"/>
  <c r="AZ1054" i="1"/>
  <c r="AZ70" i="1"/>
  <c r="AZ218" i="1"/>
  <c r="AZ174" i="1"/>
  <c r="BJ174" i="1" s="1"/>
  <c r="AZ1174" i="1"/>
  <c r="BJ1174" i="1" s="1"/>
  <c r="AZ298" i="1"/>
  <c r="AZ222" i="1"/>
  <c r="AZ1302" i="1"/>
  <c r="AZ458" i="1"/>
  <c r="AZ270" i="1"/>
  <c r="AZ726" i="1"/>
  <c r="AZ1710" i="1"/>
  <c r="AZ318" i="1"/>
  <c r="AZ1262" i="1"/>
  <c r="AZ1686" i="1"/>
  <c r="AZ170" i="1"/>
  <c r="BJ170" i="1" s="1"/>
  <c r="AZ882" i="1"/>
  <c r="AZ1514" i="1"/>
  <c r="AZ942" i="1"/>
  <c r="AZ598" i="1"/>
  <c r="BJ598" i="1" s="1"/>
  <c r="AZ410" i="1"/>
  <c r="AZ254" i="1"/>
  <c r="AZ1677" i="1"/>
  <c r="AZ1653" i="1"/>
  <c r="BJ1653" i="1" s="1"/>
  <c r="AZ1381" i="1"/>
  <c r="BJ1381" i="1" s="1"/>
  <c r="AZ1061" i="1"/>
  <c r="BJ1061" i="1" s="1"/>
  <c r="AZ1369" i="1"/>
  <c r="BJ1369" i="1" s="1"/>
  <c r="AZ1621" i="1"/>
  <c r="AZ1245" i="1"/>
  <c r="AZ1473" i="1"/>
  <c r="BJ1473" i="1" s="1"/>
  <c r="AZ1105" i="1"/>
  <c r="AZ745" i="1"/>
  <c r="AZ781" i="1"/>
  <c r="AZ817" i="1"/>
  <c r="BJ817" i="1" s="1"/>
  <c r="AZ497" i="1"/>
  <c r="AZ693" i="1"/>
  <c r="AZ405" i="1"/>
  <c r="AZ141" i="1"/>
  <c r="AZ429" i="1"/>
  <c r="AZ69" i="1"/>
  <c r="AZ1448" i="1"/>
  <c r="BJ1448" i="1" s="1"/>
  <c r="AZ365" i="1"/>
  <c r="AZ1624" i="1"/>
  <c r="BJ1624" i="1" s="1"/>
  <c r="AZ377" i="1"/>
  <c r="AZ1676" i="1"/>
  <c r="AZ329" i="1"/>
  <c r="AZ1556" i="1"/>
  <c r="AZ1252" i="1"/>
  <c r="AZ1520" i="1"/>
  <c r="BJ1520" i="1" s="1"/>
  <c r="AZ1112" i="1"/>
  <c r="AZ752" i="1"/>
  <c r="AZ464" i="1"/>
  <c r="AZ1232" i="1"/>
  <c r="AZ884" i="1"/>
  <c r="BJ884" i="1" s="1"/>
  <c r="AZ580" i="1"/>
  <c r="BJ580" i="1" s="1"/>
  <c r="AZ1472" i="1"/>
  <c r="BJ1472" i="1" s="1"/>
  <c r="AZ1020" i="1"/>
  <c r="AZ680" i="1"/>
  <c r="AZ376" i="1"/>
  <c r="AZ1088" i="1"/>
  <c r="BJ1088" i="1" s="1"/>
  <c r="AZ700" i="1"/>
  <c r="AZ428" i="1"/>
  <c r="AZ148" i="1"/>
  <c r="AZ1523" i="1"/>
  <c r="AZ1203" i="1"/>
  <c r="AZ200" i="1"/>
  <c r="AZ1543" i="1"/>
  <c r="AZ1207" i="1"/>
  <c r="AZ236" i="1"/>
  <c r="BJ236" i="1" s="1"/>
  <c r="AZ1675" i="1"/>
  <c r="AZ1387" i="1"/>
  <c r="BJ1387" i="1" s="1"/>
  <c r="AZ1083" i="1"/>
  <c r="AZ96" i="1"/>
  <c r="AZ1487" i="1"/>
  <c r="AZ1103" i="1"/>
  <c r="AZ799" i="1"/>
  <c r="AZ479" i="1"/>
  <c r="AZ191" i="1"/>
  <c r="BJ191" i="1" s="1"/>
  <c r="AZ883" i="1"/>
  <c r="BJ883" i="1" s="1"/>
  <c r="AZ595" i="1"/>
  <c r="BJ595" i="1" s="1"/>
  <c r="AZ291" i="1"/>
  <c r="AZ1734" i="1"/>
  <c r="AZ647" i="1"/>
  <c r="AZ311" i="1"/>
  <c r="AZ1015" i="1"/>
  <c r="AZ699" i="1"/>
  <c r="AZ427" i="1"/>
  <c r="AZ1713" i="1"/>
  <c r="BJ1713" i="1" s="1"/>
  <c r="AZ1625" i="1"/>
  <c r="AZ1301" i="1"/>
  <c r="AZ1613" i="1"/>
  <c r="AZ1273" i="1"/>
  <c r="BJ1273" i="1" s="1"/>
  <c r="AZ1485" i="1"/>
  <c r="AZ1149" i="1"/>
  <c r="BJ1149" i="1" s="1"/>
  <c r="AZ1361" i="1"/>
  <c r="BJ1361" i="1" s="1"/>
  <c r="AZ921" i="1"/>
  <c r="AZ649" i="1"/>
  <c r="AZ993" i="1"/>
  <c r="AZ705" i="1"/>
  <c r="AZ917" i="1"/>
  <c r="AZ613" i="1"/>
  <c r="BJ613" i="1" s="1"/>
  <c r="AZ325" i="1"/>
  <c r="AZ1700" i="1"/>
  <c r="AZ285" i="1"/>
  <c r="AZ1708" i="1"/>
  <c r="AZ1352" i="1"/>
  <c r="BJ1352" i="1" s="1"/>
  <c r="AZ269" i="1"/>
  <c r="AZ1548" i="1"/>
  <c r="AZ233" i="1"/>
  <c r="AZ685" i="1"/>
  <c r="BJ685" i="1" s="1"/>
  <c r="AZ217" i="1"/>
  <c r="AZ1460" i="1"/>
  <c r="AZ1108" i="1"/>
  <c r="BJ1108" i="1" s="1"/>
  <c r="AZ1328" i="1"/>
  <c r="BJ1328" i="1" s="1"/>
  <c r="AZ928" i="1"/>
  <c r="AZ672" i="1"/>
  <c r="AZ384" i="1"/>
  <c r="BJ384" i="1" s="1"/>
  <c r="AZ1096" i="1"/>
  <c r="AZ788" i="1"/>
  <c r="AZ468" i="1"/>
  <c r="AZ1372" i="1"/>
  <c r="AZ904" i="1"/>
  <c r="AZ600" i="1"/>
  <c r="AZ1404" i="1"/>
  <c r="AZ1004" i="1"/>
  <c r="AZ620" i="1"/>
  <c r="BJ620" i="1" s="1"/>
  <c r="AZ316" i="1"/>
  <c r="AZ52" i="1"/>
  <c r="AZ1379" i="1"/>
  <c r="AZ1075" i="1"/>
  <c r="AZ40" i="1"/>
  <c r="AZ1415" i="1"/>
  <c r="BJ1415" i="1" s="1"/>
  <c r="AZ1127" i="1"/>
  <c r="AZ156" i="1"/>
  <c r="AZ1579" i="1"/>
  <c r="AZ1307" i="1"/>
  <c r="BJ1307" i="1" s="1"/>
  <c r="AZ1003" i="1"/>
  <c r="AZ1727" i="1"/>
  <c r="AZ1359" i="1"/>
  <c r="AZ991" i="1"/>
  <c r="AZ719" i="1"/>
  <c r="AZ399" i="1"/>
  <c r="AZ95" i="1"/>
  <c r="AZ787" i="1"/>
  <c r="AZ483" i="1"/>
  <c r="AZ211" i="1"/>
  <c r="AZ903" i="1"/>
  <c r="AZ535" i="1"/>
  <c r="BJ535" i="1" s="1"/>
  <c r="AZ231" i="1"/>
  <c r="AZ907" i="1"/>
  <c r="AZ619" i="1"/>
  <c r="BJ619" i="1" s="1"/>
  <c r="AZ315" i="1"/>
  <c r="BJ315" i="1" s="1"/>
  <c r="AZ1742" i="1"/>
  <c r="AZ1378" i="1"/>
  <c r="AZ1074" i="1"/>
  <c r="AZ754" i="1"/>
  <c r="AZ1709" i="1"/>
  <c r="AZ1685" i="1"/>
  <c r="AZ1429" i="1"/>
  <c r="AZ1109" i="1"/>
  <c r="BJ1109" i="1" s="1"/>
  <c r="AZ1417" i="1"/>
  <c r="AZ1081" i="1"/>
  <c r="AZ1277" i="1"/>
  <c r="AZ1521" i="1"/>
  <c r="BJ1521" i="1" s="1"/>
  <c r="AZ1137" i="1"/>
  <c r="AZ777" i="1"/>
  <c r="AZ829" i="1"/>
  <c r="BJ829" i="1" s="1"/>
  <c r="AZ849" i="1"/>
  <c r="AZ529" i="1"/>
  <c r="BJ529" i="1" s="1"/>
  <c r="AZ725" i="1"/>
  <c r="AZ437" i="1"/>
  <c r="AZ181" i="1"/>
  <c r="AZ465" i="1"/>
  <c r="AZ117" i="1"/>
  <c r="AZ1480" i="1"/>
  <c r="AZ413" i="1"/>
  <c r="AZ1692" i="1"/>
  <c r="AZ425" i="1"/>
  <c r="AZ1712" i="1"/>
  <c r="AZ369" i="1"/>
  <c r="AZ1588" i="1"/>
  <c r="BJ1588" i="1" s="1"/>
  <c r="AZ1284" i="1"/>
  <c r="AZ948" i="1"/>
  <c r="AZ1132" i="1"/>
  <c r="AZ784" i="1"/>
  <c r="AZ496" i="1"/>
  <c r="AZ1420" i="1"/>
  <c r="AZ916" i="1"/>
  <c r="AZ612" i="1"/>
  <c r="BJ612" i="1" s="1"/>
  <c r="AZ1516" i="1"/>
  <c r="BJ1516" i="1" s="1"/>
  <c r="AZ1116" i="1"/>
  <c r="BJ1116" i="1" s="1"/>
  <c r="AZ728" i="1"/>
  <c r="AZ424" i="1"/>
  <c r="AZ1128" i="1"/>
  <c r="BJ1128" i="1" s="1"/>
  <c r="AZ748" i="1"/>
  <c r="AZ460" i="1"/>
  <c r="AZ180" i="1"/>
  <c r="AZ1571" i="1"/>
  <c r="BJ1571" i="1" s="1"/>
  <c r="AZ1235" i="1"/>
  <c r="AZ232" i="1"/>
  <c r="AZ1607" i="1"/>
  <c r="BJ1607" i="1" s="1"/>
  <c r="AZ1239" i="1"/>
  <c r="AZ268" i="1"/>
  <c r="AZ1707" i="1"/>
  <c r="AZ1419" i="1"/>
  <c r="BJ1419" i="1" s="1"/>
  <c r="AZ1115" i="1"/>
  <c r="BJ1115" i="1" s="1"/>
  <c r="AZ128" i="1"/>
  <c r="BJ128" i="1" s="1"/>
  <c r="AZ1535" i="1"/>
  <c r="AZ1135" i="1"/>
  <c r="AZ847" i="1"/>
  <c r="AZ543" i="1"/>
  <c r="BJ543" i="1" s="1"/>
  <c r="AZ239" i="1"/>
  <c r="AZ915" i="1"/>
  <c r="AZ627" i="1"/>
  <c r="BJ627" i="1" s="1"/>
  <c r="AZ339" i="1"/>
  <c r="AZ51" i="1"/>
  <c r="AZ679" i="1"/>
  <c r="AZ343" i="1"/>
  <c r="AZ39" i="1"/>
  <c r="AZ747" i="1"/>
  <c r="AZ459" i="1"/>
  <c r="AZ171" i="1"/>
  <c r="BJ171" i="1" s="1"/>
  <c r="AZ1570" i="1"/>
  <c r="BJ1570" i="1" s="1"/>
  <c r="AZ1186" i="1"/>
  <c r="AZ914" i="1"/>
  <c r="AZ610" i="1"/>
  <c r="BJ610" i="1" s="1"/>
  <c r="AZ306" i="1"/>
  <c r="AZ38" i="1"/>
  <c r="AZ1350" i="1"/>
  <c r="AZ1062" i="1"/>
  <c r="BJ1062" i="1" s="1"/>
  <c r="AZ694" i="1"/>
  <c r="AZ406" i="1"/>
  <c r="AZ102" i="1"/>
  <c r="AZ1434" i="1"/>
  <c r="AZ1114" i="1"/>
  <c r="AZ826" i="1"/>
  <c r="BJ826" i="1" s="1"/>
  <c r="AZ522" i="1"/>
  <c r="AZ202" i="1"/>
  <c r="AZ1681" i="1"/>
  <c r="BJ1681" i="1" s="1"/>
  <c r="AZ1589" i="1"/>
  <c r="BJ1589" i="1" s="1"/>
  <c r="AZ1269" i="1"/>
  <c r="AZ1545" i="1"/>
  <c r="BJ1545" i="1" s="1"/>
  <c r="AZ1225" i="1"/>
  <c r="BJ1225" i="1" s="1"/>
  <c r="AZ1437" i="1"/>
  <c r="AZ1101" i="1"/>
  <c r="BJ1101" i="1" s="1"/>
  <c r="AZ1281" i="1"/>
  <c r="AZ889" i="1"/>
  <c r="BJ889" i="1" s="1"/>
  <c r="AZ1009" i="1"/>
  <c r="AZ961" i="1"/>
  <c r="AZ673" i="1"/>
  <c r="AZ885" i="1"/>
  <c r="AZ581" i="1"/>
  <c r="BJ581" i="1" s="1"/>
  <c r="AZ293" i="1"/>
  <c r="AZ1668" i="1"/>
  <c r="AZ237" i="1"/>
  <c r="BJ237" i="1" s="1"/>
  <c r="AZ1672" i="1"/>
  <c r="AZ605" i="1"/>
  <c r="BJ605" i="1" s="1"/>
  <c r="AZ221" i="1"/>
  <c r="AZ553" i="1"/>
  <c r="BJ553" i="1" s="1"/>
  <c r="AZ173" i="1"/>
  <c r="AZ601" i="1"/>
  <c r="BJ601" i="1" s="1"/>
  <c r="AZ85" i="1"/>
  <c r="AZ1396" i="1"/>
  <c r="BJ1396" i="1" s="1"/>
  <c r="AZ1060" i="1"/>
  <c r="BJ1060" i="1" s="1"/>
  <c r="AZ1296" i="1"/>
  <c r="BJ1296" i="1" s="1"/>
  <c r="AZ896" i="1"/>
  <c r="AZ640" i="1"/>
  <c r="AZ352" i="1"/>
  <c r="AZ1056" i="1"/>
  <c r="AZ724" i="1"/>
  <c r="AZ436" i="1"/>
  <c r="AZ1280" i="1"/>
  <c r="AZ856" i="1"/>
  <c r="AZ536" i="1"/>
  <c r="BJ536" i="1" s="1"/>
  <c r="AZ1360" i="1"/>
  <c r="AZ924" i="1"/>
  <c r="AZ588" i="1"/>
  <c r="BJ588" i="1" s="1"/>
  <c r="AZ292" i="1"/>
  <c r="AZ20" i="1"/>
  <c r="AZ1347" i="1"/>
  <c r="BJ1347" i="1" s="1"/>
  <c r="AZ1043" i="1"/>
  <c r="AZ1735" i="1"/>
  <c r="AZ1367" i="1"/>
  <c r="AZ1095" i="1"/>
  <c r="AZ124" i="1"/>
  <c r="AZ1531" i="1"/>
  <c r="AZ1259" i="1"/>
  <c r="AZ288" i="1"/>
  <c r="BJ288" i="1" s="1"/>
  <c r="AZ1695" i="1"/>
  <c r="BJ1695" i="1" s="1"/>
  <c r="AZ1311" i="1"/>
  <c r="AZ959" i="1"/>
  <c r="BJ959" i="1" s="1"/>
  <c r="AZ687" i="1"/>
  <c r="AZ351" i="1"/>
  <c r="AZ31" i="1"/>
  <c r="AZ739" i="1"/>
  <c r="AZ451" i="1"/>
  <c r="AZ179" i="1"/>
  <c r="BJ179" i="1" s="1"/>
  <c r="AZ807" i="1"/>
  <c r="AZ471" i="1"/>
  <c r="AZ199" i="1"/>
  <c r="AZ875" i="1"/>
  <c r="AZ587" i="1"/>
  <c r="AZ283" i="1"/>
  <c r="AZ1714" i="1"/>
  <c r="BJ1714" i="1" s="1"/>
  <c r="AZ1346" i="1"/>
  <c r="BJ1346" i="1" s="1"/>
  <c r="AZ1042" i="1"/>
  <c r="AZ722" i="1"/>
  <c r="AZ418" i="1"/>
  <c r="AZ146" i="1"/>
  <c r="AZ1542" i="1"/>
  <c r="AZ1190" i="1"/>
  <c r="AZ838" i="1"/>
  <c r="AZ534" i="1"/>
  <c r="BJ534" i="1" s="1"/>
  <c r="AZ262" i="1"/>
  <c r="BJ262" i="1" s="1"/>
  <c r="AZ1562" i="1"/>
  <c r="BJ1562" i="1" s="1"/>
  <c r="AZ1290" i="1"/>
  <c r="BJ1290" i="1" s="1"/>
  <c r="AZ938" i="1"/>
  <c r="AZ666" i="1"/>
  <c r="AZ314" i="1"/>
  <c r="BJ314" i="1" s="1"/>
  <c r="AZ142" i="1"/>
  <c r="AZ1358" i="1"/>
  <c r="AZ958" i="1"/>
  <c r="BJ958" i="1" s="1"/>
  <c r="AZ670" i="1"/>
  <c r="AZ1698" i="1"/>
  <c r="AZ450" i="1"/>
  <c r="AZ1606" i="1"/>
  <c r="BJ1606" i="1" s="1"/>
  <c r="AZ902" i="1"/>
  <c r="AZ294" i="1"/>
  <c r="AZ1322" i="1"/>
  <c r="AZ782" i="1"/>
  <c r="AZ203" i="1"/>
  <c r="BJ203" i="1" s="1"/>
  <c r="AZ1402" i="1"/>
  <c r="AZ862" i="1"/>
  <c r="AZ1158" i="1"/>
  <c r="BJ1158" i="1" s="1"/>
  <c r="AZ1486" i="1"/>
  <c r="BJ1486" i="1" s="1"/>
  <c r="AZ210" i="1"/>
  <c r="AZ1582" i="1"/>
  <c r="AZ1729" i="1"/>
  <c r="BJ1729" i="1" s="1"/>
  <c r="AZ1641" i="1"/>
  <c r="AZ1317" i="1"/>
  <c r="BJ1317" i="1" s="1"/>
  <c r="AZ965" i="1"/>
  <c r="BJ965" i="1" s="1"/>
  <c r="AZ1289" i="1"/>
  <c r="BJ1289" i="1" s="1"/>
  <c r="AZ1517" i="1"/>
  <c r="BJ1517" i="1" s="1"/>
  <c r="AZ1165" i="1"/>
  <c r="AZ1393" i="1"/>
  <c r="AZ953" i="1"/>
  <c r="AZ665" i="1"/>
  <c r="AZ1025" i="1"/>
  <c r="AZ721" i="1"/>
  <c r="AZ933" i="1"/>
  <c r="AZ629" i="1"/>
  <c r="BJ629" i="1" s="1"/>
  <c r="AZ341" i="1"/>
  <c r="AZ1732" i="1"/>
  <c r="AZ313" i="1"/>
  <c r="AZ1740" i="1"/>
  <c r="BJ1740" i="1" s="1"/>
  <c r="AZ1368" i="1"/>
  <c r="AZ297" i="1"/>
  <c r="AZ1564" i="1"/>
  <c r="BJ1564" i="1" s="1"/>
  <c r="AZ241" i="1"/>
  <c r="AZ701" i="1"/>
  <c r="AZ225" i="1"/>
  <c r="AZ1476" i="1"/>
  <c r="AZ1124" i="1"/>
  <c r="BJ1124" i="1" s="1"/>
  <c r="AZ1340" i="1"/>
  <c r="AZ952" i="1"/>
  <c r="AZ688" i="1"/>
  <c r="BJ688" i="1" s="1"/>
  <c r="AZ400" i="1"/>
  <c r="AZ1104" i="1"/>
  <c r="AZ804" i="1"/>
  <c r="AZ484" i="1"/>
  <c r="AZ1392" i="1"/>
  <c r="AZ920" i="1"/>
  <c r="AZ616" i="1"/>
  <c r="AZ1468" i="1"/>
  <c r="AZ1032" i="1"/>
  <c r="AZ636" i="1"/>
  <c r="AZ332" i="1"/>
  <c r="AZ68" i="1"/>
  <c r="AZ1395" i="1"/>
  <c r="BJ1395" i="1" s="1"/>
  <c r="AZ1091" i="1"/>
  <c r="AZ104" i="1"/>
  <c r="AZ1447" i="1"/>
  <c r="BJ1447" i="1" s="1"/>
  <c r="AZ1143" i="1"/>
  <c r="AZ172" i="1"/>
  <c r="AZ1611" i="1"/>
  <c r="AZ1323" i="1"/>
  <c r="AZ1019" i="1"/>
  <c r="AZ1743" i="1"/>
  <c r="AZ1375" i="1"/>
  <c r="AZ1007" i="1"/>
  <c r="AZ735" i="1"/>
  <c r="AZ415" i="1"/>
  <c r="AZ111" i="1"/>
  <c r="BJ111" i="1" s="1"/>
  <c r="AZ803" i="1"/>
  <c r="AZ531" i="1"/>
  <c r="BJ531" i="1" s="1"/>
  <c r="AZ227" i="1"/>
  <c r="BJ227" i="1" s="1"/>
  <c r="AZ919" i="1"/>
  <c r="AZ551" i="1"/>
  <c r="BJ551" i="1" s="1"/>
  <c r="AZ247" i="1"/>
  <c r="AZ923" i="1"/>
  <c r="AZ635" i="1"/>
  <c r="AZ347" i="1"/>
  <c r="AZ1633" i="1"/>
  <c r="AZ1541" i="1"/>
  <c r="BJ1541" i="1" s="1"/>
  <c r="AZ1237" i="1"/>
  <c r="AZ1497" i="1"/>
  <c r="AZ1177" i="1"/>
  <c r="BJ1177" i="1" s="1"/>
  <c r="AZ1405" i="1"/>
  <c r="AZ1053" i="1"/>
  <c r="AZ1233" i="1"/>
  <c r="AZ857" i="1"/>
  <c r="AZ941" i="1"/>
  <c r="AZ929" i="1"/>
  <c r="AZ641" i="1"/>
  <c r="AZ853" i="1"/>
  <c r="AZ517" i="1"/>
  <c r="BJ517" i="1" s="1"/>
  <c r="AZ261" i="1"/>
  <c r="AZ1636" i="1"/>
  <c r="AZ201" i="1"/>
  <c r="AZ1608" i="1"/>
  <c r="BJ1608" i="1" s="1"/>
  <c r="AZ569" i="1"/>
  <c r="AZ153" i="1"/>
  <c r="AZ525" i="1"/>
  <c r="AZ121" i="1"/>
  <c r="BJ121" i="1" s="1"/>
  <c r="AZ521" i="1"/>
  <c r="AZ1728" i="1"/>
  <c r="AZ1364" i="1"/>
  <c r="AZ1028" i="1"/>
  <c r="AZ1248" i="1"/>
  <c r="AZ864" i="1"/>
  <c r="AZ608" i="1"/>
  <c r="BJ608" i="1" s="1"/>
  <c r="AZ320" i="1"/>
  <c r="AZ1008" i="1"/>
  <c r="AZ692" i="1"/>
  <c r="AZ404" i="1"/>
  <c r="AZ1244" i="1"/>
  <c r="AZ824" i="1"/>
  <c r="BJ824" i="1" s="1"/>
  <c r="AZ504" i="1"/>
  <c r="BJ504" i="1" s="1"/>
  <c r="AZ1304" i="1"/>
  <c r="AZ892" i="1"/>
  <c r="BJ892" i="1" s="1"/>
  <c r="AZ540" i="1"/>
  <c r="BJ540" i="1" s="1"/>
  <c r="AZ260" i="1"/>
  <c r="AZ1699" i="1"/>
  <c r="AZ1315" i="1"/>
  <c r="BJ1315" i="1" s="1"/>
  <c r="AZ1011" i="1"/>
  <c r="AZ1687" i="1"/>
  <c r="AZ1335" i="1"/>
  <c r="AZ1047" i="1"/>
  <c r="AZ76" i="1"/>
  <c r="AZ1499" i="1"/>
  <c r="BJ1499" i="1" s="1"/>
  <c r="AZ1227" i="1"/>
  <c r="BJ1227" i="1" s="1"/>
  <c r="AZ256" i="1"/>
  <c r="AZ1663" i="1"/>
  <c r="AZ1279" i="1"/>
  <c r="AZ927" i="1"/>
  <c r="AZ639" i="1"/>
  <c r="AZ319" i="1"/>
  <c r="AZ1730" i="1"/>
  <c r="BJ1730" i="1" s="1"/>
  <c r="AZ707" i="1"/>
  <c r="AZ419" i="1"/>
  <c r="AZ147" i="1"/>
  <c r="AZ775" i="1"/>
  <c r="AZ439" i="1"/>
  <c r="AZ151" i="1"/>
  <c r="BJ151" i="1" s="1"/>
  <c r="AZ843" i="1"/>
  <c r="AZ555" i="1"/>
  <c r="BJ555" i="1" s="1"/>
  <c r="AZ251" i="1"/>
  <c r="AZ1682" i="1"/>
  <c r="BJ1682" i="1" s="1"/>
  <c r="AZ1314" i="1"/>
  <c r="BJ1314" i="1" s="1"/>
  <c r="AZ1010" i="1"/>
  <c r="AZ690" i="1"/>
  <c r="AZ1629" i="1"/>
  <c r="BJ1629" i="1" s="1"/>
  <c r="AZ1689" i="1"/>
  <c r="BJ1689" i="1" s="1"/>
  <c r="AZ1349" i="1"/>
  <c r="AZ1029" i="1"/>
  <c r="AZ1337" i="1"/>
  <c r="BJ1337" i="1" s="1"/>
  <c r="AZ1565" i="1"/>
  <c r="AZ1197" i="1"/>
  <c r="AZ1425" i="1"/>
  <c r="AZ1073" i="1"/>
  <c r="AZ697" i="1"/>
  <c r="AZ749" i="1"/>
  <c r="AZ753" i="1"/>
  <c r="AZ973" i="1"/>
  <c r="BJ973" i="1" s="1"/>
  <c r="AZ661" i="1"/>
  <c r="AZ373" i="1"/>
  <c r="BJ373" i="1" s="1"/>
  <c r="AZ109" i="1"/>
  <c r="AZ361" i="1"/>
  <c r="BJ361" i="1" s="1"/>
  <c r="AZ37" i="1"/>
  <c r="AZ1416" i="1"/>
  <c r="AZ333" i="1"/>
  <c r="AZ1596" i="1"/>
  <c r="AZ289" i="1"/>
  <c r="BJ289" i="1" s="1"/>
  <c r="AZ1628" i="1"/>
  <c r="AZ273" i="1"/>
  <c r="BJ273" i="1" s="1"/>
  <c r="AZ1508" i="1"/>
  <c r="BJ1508" i="1" s="1"/>
  <c r="AZ1204" i="1"/>
  <c r="AZ1424" i="1"/>
  <c r="AZ1024" i="1"/>
  <c r="AZ720" i="1"/>
  <c r="AZ432" i="1"/>
  <c r="AZ1192" i="1"/>
  <c r="AZ852" i="1"/>
  <c r="AZ516" i="1"/>
  <c r="BJ516" i="1" s="1"/>
  <c r="AZ1436" i="1"/>
  <c r="AZ984" i="1"/>
  <c r="AZ648" i="1"/>
  <c r="AZ328" i="1"/>
  <c r="AZ1052" i="1"/>
  <c r="AZ668" i="1"/>
  <c r="AZ396" i="1"/>
  <c r="AZ100" i="1"/>
  <c r="BJ100" i="1" s="1"/>
  <c r="AZ1459" i="1"/>
  <c r="AZ1123" i="1"/>
  <c r="AZ152" i="1"/>
  <c r="BJ152" i="1" s="1"/>
  <c r="AZ1495" i="1"/>
  <c r="AZ1175" i="1"/>
  <c r="BJ1175" i="1" s="1"/>
  <c r="AZ204" i="1"/>
  <c r="BJ204" i="1" s="1"/>
  <c r="AZ1643" i="1"/>
  <c r="AZ1355" i="1"/>
  <c r="AZ1051" i="1"/>
  <c r="AZ48" i="1"/>
  <c r="AZ1439" i="1"/>
  <c r="AZ1055" i="1"/>
  <c r="AZ767" i="1"/>
  <c r="AZ447" i="1"/>
  <c r="AZ143" i="1"/>
  <c r="AZ851" i="1"/>
  <c r="AZ563" i="1"/>
  <c r="BJ563" i="1" s="1"/>
  <c r="AZ259" i="1"/>
  <c r="AZ951" i="1"/>
  <c r="AZ615" i="1"/>
  <c r="BJ615" i="1" s="1"/>
  <c r="AZ279" i="1"/>
  <c r="AZ955" i="1"/>
  <c r="AZ667" i="1"/>
  <c r="AZ395" i="1"/>
  <c r="AZ107" i="1"/>
  <c r="AZ1474" i="1"/>
  <c r="BJ1474" i="1" s="1"/>
  <c r="AZ1122" i="1"/>
  <c r="AZ850" i="1"/>
  <c r="AZ530" i="1"/>
  <c r="BJ530" i="1" s="1"/>
  <c r="AZ242" i="1"/>
  <c r="AZ1654" i="1"/>
  <c r="BJ1654" i="1" s="1"/>
  <c r="AZ1286" i="1"/>
  <c r="AZ950" i="1"/>
  <c r="AZ630" i="1"/>
  <c r="AZ342" i="1"/>
  <c r="AZ1658" i="1"/>
  <c r="AZ1370" i="1"/>
  <c r="BJ1370" i="1" s="1"/>
  <c r="AZ1018" i="1"/>
  <c r="AZ762" i="1"/>
  <c r="AZ442" i="1"/>
  <c r="AZ138" i="1"/>
  <c r="AZ1733" i="1"/>
  <c r="AZ1509" i="1"/>
  <c r="BJ1509" i="1" s="1"/>
  <c r="AZ1173" i="1"/>
  <c r="BJ1173" i="1" s="1"/>
  <c r="AZ1465" i="1"/>
  <c r="BJ1465" i="1" s="1"/>
  <c r="AZ1129" i="1"/>
  <c r="BJ1129" i="1" s="1"/>
  <c r="AZ1373" i="1"/>
  <c r="AZ1585" i="1"/>
  <c r="BJ1585" i="1" s="1"/>
  <c r="AZ1185" i="1"/>
  <c r="AZ825" i="1"/>
  <c r="BJ825" i="1" s="1"/>
  <c r="AZ909" i="1"/>
  <c r="AZ897" i="1"/>
  <c r="AZ609" i="1"/>
  <c r="BJ609" i="1" s="1"/>
  <c r="AZ805" i="1"/>
  <c r="AZ485" i="1"/>
  <c r="AZ229" i="1"/>
  <c r="AZ733" i="1"/>
  <c r="AZ177" i="1"/>
  <c r="AZ1544" i="1"/>
  <c r="BJ1544" i="1" s="1"/>
  <c r="AZ477" i="1"/>
  <c r="AZ101" i="1"/>
  <c r="BJ101" i="1" s="1"/>
  <c r="AZ489" i="1"/>
  <c r="AZ53" i="1"/>
  <c r="AZ445" i="1"/>
  <c r="AZ1688" i="1"/>
  <c r="AZ1332" i="1"/>
  <c r="AZ996" i="1"/>
  <c r="BJ996" i="1" s="1"/>
  <c r="AZ1176" i="1"/>
  <c r="BJ1176" i="1" s="1"/>
  <c r="AZ832" i="1"/>
  <c r="AZ560" i="1"/>
  <c r="BJ560" i="1" s="1"/>
  <c r="AZ1552" i="1"/>
  <c r="AZ972" i="1"/>
  <c r="AZ660" i="1"/>
  <c r="AZ372" i="1"/>
  <c r="BJ372" i="1" s="1"/>
  <c r="AZ1168" i="1"/>
  <c r="AZ792" i="1"/>
  <c r="AZ472" i="1"/>
  <c r="AZ1228" i="1"/>
  <c r="BJ1228" i="1" s="1"/>
  <c r="AZ844" i="1"/>
  <c r="AZ508" i="1"/>
  <c r="BJ508" i="1" s="1"/>
  <c r="AZ228" i="1"/>
  <c r="AZ1651" i="1"/>
  <c r="BJ1651" i="1" s="1"/>
  <c r="AZ1283" i="1"/>
  <c r="AZ296" i="1"/>
  <c r="AZ1655" i="1"/>
  <c r="BJ1655" i="1" s="1"/>
  <c r="AZ1303" i="1"/>
  <c r="AZ312" i="1"/>
  <c r="AZ28" i="1"/>
  <c r="AZ1467" i="1"/>
  <c r="AZ1179" i="1"/>
  <c r="AZ224" i="1"/>
  <c r="AZ1599" i="1"/>
  <c r="AZ1231" i="1"/>
  <c r="AZ895" i="1"/>
  <c r="AZ607" i="1"/>
  <c r="BJ607" i="1" s="1"/>
  <c r="AZ287" i="1"/>
  <c r="AZ963" i="1"/>
  <c r="AZ675" i="1"/>
  <c r="AZ387" i="1"/>
  <c r="AZ115" i="1"/>
  <c r="AZ727" i="1"/>
  <c r="AZ407" i="1"/>
  <c r="AZ103" i="1"/>
  <c r="AZ811" i="1"/>
  <c r="AZ523" i="1"/>
  <c r="AZ219" i="1"/>
  <c r="AZ1634" i="1"/>
  <c r="AZ1266" i="1"/>
  <c r="AZ962" i="1"/>
  <c r="AZ658" i="1"/>
  <c r="AZ354" i="1"/>
  <c r="BJ354" i="1" s="1"/>
  <c r="AZ82" i="1"/>
  <c r="AZ1462" i="1"/>
  <c r="BJ1462" i="1" s="1"/>
  <c r="AZ1110" i="1"/>
  <c r="BJ1110" i="1" s="1"/>
  <c r="AZ758" i="1"/>
  <c r="AZ454" i="1"/>
  <c r="AZ198" i="1"/>
  <c r="AZ1482" i="1"/>
  <c r="AZ1194" i="1"/>
  <c r="AZ874" i="1"/>
  <c r="AZ586" i="1"/>
  <c r="BJ586" i="1" s="1"/>
  <c r="AZ250" i="1"/>
  <c r="AZ1678" i="1"/>
  <c r="AZ1246" i="1"/>
  <c r="AZ894" i="1"/>
  <c r="AZ574" i="1"/>
  <c r="BJ574" i="1" s="1"/>
  <c r="AZ1330" i="1"/>
  <c r="AZ322" i="1"/>
  <c r="AZ1366" i="1"/>
  <c r="BJ1366" i="1" s="1"/>
  <c r="AZ710" i="1"/>
  <c r="AZ118" i="1"/>
  <c r="AZ1130" i="1"/>
  <c r="BJ1130" i="1" s="1"/>
  <c r="AZ554" i="1"/>
  <c r="BJ554" i="1" s="1"/>
  <c r="AZ1694" i="1"/>
  <c r="BJ1694" i="1" s="1"/>
  <c r="AZ1134" i="1"/>
  <c r="AZ702" i="1"/>
  <c r="AZ302" i="1"/>
  <c r="AZ1602" i="1"/>
  <c r="BJ1602" i="1" s="1"/>
  <c r="AZ402" i="1"/>
  <c r="AZ1526" i="1"/>
  <c r="AZ806" i="1"/>
  <c r="AZ246" i="1"/>
  <c r="AZ1274" i="1"/>
  <c r="BJ1274" i="1" s="1"/>
  <c r="AZ650" i="1"/>
  <c r="AZ26" i="1"/>
  <c r="AZ1230" i="1"/>
  <c r="AZ766" i="1"/>
  <c r="AZ350" i="1"/>
  <c r="AZ139" i="1"/>
  <c r="AZ562" i="1"/>
  <c r="BJ562" i="1" s="1"/>
  <c r="AZ1670" i="1"/>
  <c r="AZ1014" i="1"/>
  <c r="AZ358" i="1"/>
  <c r="BJ358" i="1" s="1"/>
  <c r="AZ1386" i="1"/>
  <c r="BJ1386" i="1" s="1"/>
  <c r="AZ778" i="1"/>
  <c r="AZ154" i="1"/>
  <c r="AZ1310" i="1"/>
  <c r="AZ846" i="1"/>
  <c r="AZ414" i="1"/>
  <c r="AZ126" i="1"/>
  <c r="BJ126" i="1" s="1"/>
  <c r="AZ786" i="1"/>
  <c r="AZ50" i="1"/>
  <c r="AZ1094" i="1"/>
  <c r="AZ438" i="1"/>
  <c r="AZ1466" i="1"/>
  <c r="AZ858" i="1"/>
  <c r="AZ234" i="1"/>
  <c r="AZ1438" i="1"/>
  <c r="AZ926" i="1"/>
  <c r="AZ478" i="1"/>
  <c r="AZ190" i="1"/>
  <c r="BJ190" i="1" s="1"/>
  <c r="AZ918" i="1"/>
  <c r="AZ1338" i="1"/>
  <c r="AZ106" i="1"/>
  <c r="AZ830" i="1"/>
  <c r="AZ94" i="1"/>
  <c r="AZ127" i="1"/>
  <c r="BJ127" i="1" s="1"/>
  <c r="AZ599" i="1"/>
  <c r="AZ651" i="1"/>
  <c r="AZ1410" i="1"/>
  <c r="AZ834" i="1"/>
  <c r="AZ1638" i="1"/>
  <c r="AZ614" i="1"/>
  <c r="BJ614" i="1" s="1"/>
  <c r="AZ1642" i="1"/>
  <c r="AZ746" i="1"/>
  <c r="AZ1454" i="1"/>
  <c r="AZ267" i="1"/>
  <c r="AZ1078" i="1"/>
  <c r="AZ1450" i="1"/>
  <c r="AZ1406" i="1"/>
  <c r="AZ446" i="1"/>
  <c r="AZ130" i="1"/>
  <c r="BJ130" i="1" s="1"/>
  <c r="AZ1530" i="1"/>
  <c r="AZ1518" i="1"/>
  <c r="BJ1518" i="1" s="1"/>
  <c r="AZ558" i="1"/>
  <c r="AZ258" i="1"/>
  <c r="AZ1690" i="1"/>
  <c r="BJ1690" i="1" s="1"/>
  <c r="AZ1630" i="1"/>
  <c r="BJ1630" i="1" s="1"/>
  <c r="AZ638" i="1"/>
  <c r="AZ338" i="1"/>
  <c r="AZ182" i="1"/>
  <c r="AZ570" i="1"/>
  <c r="BJ570" i="1" s="1"/>
  <c r="AZ718" i="1"/>
  <c r="AZ698" i="1"/>
  <c r="AZ366" i="1"/>
  <c r="AZ1030" i="1"/>
  <c r="AZ794" i="1"/>
  <c r="AZ430" i="1"/>
  <c r="AZ114" i="1"/>
  <c r="BJ114" i="1" s="1"/>
  <c r="AZ906" i="1"/>
  <c r="AZ206" i="1"/>
  <c r="AZ1254" i="1"/>
  <c r="AZ986" i="1"/>
  <c r="AZ606" i="1"/>
  <c r="BJ606" i="1" s="1"/>
  <c r="AZ1665" i="1"/>
  <c r="BJ1665" i="1" s="1"/>
  <c r="AZ1573" i="1"/>
  <c r="AZ1253" i="1"/>
  <c r="AZ1513" i="1"/>
  <c r="BJ1513" i="1" s="1"/>
  <c r="AZ1193" i="1"/>
  <c r="AZ1421" i="1"/>
  <c r="AZ1069" i="1"/>
  <c r="AZ1265" i="1"/>
  <c r="AZ873" i="1"/>
  <c r="AZ957" i="1"/>
  <c r="AZ945" i="1"/>
  <c r="AZ657" i="1"/>
  <c r="AZ869" i="1"/>
  <c r="AZ533" i="1"/>
  <c r="BJ533" i="1" s="1"/>
  <c r="AZ277" i="1"/>
  <c r="BJ277" i="1" s="1"/>
  <c r="AZ1652" i="1"/>
  <c r="BJ1652" i="1" s="1"/>
  <c r="AZ209" i="1"/>
  <c r="AZ1632" i="1"/>
  <c r="BJ1632" i="1" s="1"/>
  <c r="AZ585" i="1"/>
  <c r="BJ585" i="1" s="1"/>
  <c r="AZ193" i="1"/>
  <c r="AZ541" i="1"/>
  <c r="BJ541" i="1" s="1"/>
  <c r="AZ157" i="1"/>
  <c r="BJ157" i="1" s="1"/>
  <c r="AZ589" i="1"/>
  <c r="BJ589" i="1" s="1"/>
  <c r="AZ25" i="1"/>
  <c r="AZ1380" i="1"/>
  <c r="BJ1380" i="1" s="1"/>
  <c r="AZ1044" i="1"/>
  <c r="AZ1276" i="1"/>
  <c r="AZ880" i="1"/>
  <c r="AZ624" i="1"/>
  <c r="AZ336" i="1"/>
  <c r="AZ1036" i="1"/>
  <c r="AZ708" i="1"/>
  <c r="AZ420" i="1"/>
  <c r="AZ1272" i="1"/>
  <c r="AZ840" i="1"/>
  <c r="AZ520" i="1"/>
  <c r="AZ1336" i="1"/>
  <c r="BJ1336" i="1" s="1"/>
  <c r="AZ908" i="1"/>
  <c r="AZ556" i="1"/>
  <c r="BJ556" i="1" s="1"/>
  <c r="AZ276" i="1"/>
  <c r="BJ276" i="1" s="1"/>
  <c r="AZ1731" i="1"/>
  <c r="AZ1331" i="1"/>
  <c r="BJ1331" i="1" s="1"/>
  <c r="AZ1027" i="1"/>
  <c r="AZ1703" i="1"/>
  <c r="AZ1351" i="1"/>
  <c r="AZ1079" i="1"/>
  <c r="AZ108" i="1"/>
  <c r="AZ1515" i="1"/>
  <c r="AZ1243" i="1"/>
  <c r="AZ272" i="1"/>
  <c r="BJ272" i="1" s="1"/>
  <c r="AZ1679" i="1"/>
  <c r="AZ1295" i="1"/>
  <c r="BJ1295" i="1" s="1"/>
  <c r="AZ943" i="1"/>
  <c r="AZ671" i="1"/>
  <c r="BJ671" i="1" s="1"/>
  <c r="AZ335" i="1"/>
  <c r="AZ1746" i="1"/>
  <c r="AZ723" i="1"/>
  <c r="AZ435" i="1"/>
  <c r="AZ163" i="1"/>
  <c r="AZ791" i="1"/>
  <c r="AZ455" i="1"/>
  <c r="AZ183" i="1"/>
  <c r="AZ859" i="1"/>
  <c r="AZ571" i="1"/>
  <c r="BJ571" i="1" s="1"/>
  <c r="AZ1725" i="1"/>
  <c r="AZ1701" i="1"/>
  <c r="BJ1701" i="1" s="1"/>
  <c r="AZ1461" i="1"/>
  <c r="BJ1461" i="1" s="1"/>
  <c r="AZ1125" i="1"/>
  <c r="BJ1125" i="1" s="1"/>
  <c r="AZ1433" i="1"/>
  <c r="AZ1097" i="1"/>
  <c r="AZ1309" i="1"/>
  <c r="AZ1553" i="1"/>
  <c r="BJ1553" i="1" s="1"/>
  <c r="AZ1153" i="1"/>
  <c r="BJ1153" i="1" s="1"/>
  <c r="AZ793" i="1"/>
  <c r="AZ845" i="1"/>
  <c r="AZ865" i="1"/>
  <c r="AZ561" i="1"/>
  <c r="BJ561" i="1" s="1"/>
  <c r="AZ773" i="1"/>
  <c r="AZ453" i="1"/>
  <c r="AZ197" i="1"/>
  <c r="AZ505" i="1"/>
  <c r="BJ505" i="1" s="1"/>
  <c r="AZ129" i="1"/>
  <c r="BJ129" i="1" s="1"/>
  <c r="AZ1496" i="1"/>
  <c r="AZ441" i="1"/>
  <c r="AZ1724" i="1"/>
  <c r="AZ433" i="1"/>
  <c r="AZ1744" i="1"/>
  <c r="AZ409" i="1"/>
  <c r="AZ1640" i="1"/>
  <c r="AZ1300" i="1"/>
  <c r="BJ1300" i="1" s="1"/>
  <c r="AZ964" i="1"/>
  <c r="BJ964" i="1" s="1"/>
  <c r="AZ1144" i="1"/>
  <c r="AZ800" i="1"/>
  <c r="AZ512" i="1"/>
  <c r="BJ512" i="1" s="1"/>
  <c r="AZ1440" i="1"/>
  <c r="AZ932" i="1"/>
  <c r="AZ628" i="1"/>
  <c r="BJ628" i="1" s="1"/>
  <c r="AZ340" i="1"/>
  <c r="AZ1136" i="1"/>
  <c r="AZ760" i="1"/>
  <c r="AZ440" i="1"/>
  <c r="AZ1160" i="1"/>
  <c r="BJ1160" i="1" s="1"/>
  <c r="AZ812" i="1"/>
  <c r="AZ476" i="1"/>
  <c r="AZ196" i="1"/>
  <c r="AZ1587" i="1"/>
  <c r="AZ1251" i="1"/>
  <c r="AZ248" i="1"/>
  <c r="AZ1623" i="1"/>
  <c r="BJ1623" i="1" s="1"/>
  <c r="AZ1255" i="1"/>
  <c r="AZ284" i="1"/>
  <c r="AZ1723" i="1"/>
  <c r="AZ1435" i="1"/>
  <c r="AZ1131" i="1"/>
  <c r="BJ1131" i="1" s="1"/>
  <c r="AZ144" i="1"/>
  <c r="AZ1551" i="1"/>
  <c r="AZ1167" i="1"/>
  <c r="AZ863" i="1"/>
  <c r="AZ559" i="1"/>
  <c r="AZ255" i="1"/>
  <c r="AZ931" i="1"/>
  <c r="AZ643" i="1"/>
  <c r="AZ355" i="1"/>
  <c r="AZ83" i="1"/>
  <c r="AZ695" i="1"/>
  <c r="AZ359" i="1"/>
  <c r="AZ71" i="1"/>
  <c r="AZ763" i="1"/>
  <c r="AZ491" i="1"/>
  <c r="AZ187" i="1"/>
  <c r="AZ1586" i="1"/>
  <c r="AZ1202" i="1"/>
  <c r="AZ930" i="1"/>
  <c r="AZ626" i="1"/>
  <c r="BJ626" i="1" s="1"/>
  <c r="AZ1697" i="1"/>
  <c r="AZ1609" i="1"/>
  <c r="AZ1285" i="1"/>
  <c r="AZ1561" i="1"/>
  <c r="BJ1561" i="1" s="1"/>
  <c r="AZ1241" i="1"/>
  <c r="AZ1453" i="1"/>
  <c r="AZ1133" i="1"/>
  <c r="AZ1329" i="1"/>
  <c r="AZ905" i="1"/>
  <c r="AZ633" i="1"/>
  <c r="BJ633" i="1" s="1"/>
  <c r="AZ985" i="1"/>
  <c r="AZ689" i="1"/>
  <c r="AZ901" i="1"/>
  <c r="AZ597" i="1"/>
  <c r="BJ597" i="1" s="1"/>
  <c r="AZ309" i="1"/>
  <c r="BJ309" i="1" s="1"/>
  <c r="AZ1684" i="1"/>
  <c r="AZ257" i="1"/>
  <c r="AZ1680" i="1"/>
  <c r="AZ637" i="1"/>
  <c r="AZ249" i="1"/>
  <c r="AZ653" i="1"/>
  <c r="AZ205" i="1"/>
  <c r="AZ669" i="1"/>
  <c r="AZ105" i="1"/>
  <c r="AZ1412" i="1"/>
  <c r="AZ1076" i="1"/>
  <c r="AZ1308" i="1"/>
  <c r="BJ1308" i="1" s="1"/>
  <c r="AZ912" i="1"/>
  <c r="AZ656" i="1"/>
  <c r="AZ368" i="1"/>
  <c r="AZ1084" i="1"/>
  <c r="AZ740" i="1"/>
  <c r="AZ452" i="1"/>
  <c r="AZ1324" i="1"/>
  <c r="AZ872" i="1"/>
  <c r="AZ552" i="1"/>
  <c r="AZ1388" i="1"/>
  <c r="AZ940" i="1"/>
  <c r="AZ604" i="1"/>
  <c r="BJ604" i="1" s="1"/>
  <c r="AZ308" i="1"/>
  <c r="BJ308" i="1" s="1"/>
  <c r="AZ36" i="1"/>
  <c r="AZ1363" i="1"/>
  <c r="AZ1059" i="1"/>
  <c r="AZ24" i="1"/>
  <c r="AZ1383" i="1"/>
  <c r="AZ1111" i="1"/>
  <c r="AZ140" i="1"/>
  <c r="AZ1563" i="1"/>
  <c r="BJ1563" i="1" s="1"/>
  <c r="AZ1275" i="1"/>
  <c r="AZ304" i="1"/>
  <c r="AZ1711" i="1"/>
  <c r="AZ1327" i="1"/>
  <c r="BJ1327" i="1" s="1"/>
  <c r="AZ987" i="1"/>
  <c r="AZ703" i="1"/>
  <c r="AZ367" i="1"/>
  <c r="AZ47" i="1"/>
  <c r="AZ755" i="1"/>
  <c r="AZ467" i="1"/>
  <c r="AZ195" i="1"/>
  <c r="AZ839" i="1"/>
  <c r="AZ519" i="1"/>
  <c r="AZ215" i="1"/>
  <c r="AZ891" i="1"/>
  <c r="AZ603" i="1"/>
  <c r="BJ603" i="1" s="1"/>
  <c r="AZ299" i="1"/>
  <c r="AZ1726" i="1"/>
  <c r="AZ1362" i="1"/>
  <c r="BJ1362" i="1" s="1"/>
  <c r="AZ1058" i="1"/>
  <c r="AZ738" i="1"/>
  <c r="AZ434" i="1"/>
  <c r="AZ178" i="1"/>
  <c r="BJ178" i="1" s="1"/>
  <c r="AZ1590" i="1"/>
  <c r="AZ1206" i="1"/>
  <c r="AZ886" i="1"/>
  <c r="AZ550" i="1"/>
  <c r="BJ550" i="1" s="1"/>
  <c r="AZ278" i="1"/>
  <c r="BJ278" i="1" s="1"/>
  <c r="AZ1578" i="1"/>
  <c r="AZ1306" i="1"/>
  <c r="BJ1306" i="1" s="1"/>
  <c r="AZ954" i="1"/>
  <c r="AZ682" i="1"/>
  <c r="BJ682" i="1" s="1"/>
  <c r="AZ346" i="1"/>
  <c r="AZ1693" i="1"/>
  <c r="BJ1693" i="1" s="1"/>
  <c r="AZ1669" i="1"/>
  <c r="AZ1397" i="1"/>
  <c r="BJ1397" i="1" s="1"/>
  <c r="AZ1077" i="1"/>
  <c r="AZ1385" i="1"/>
  <c r="BJ1385" i="1" s="1"/>
  <c r="AZ1001" i="1"/>
  <c r="AZ1261" i="1"/>
  <c r="AZ1505" i="1"/>
  <c r="BJ1505" i="1" s="1"/>
  <c r="AZ1121" i="1"/>
  <c r="AZ761" i="1"/>
  <c r="AZ797" i="1"/>
  <c r="AZ833" i="1"/>
  <c r="AZ513" i="1"/>
  <c r="BJ513" i="1" s="1"/>
  <c r="AZ709" i="1"/>
  <c r="AZ421" i="1"/>
  <c r="AZ165" i="1"/>
  <c r="AZ457" i="1"/>
  <c r="AZ97" i="1"/>
  <c r="AZ1464" i="1"/>
  <c r="BJ1464" i="1" s="1"/>
  <c r="AZ385" i="1"/>
  <c r="AZ1664" i="1"/>
  <c r="BJ1664" i="1" s="1"/>
  <c r="AZ397" i="1"/>
  <c r="AZ1704" i="1"/>
  <c r="AZ337" i="1"/>
  <c r="AZ1572" i="1"/>
  <c r="AZ1268" i="1"/>
  <c r="AZ1616" i="1"/>
  <c r="BJ1616" i="1" s="1"/>
  <c r="AZ1120" i="1"/>
  <c r="AZ768" i="1"/>
  <c r="AZ480" i="1"/>
  <c r="AZ1260" i="1"/>
  <c r="AZ900" i="1"/>
  <c r="AZ596" i="1"/>
  <c r="BJ596" i="1" s="1"/>
  <c r="AZ1500" i="1"/>
  <c r="BJ1500" i="1" s="1"/>
  <c r="AZ1068" i="1"/>
  <c r="AZ696" i="1"/>
  <c r="AZ408" i="1"/>
  <c r="AZ1100" i="1"/>
  <c r="AZ732" i="1"/>
  <c r="AZ444" i="1"/>
  <c r="AZ164" i="1"/>
  <c r="AZ1555" i="1"/>
  <c r="AZ1219" i="1"/>
  <c r="AZ216" i="1"/>
  <c r="AZ1559" i="1"/>
  <c r="AZ1223" i="1"/>
  <c r="BJ1223" i="1" s="1"/>
  <c r="AZ252" i="1"/>
  <c r="BJ252" i="1" s="1"/>
  <c r="AZ1691" i="1"/>
  <c r="AZ1403" i="1"/>
  <c r="AZ1099" i="1"/>
  <c r="AZ112" i="1"/>
  <c r="BJ112" i="1" s="1"/>
  <c r="AZ1519" i="1"/>
  <c r="BJ1519" i="1" s="1"/>
  <c r="AZ1119" i="1"/>
  <c r="AZ831" i="1"/>
  <c r="AZ495" i="1"/>
  <c r="AZ223" i="1"/>
  <c r="AZ899" i="1"/>
  <c r="BJ899" i="1" s="1"/>
  <c r="AZ611" i="1"/>
  <c r="BJ611" i="1" s="1"/>
  <c r="AZ307" i="1"/>
  <c r="AZ19" i="1"/>
  <c r="AZ663" i="1"/>
  <c r="AZ327" i="1"/>
  <c r="BJ327" i="1" s="1"/>
  <c r="AZ1738" i="1"/>
  <c r="AZ731" i="1"/>
  <c r="AZ443" i="1"/>
  <c r="AZ155" i="1"/>
  <c r="AZ1554" i="1"/>
  <c r="BJ1554" i="1" s="1"/>
  <c r="AZ1170" i="1"/>
  <c r="AZ898" i="1"/>
  <c r="AZ578" i="1"/>
  <c r="BJ578" i="1" s="1"/>
  <c r="AZ290" i="1"/>
  <c r="AZ1702" i="1"/>
  <c r="BJ1702" i="1" s="1"/>
  <c r="AZ1334" i="1"/>
  <c r="AZ1046" i="1"/>
  <c r="AZ678" i="1"/>
  <c r="AZ390" i="1"/>
  <c r="AZ86" i="1"/>
  <c r="AZ1418" i="1"/>
  <c r="BJ1418" i="1" s="1"/>
  <c r="AZ1098" i="1"/>
  <c r="AZ810" i="1"/>
  <c r="AZ506" i="1"/>
  <c r="BJ506" i="1" s="1"/>
  <c r="AZ186" i="1"/>
  <c r="AZ1566" i="1"/>
  <c r="AZ1166" i="1"/>
  <c r="AZ798" i="1"/>
  <c r="AZ462" i="1"/>
  <c r="AZ1026" i="1"/>
  <c r="AZ194" i="1"/>
  <c r="AZ1238" i="1"/>
  <c r="AZ582" i="1"/>
  <c r="BJ582" i="1" s="1"/>
  <c r="AZ1610" i="1"/>
  <c r="AZ970" i="1"/>
  <c r="AZ362" i="1"/>
  <c r="AZ1534" i="1"/>
  <c r="AZ990" i="1"/>
  <c r="AZ590" i="1"/>
  <c r="BJ590" i="1" s="1"/>
  <c r="AZ238" i="1"/>
  <c r="AZ1234" i="1"/>
  <c r="AZ274" i="1"/>
  <c r="AZ1318" i="1"/>
  <c r="BJ1318" i="1" s="1"/>
  <c r="AZ662" i="1"/>
  <c r="AZ30" i="1"/>
  <c r="AZ1082" i="1"/>
  <c r="AZ490" i="1"/>
  <c r="AZ1662" i="1"/>
  <c r="AZ1102" i="1"/>
  <c r="BJ1102" i="1" s="1"/>
  <c r="AZ686" i="1"/>
  <c r="AZ286" i="1"/>
  <c r="AZ1522" i="1"/>
  <c r="AZ386" i="1"/>
  <c r="AZ1510" i="1"/>
  <c r="BJ1510" i="1" s="1"/>
  <c r="AZ790" i="1"/>
  <c r="AZ230" i="1"/>
  <c r="AZ1242" i="1"/>
  <c r="AZ634" i="1"/>
  <c r="AZ110" i="1"/>
  <c r="AZ1198" i="1"/>
  <c r="AZ750" i="1"/>
  <c r="BJ750" i="1" s="1"/>
  <c r="AZ334" i="1"/>
  <c r="AZ27" i="1"/>
  <c r="AZ466" i="1"/>
  <c r="AZ1622" i="1"/>
  <c r="AZ310" i="1"/>
  <c r="AZ730" i="1"/>
  <c r="AZ1278" i="1"/>
  <c r="AZ398" i="1"/>
  <c r="AZ431" i="1"/>
  <c r="AZ935" i="1"/>
  <c r="AZ939" i="1"/>
  <c r="AZ363" i="1"/>
  <c r="AZ1106" i="1"/>
  <c r="AZ226" i="1"/>
  <c r="BJ226" i="1" s="1"/>
  <c r="AZ1270" i="1"/>
  <c r="AZ326" i="1"/>
  <c r="BJ326" i="1" s="1"/>
  <c r="AZ1002" i="1"/>
  <c r="AZ122" i="1"/>
  <c r="BJ122" i="1" s="1"/>
  <c r="AZ734" i="1"/>
  <c r="AZ706" i="1"/>
  <c r="AZ422" i="1"/>
  <c r="AZ842" i="1"/>
  <c r="AZ910" i="1"/>
  <c r="AZ946" i="1"/>
  <c r="AZ518" i="1"/>
  <c r="BJ518" i="1" s="1"/>
  <c r="AZ922" i="1"/>
  <c r="AZ974" i="1"/>
  <c r="BJ974" i="1" s="1"/>
  <c r="AZ1154" i="1"/>
  <c r="BJ1154" i="1" s="1"/>
  <c r="AZ646" i="1"/>
  <c r="AZ1066" i="1"/>
  <c r="AZ1070" i="1"/>
  <c r="AZ1394" i="1"/>
  <c r="BJ1394" i="1" s="1"/>
  <c r="AZ1382" i="1"/>
  <c r="AZ1178" i="1"/>
  <c r="BJ1178" i="1" s="1"/>
  <c r="AZ1182" i="1"/>
  <c r="BJ1182" i="1" s="1"/>
  <c r="AZ42" i="1"/>
  <c r="AZ642" i="1"/>
  <c r="AZ374" i="1"/>
  <c r="AZ1374" i="1"/>
  <c r="AZ158" i="1"/>
  <c r="BJ158" i="1" s="1"/>
  <c r="AZ486" i="1"/>
  <c r="AZ282" i="1"/>
  <c r="AZ542" i="1"/>
  <c r="BJ542" i="1" s="1"/>
  <c r="AZ1090" i="1"/>
  <c r="AZ1626" i="1"/>
  <c r="AZ1006" i="1"/>
  <c r="BJ1006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350" i="1" l="1"/>
  <c r="BE630" i="1"/>
  <c r="BE422" i="1"/>
  <c r="BE1510" i="1"/>
  <c r="BE322" i="1"/>
  <c r="BE694" i="1"/>
  <c r="BE1358" i="1"/>
  <c r="BF1559" i="1"/>
  <c r="BF1572" i="1"/>
  <c r="BF1202" i="1"/>
  <c r="BF520" i="1"/>
  <c r="BF858" i="1"/>
  <c r="BJ1482" i="1"/>
  <c r="BK1482" i="1" s="1"/>
  <c r="BF1482" i="1"/>
  <c r="BF658" i="1"/>
  <c r="BF1279" i="1"/>
  <c r="BF666" i="1"/>
  <c r="BJ1042" i="1"/>
  <c r="BK1042" i="1" s="1"/>
  <c r="BF1042" i="1"/>
  <c r="BF31" i="1"/>
  <c r="BF1735" i="1"/>
  <c r="BF673" i="1"/>
  <c r="BF202" i="1"/>
  <c r="BF496" i="1"/>
  <c r="BJ1284" i="1"/>
  <c r="BK1284" i="1" s="1"/>
  <c r="BF1284" i="1"/>
  <c r="BF993" i="1"/>
  <c r="BJ680" i="1"/>
  <c r="BK680" i="1" s="1"/>
  <c r="BF680" i="1"/>
  <c r="BF365" i="1"/>
  <c r="BE2" i="1"/>
  <c r="BG2" i="1" s="1"/>
  <c r="BE134" i="1"/>
  <c r="BE706" i="1"/>
  <c r="BE382" i="1"/>
  <c r="BE1346" i="1"/>
  <c r="BE6" i="1"/>
  <c r="BG6" i="1" s="1"/>
  <c r="BE326" i="1"/>
  <c r="BF1278" i="1"/>
  <c r="BF662" i="1"/>
  <c r="BF663" i="1"/>
  <c r="BF1403" i="1"/>
  <c r="BF1121" i="1"/>
  <c r="BF703" i="1"/>
  <c r="BF1746" i="1"/>
  <c r="BF708" i="1"/>
  <c r="BJ599" i="1"/>
  <c r="BK599" i="1" s="1"/>
  <c r="BF599" i="1"/>
  <c r="BF219" i="1"/>
  <c r="BF489" i="1"/>
  <c r="BF484" i="1"/>
  <c r="BJ1542" i="1"/>
  <c r="BK1542" i="1" s="1"/>
  <c r="BF1542" i="1"/>
  <c r="BF1531" i="1"/>
  <c r="BF1668" i="1"/>
  <c r="BF156" i="1"/>
  <c r="BJ1339" i="1"/>
  <c r="BK1339" i="1" s="1"/>
  <c r="BF1339" i="1"/>
  <c r="BF500" i="1"/>
  <c r="BF321" i="1"/>
  <c r="BF1057" i="1"/>
  <c r="BE894" i="1"/>
  <c r="BE86" i="1"/>
  <c r="BE658" i="1"/>
  <c r="BE702" i="1"/>
  <c r="BE978" i="1"/>
  <c r="BE246" i="1"/>
  <c r="BE1677" i="1"/>
  <c r="BE541" i="1"/>
  <c r="BE1364" i="1"/>
  <c r="BE268" i="1"/>
  <c r="BE1031" i="1"/>
  <c r="BE1734" i="1"/>
  <c r="BE1465" i="1"/>
  <c r="BE1524" i="1"/>
  <c r="BE1328" i="1"/>
  <c r="BE292" i="1"/>
  <c r="BE1742" i="1"/>
  <c r="BE1133" i="1"/>
  <c r="BE1628" i="1"/>
  <c r="BE888" i="1"/>
  <c r="BE1643" i="1"/>
  <c r="BE695" i="1"/>
  <c r="BE1386" i="1"/>
  <c r="BE1049" i="1"/>
  <c r="BE57" i="1"/>
  <c r="BE1348" i="1"/>
  <c r="BE264" i="1"/>
  <c r="BE963" i="1"/>
  <c r="BE622" i="1"/>
  <c r="BE346" i="1"/>
  <c r="BE254" i="1"/>
  <c r="BE1217" i="1"/>
  <c r="BE1584" i="1"/>
  <c r="BE1336" i="1"/>
  <c r="BE304" i="1"/>
  <c r="BE23" i="1"/>
  <c r="BE698" i="1"/>
  <c r="BE641" i="1"/>
  <c r="BE97" i="1"/>
  <c r="BE1396" i="1"/>
  <c r="BE296" i="1"/>
  <c r="BE1730" i="1"/>
  <c r="BE1573" i="1"/>
  <c r="BE525" i="1"/>
  <c r="BE876" i="1"/>
  <c r="BE1695" i="1"/>
  <c r="BE699" i="1"/>
  <c r="BE1649" i="1"/>
  <c r="BE429" i="1"/>
  <c r="BE1300" i="1"/>
  <c r="BE220" i="1"/>
  <c r="BE983" i="1"/>
  <c r="BE1690" i="1"/>
  <c r="BE1266" i="1"/>
  <c r="BE990" i="1"/>
  <c r="BE170" i="1"/>
  <c r="BE1586" i="1"/>
  <c r="BE1270" i="1"/>
  <c r="BE898" i="1"/>
  <c r="BE614" i="1"/>
  <c r="BE653" i="1"/>
  <c r="BE117" i="1"/>
  <c r="BE1412" i="1"/>
  <c r="BE995" i="1"/>
  <c r="BE1746" i="1"/>
  <c r="BE1213" i="1"/>
  <c r="BE1568" i="1"/>
  <c r="BE1304" i="1"/>
  <c r="BE288" i="1"/>
  <c r="BE7" i="1"/>
  <c r="BG7" i="1" s="1"/>
  <c r="BE682" i="1"/>
  <c r="BE973" i="1"/>
  <c r="BE1484" i="1"/>
  <c r="BE932" i="1"/>
  <c r="BE1703" i="1"/>
  <c r="BE659" i="1"/>
  <c r="BE1433" i="1"/>
  <c r="BE593" i="1"/>
  <c r="BE1296" i="1"/>
  <c r="BE260" i="1"/>
  <c r="BE975" i="1"/>
  <c r="BG975" i="1" s="1"/>
  <c r="BE1646" i="1"/>
  <c r="BE982" i="1"/>
  <c r="BE902" i="1"/>
  <c r="BE910" i="1"/>
  <c r="BE530" i="1"/>
  <c r="BE1278" i="1"/>
  <c r="BE1638" i="1"/>
  <c r="BE1481" i="1"/>
  <c r="BE1540" i="1"/>
  <c r="BE1380" i="1"/>
  <c r="BE1023" i="1"/>
  <c r="BG1023" i="1" s="1"/>
  <c r="BE11" i="1"/>
  <c r="BG11" i="1" s="1"/>
  <c r="BE1665" i="1"/>
  <c r="BE493" i="1"/>
  <c r="BE1332" i="1"/>
  <c r="BE252" i="1"/>
  <c r="BE1015" i="1"/>
  <c r="BE1718" i="1"/>
  <c r="BE1113" i="1"/>
  <c r="BE253" i="1"/>
  <c r="BE896" i="1"/>
  <c r="BE1699" i="1"/>
  <c r="BE671" i="1"/>
  <c r="BE1185" i="1"/>
  <c r="BE1536" i="1"/>
  <c r="BE1264" i="1"/>
  <c r="BG1264" i="1" s="1"/>
  <c r="BE256" i="1"/>
  <c r="BE1722" i="1"/>
  <c r="BG1722" i="1" s="1"/>
  <c r="BE650" i="1"/>
  <c r="BE242" i="1"/>
  <c r="BE1666" i="1"/>
  <c r="BF1374" i="1"/>
  <c r="BF1270" i="1"/>
  <c r="BG1270" i="1" s="1"/>
  <c r="BF164" i="1"/>
  <c r="BF215" i="1"/>
  <c r="BF940" i="1"/>
  <c r="BF368" i="1"/>
  <c r="BJ1680" i="1"/>
  <c r="BK1680" i="1" s="1"/>
  <c r="BF1680" i="1"/>
  <c r="BF763" i="1"/>
  <c r="BJ1551" i="1"/>
  <c r="BK1551" i="1" s="1"/>
  <c r="BF1551" i="1"/>
  <c r="BF197" i="1"/>
  <c r="BF1030" i="1"/>
  <c r="BF1332" i="1"/>
  <c r="BF668" i="1"/>
  <c r="BF260" i="1"/>
  <c r="BF1468" i="1"/>
  <c r="BF313" i="1"/>
  <c r="BF1281" i="1"/>
  <c r="BF1239" i="1"/>
  <c r="BF1734" i="1"/>
  <c r="BG1734" i="1" s="1"/>
  <c r="BF141" i="1"/>
  <c r="BF1262" i="1"/>
  <c r="BF934" i="1"/>
  <c r="BF704" i="1"/>
  <c r="BF949" i="1"/>
  <c r="BJ1305" i="1"/>
  <c r="BK1305" i="1" s="1"/>
  <c r="BF1305" i="1"/>
  <c r="BF1745" i="1"/>
  <c r="BF1560" i="1"/>
  <c r="BF501" i="1"/>
  <c r="BF664" i="1"/>
  <c r="BF868" i="1"/>
  <c r="BF1441" i="1"/>
  <c r="BJ1045" i="1"/>
  <c r="BK1045" i="1" s="1"/>
  <c r="BF1045" i="1"/>
  <c r="BJ947" i="1"/>
  <c r="BK947" i="1" s="1"/>
  <c r="BF947" i="1"/>
  <c r="BJ1660" i="1"/>
  <c r="BK1660" i="1" s="1"/>
  <c r="BF1660" i="1"/>
  <c r="BE678" i="1"/>
  <c r="BE962" i="1"/>
  <c r="BE1062" i="1"/>
  <c r="BE54" i="1"/>
  <c r="BE334" i="1"/>
  <c r="BE610" i="1"/>
  <c r="BE162" i="1"/>
  <c r="BE542" i="1"/>
  <c r="BE1566" i="1"/>
  <c r="BE534" i="1"/>
  <c r="BE1558" i="1"/>
  <c r="BE818" i="1"/>
  <c r="BE174" i="1"/>
  <c r="BE1198" i="1"/>
  <c r="BE202" i="1"/>
  <c r="BE1242" i="1"/>
  <c r="BE515" i="1"/>
  <c r="BE527" i="1"/>
  <c r="BE555" i="1"/>
  <c r="BE551" i="1"/>
  <c r="BE1559" i="1"/>
  <c r="BE1555" i="1"/>
  <c r="BE1551" i="1"/>
  <c r="BE1499" i="1"/>
  <c r="BE788" i="1"/>
  <c r="BE752" i="1"/>
  <c r="BE732" i="1"/>
  <c r="BE744" i="1"/>
  <c r="BE1340" i="1"/>
  <c r="BE17" i="1"/>
  <c r="BE389" i="1"/>
  <c r="BE441" i="1"/>
  <c r="BE841" i="1"/>
  <c r="BE961" i="1"/>
  <c r="BE1429" i="1"/>
  <c r="BE1569" i="1"/>
  <c r="BE922" i="1"/>
  <c r="BE211" i="1"/>
  <c r="BE223" i="1"/>
  <c r="BE251" i="1"/>
  <c r="BE247" i="1"/>
  <c r="BE1255" i="1"/>
  <c r="BE1219" i="1"/>
  <c r="BE1247" i="1"/>
  <c r="BE1195" i="1"/>
  <c r="BE484" i="1"/>
  <c r="BE448" i="1"/>
  <c r="BE428" i="1"/>
  <c r="BE440" i="1"/>
  <c r="BE1036" i="1"/>
  <c r="BE373" i="1"/>
  <c r="BE53" i="1"/>
  <c r="BE109" i="1"/>
  <c r="BE537" i="1"/>
  <c r="BE781" i="1"/>
  <c r="BE1125" i="1"/>
  <c r="BE1361" i="1"/>
  <c r="BE1641" i="1"/>
  <c r="BE1274" i="1"/>
  <c r="BE547" i="1"/>
  <c r="BE559" i="1"/>
  <c r="BE587" i="1"/>
  <c r="BE583" i="1"/>
  <c r="BE1591" i="1"/>
  <c r="BE1587" i="1"/>
  <c r="BE1583" i="1"/>
  <c r="BE1531" i="1"/>
  <c r="BE820" i="1"/>
  <c r="BE784" i="1"/>
  <c r="BE764" i="1"/>
  <c r="BE776" i="1"/>
  <c r="BE1372" i="1"/>
  <c r="BE85" i="1"/>
  <c r="BE417" i="1"/>
  <c r="BE517" i="1"/>
  <c r="BE873" i="1"/>
  <c r="BE993" i="1"/>
  <c r="BE1461" i="1"/>
  <c r="BE1597" i="1"/>
  <c r="BE250" i="1"/>
  <c r="BE1290" i="1"/>
  <c r="BE563" i="1"/>
  <c r="BE575" i="1"/>
  <c r="BE603" i="1"/>
  <c r="BE599" i="1"/>
  <c r="BE1607" i="1"/>
  <c r="BE1603" i="1"/>
  <c r="BE1599" i="1"/>
  <c r="BE1547" i="1"/>
  <c r="BE836" i="1"/>
  <c r="BE800" i="1"/>
  <c r="BE780" i="1"/>
  <c r="BE792" i="1"/>
  <c r="BE1388" i="1"/>
  <c r="BE105" i="1"/>
  <c r="BE425" i="1"/>
  <c r="BE577" i="1"/>
  <c r="BE889" i="1"/>
  <c r="BE1001" i="1"/>
  <c r="BE1477" i="1"/>
  <c r="BE1621" i="1"/>
  <c r="BE46" i="1"/>
  <c r="BE1086" i="1"/>
  <c r="BG1086" i="1" s="1"/>
  <c r="BE602" i="1"/>
  <c r="BE1078" i="1"/>
  <c r="BE338" i="1"/>
  <c r="BE1362" i="1"/>
  <c r="BE718" i="1"/>
  <c r="BE30" i="1"/>
  <c r="BE710" i="1"/>
  <c r="BE70" i="1"/>
  <c r="BE994" i="1"/>
  <c r="BE350" i="1"/>
  <c r="BE1374" i="1"/>
  <c r="BE342" i="1"/>
  <c r="BE1366" i="1"/>
  <c r="BE626" i="1"/>
  <c r="BE1682" i="1"/>
  <c r="BE1006" i="1"/>
  <c r="BE362" i="1"/>
  <c r="BE1034" i="1"/>
  <c r="BE323" i="1"/>
  <c r="BE335" i="1"/>
  <c r="BE363" i="1"/>
  <c r="BE359" i="1"/>
  <c r="BE1367" i="1"/>
  <c r="BE1331" i="1"/>
  <c r="BE1359" i="1"/>
  <c r="BE1307" i="1"/>
  <c r="BE596" i="1"/>
  <c r="BE560" i="1"/>
  <c r="BE540" i="1"/>
  <c r="BE552" i="1"/>
  <c r="BE1148" i="1"/>
  <c r="BE485" i="1"/>
  <c r="BE197" i="1"/>
  <c r="BE213" i="1"/>
  <c r="BE649" i="1"/>
  <c r="BE845" i="1"/>
  <c r="BE1237" i="1"/>
  <c r="BE1441" i="1"/>
  <c r="BE1637" i="1"/>
  <c r="BE19" i="1"/>
  <c r="BE31" i="1"/>
  <c r="BE43" i="1"/>
  <c r="BE55" i="1"/>
  <c r="BE1063" i="1"/>
  <c r="BG1063" i="1" s="1"/>
  <c r="BE1027" i="1"/>
  <c r="BE1055" i="1"/>
  <c r="BE1003" i="1"/>
  <c r="BE300" i="1"/>
  <c r="BE1448" i="1"/>
  <c r="BE1460" i="1"/>
  <c r="BE1444" i="1"/>
  <c r="BE1400" i="1"/>
  <c r="BE129" i="1"/>
  <c r="BE1572" i="1"/>
  <c r="BE1616" i="1"/>
  <c r="BE605" i="1"/>
  <c r="BE673" i="1"/>
  <c r="BE1513" i="1"/>
  <c r="BE1233" i="1"/>
  <c r="BE1697" i="1"/>
  <c r="BE1066" i="1"/>
  <c r="BE355" i="1"/>
  <c r="BE367" i="1"/>
  <c r="BE395" i="1"/>
  <c r="BE391" i="1"/>
  <c r="BG391" i="1" s="1"/>
  <c r="BE1399" i="1"/>
  <c r="BE1363" i="1"/>
  <c r="BE1391" i="1"/>
  <c r="BE1339" i="1"/>
  <c r="BE628" i="1"/>
  <c r="BE592" i="1"/>
  <c r="BE572" i="1"/>
  <c r="BE584" i="1"/>
  <c r="BE1180" i="1"/>
  <c r="BE549" i="1"/>
  <c r="BE225" i="1"/>
  <c r="BE249" i="1"/>
  <c r="BE681" i="1"/>
  <c r="BE865" i="1"/>
  <c r="BE1269" i="1"/>
  <c r="BE1469" i="1"/>
  <c r="BE1669" i="1"/>
  <c r="BE1082" i="1"/>
  <c r="BE371" i="1"/>
  <c r="BE383" i="1"/>
  <c r="BE411" i="1"/>
  <c r="BE407" i="1"/>
  <c r="BE1415" i="1"/>
  <c r="BE1379" i="1"/>
  <c r="BE1407" i="1"/>
  <c r="BE1355" i="1"/>
  <c r="BE644" i="1"/>
  <c r="BE608" i="1"/>
  <c r="BE588" i="1"/>
  <c r="BE600" i="1"/>
  <c r="BE1196" i="1"/>
  <c r="BE573" i="1"/>
  <c r="BE233" i="1"/>
  <c r="BE261" i="1"/>
  <c r="BE697" i="1"/>
  <c r="BE877" i="1"/>
  <c r="BE1285" i="1"/>
  <c r="BE1473" i="1"/>
  <c r="BE1685" i="1"/>
  <c r="BE1714" i="1"/>
  <c r="BE1038" i="1"/>
  <c r="BE426" i="1"/>
  <c r="BE1030" i="1"/>
  <c r="BE290" i="1"/>
  <c r="BE1314" i="1"/>
  <c r="BE670" i="1"/>
  <c r="BE1694" i="1"/>
  <c r="BE662" i="1"/>
  <c r="BE1686" i="1"/>
  <c r="BE946" i="1"/>
  <c r="BE302" i="1"/>
  <c r="BE1326" i="1"/>
  <c r="BG1326" i="1" s="1"/>
  <c r="BE330" i="1"/>
  <c r="BE1370" i="1"/>
  <c r="BE643" i="1"/>
  <c r="BE655" i="1"/>
  <c r="BE683" i="1"/>
  <c r="BE679" i="1"/>
  <c r="BE1687" i="1"/>
  <c r="BE1683" i="1"/>
  <c r="BE1679" i="1"/>
  <c r="BE1627" i="1"/>
  <c r="BE916" i="1"/>
  <c r="BE880" i="1"/>
  <c r="BE860" i="1"/>
  <c r="BE872" i="1"/>
  <c r="BE1468" i="1"/>
  <c r="BE245" i="1"/>
  <c r="BE509" i="1"/>
  <c r="BE693" i="1"/>
  <c r="BE965" i="1"/>
  <c r="BE1097" i="1"/>
  <c r="BE1557" i="1"/>
  <c r="BE1117" i="1"/>
  <c r="BE1050" i="1"/>
  <c r="BE339" i="1"/>
  <c r="BE351" i="1"/>
  <c r="BE379" i="1"/>
  <c r="BE375" i="1"/>
  <c r="BE1383" i="1"/>
  <c r="BE1347" i="1"/>
  <c r="BE1375" i="1"/>
  <c r="BE1323" i="1"/>
  <c r="BE612" i="1"/>
  <c r="BE576" i="1"/>
  <c r="BE556" i="1"/>
  <c r="BE568" i="1"/>
  <c r="BE1164" i="1"/>
  <c r="BE529" i="1"/>
  <c r="BE205" i="1"/>
  <c r="BE241" i="1"/>
  <c r="BE665" i="1"/>
  <c r="BE849" i="1"/>
  <c r="BE1253" i="1"/>
  <c r="BE1457" i="1"/>
  <c r="BE1653" i="1"/>
  <c r="BE1402" i="1"/>
  <c r="BE675" i="1"/>
  <c r="BE687" i="1"/>
  <c r="BE715" i="1"/>
  <c r="BE711" i="1"/>
  <c r="BE1719" i="1"/>
  <c r="BE1715" i="1"/>
  <c r="BE1711" i="1"/>
  <c r="BE1659" i="1"/>
  <c r="BE944" i="1"/>
  <c r="BE912" i="1"/>
  <c r="BE892" i="1"/>
  <c r="BE904" i="1"/>
  <c r="BE1500" i="1"/>
  <c r="BE257" i="1"/>
  <c r="BE533" i="1"/>
  <c r="BE1644" i="1"/>
  <c r="BE977" i="1"/>
  <c r="BE1129" i="1"/>
  <c r="BE1589" i="1"/>
  <c r="BE1181" i="1"/>
  <c r="BE378" i="1"/>
  <c r="BE1418" i="1"/>
  <c r="BE691" i="1"/>
  <c r="BE703" i="1"/>
  <c r="BE731" i="1"/>
  <c r="BE727" i="1"/>
  <c r="BE1735" i="1"/>
  <c r="BE1731" i="1"/>
  <c r="BE1727" i="1"/>
  <c r="BE1675" i="1"/>
  <c r="BE952" i="1"/>
  <c r="BE928" i="1"/>
  <c r="BE908" i="1"/>
  <c r="BE920" i="1"/>
  <c r="BE1516" i="1"/>
  <c r="BE265" i="1"/>
  <c r="BE561" i="1"/>
  <c r="BE1660" i="1"/>
  <c r="BE1013" i="1"/>
  <c r="BE1145" i="1"/>
  <c r="BE1009" i="1"/>
  <c r="BE1197" i="1"/>
  <c r="BE1186" i="1"/>
  <c r="BF935" i="1"/>
  <c r="BF730" i="1"/>
  <c r="BF110" i="1"/>
  <c r="BF490" i="1"/>
  <c r="BF970" i="1"/>
  <c r="BF731" i="1"/>
  <c r="BG731" i="1" s="1"/>
  <c r="BF223" i="1"/>
  <c r="BF1691" i="1"/>
  <c r="BF1120" i="1"/>
  <c r="BF385" i="1"/>
  <c r="BF165" i="1"/>
  <c r="BF519" i="1"/>
  <c r="BF36" i="1"/>
  <c r="BF1412" i="1"/>
  <c r="BF355" i="1"/>
  <c r="BJ559" i="1"/>
  <c r="BK559" i="1" s="1"/>
  <c r="BF559" i="1"/>
  <c r="BG559" i="1" s="1"/>
  <c r="BF812" i="1"/>
  <c r="BJ1136" i="1"/>
  <c r="BK1136" i="1" s="1"/>
  <c r="BF1136" i="1"/>
  <c r="BF1440" i="1"/>
  <c r="BF859" i="1"/>
  <c r="BJ1679" i="1"/>
  <c r="BK1679" i="1" s="1"/>
  <c r="BF1679" i="1"/>
  <c r="BF1027" i="1"/>
  <c r="BF840" i="1"/>
  <c r="BF366" i="1"/>
  <c r="BF1530" i="1"/>
  <c r="BJ1338" i="1"/>
  <c r="BK1338" i="1" s="1"/>
  <c r="BF1338" i="1"/>
  <c r="BF1466" i="1"/>
  <c r="BF198" i="1"/>
  <c r="BF962" i="1"/>
  <c r="BF523" i="1"/>
  <c r="BF963" i="1"/>
  <c r="BG963" i="1" s="1"/>
  <c r="BF1467" i="1"/>
  <c r="BF660" i="1"/>
  <c r="BF733" i="1"/>
  <c r="BF950" i="1"/>
  <c r="BF1204" i="1"/>
  <c r="BF37" i="1"/>
  <c r="BF661" i="1"/>
  <c r="BJ319" i="1"/>
  <c r="BK319" i="1" s="1"/>
  <c r="BF319" i="1"/>
  <c r="BF1248" i="1"/>
  <c r="BF261" i="1"/>
  <c r="BG261" i="1" s="1"/>
  <c r="BF1053" i="1"/>
  <c r="BF635" i="1"/>
  <c r="BF862" i="1"/>
  <c r="BJ1043" i="1"/>
  <c r="BK1043" i="1" s="1"/>
  <c r="BF1043" i="1"/>
  <c r="BF1056" i="1"/>
  <c r="BF1269" i="1"/>
  <c r="BF522" i="1"/>
  <c r="BJ1350" i="1"/>
  <c r="BK1350" i="1" s="1"/>
  <c r="BL1350" i="1" s="1"/>
  <c r="BF1350" i="1"/>
  <c r="BG1350" i="1" s="1"/>
  <c r="BJ679" i="1"/>
  <c r="BK679" i="1" s="1"/>
  <c r="BF679" i="1"/>
  <c r="BG679" i="1" s="1"/>
  <c r="BJ1135" i="1"/>
  <c r="BK1135" i="1" s="1"/>
  <c r="BF1135" i="1"/>
  <c r="BF784" i="1"/>
  <c r="BG784" i="1" s="1"/>
  <c r="BF1692" i="1"/>
  <c r="BJ1709" i="1"/>
  <c r="BK1709" i="1" s="1"/>
  <c r="BF1709" i="1"/>
  <c r="BF483" i="1"/>
  <c r="BF719" i="1"/>
  <c r="BJ1003" i="1"/>
  <c r="BK1003" i="1" s="1"/>
  <c r="BF1003" i="1"/>
  <c r="BF1127" i="1"/>
  <c r="BF1708" i="1"/>
  <c r="BF1015" i="1"/>
  <c r="BF479" i="1"/>
  <c r="BF1203" i="1"/>
  <c r="BF1054" i="1"/>
  <c r="BF364" i="1"/>
  <c r="BF1126" i="1"/>
  <c r="BF1683" i="1"/>
  <c r="BF388" i="1"/>
  <c r="BJ189" i="1"/>
  <c r="BK189" i="1" s="1"/>
  <c r="BF189" i="1"/>
  <c r="BF841" i="1"/>
  <c r="BF971" i="1"/>
  <c r="BF280" i="1"/>
  <c r="BF1164" i="1"/>
  <c r="BG1164" i="1" s="1"/>
  <c r="BE166" i="1"/>
  <c r="BG166" i="1" s="1"/>
  <c r="BE230" i="1"/>
  <c r="BE514" i="1"/>
  <c r="BE154" i="1"/>
  <c r="BE450" i="1"/>
  <c r="BE934" i="1"/>
  <c r="BE1218" i="1"/>
  <c r="BE1142" i="1"/>
  <c r="BE1654" i="1"/>
  <c r="BE258" i="1"/>
  <c r="BE1406" i="1"/>
  <c r="BE294" i="1"/>
  <c r="BE1318" i="1"/>
  <c r="BE578" i="1"/>
  <c r="BE1634" i="1"/>
  <c r="BE958" i="1"/>
  <c r="BE282" i="1"/>
  <c r="BE950" i="1"/>
  <c r="BE210" i="1"/>
  <c r="BE1234" i="1"/>
  <c r="BE590" i="1"/>
  <c r="BE1614" i="1"/>
  <c r="BE582" i="1"/>
  <c r="BE1606" i="1"/>
  <c r="BE866" i="1"/>
  <c r="BE222" i="1"/>
  <c r="BE1246" i="1"/>
  <c r="BE214" i="1"/>
  <c r="BE1238" i="1"/>
  <c r="BE498" i="1"/>
  <c r="BE1554" i="1"/>
  <c r="BE878" i="1"/>
  <c r="BE138" i="1"/>
  <c r="BE906" i="1"/>
  <c r="BE195" i="1"/>
  <c r="BE207" i="1"/>
  <c r="BG207" i="1" s="1"/>
  <c r="BE235" i="1"/>
  <c r="BE231" i="1"/>
  <c r="BE1239" i="1"/>
  <c r="BE1203" i="1"/>
  <c r="BE1231" i="1"/>
  <c r="BE1179" i="1"/>
  <c r="BE468" i="1"/>
  <c r="BE432" i="1"/>
  <c r="BE412" i="1"/>
  <c r="BE424" i="1"/>
  <c r="BE1020" i="1"/>
  <c r="BE353" i="1"/>
  <c r="BE41" i="1"/>
  <c r="BE101" i="1"/>
  <c r="BE521" i="1"/>
  <c r="BE769" i="1"/>
  <c r="BG769" i="1" s="1"/>
  <c r="BE1109" i="1"/>
  <c r="BE1357" i="1"/>
  <c r="BE1625" i="1"/>
  <c r="BE1642" i="1"/>
  <c r="BE915" i="1"/>
  <c r="BE927" i="1"/>
  <c r="BE955" i="1"/>
  <c r="BE951" i="1"/>
  <c r="BE216" i="1"/>
  <c r="BE212" i="1"/>
  <c r="BE208" i="1"/>
  <c r="BG208" i="1" s="1"/>
  <c r="BE172" i="1"/>
  <c r="BE1268" i="1"/>
  <c r="BE1248" i="1"/>
  <c r="BE1184" i="1"/>
  <c r="BG1184" i="1" s="1"/>
  <c r="BE1224" i="1"/>
  <c r="BE37" i="1"/>
  <c r="BE565" i="1"/>
  <c r="BE1488" i="1"/>
  <c r="BE349" i="1"/>
  <c r="BE949" i="1"/>
  <c r="BE1385" i="1"/>
  <c r="BE1153" i="1"/>
  <c r="BE1613" i="1"/>
  <c r="BE938" i="1"/>
  <c r="BE227" i="1"/>
  <c r="BE239" i="1"/>
  <c r="BE267" i="1"/>
  <c r="BE263" i="1"/>
  <c r="BE1271" i="1"/>
  <c r="BE1235" i="1"/>
  <c r="BE1263" i="1"/>
  <c r="BG1263" i="1" s="1"/>
  <c r="BE1211" i="1"/>
  <c r="BE500" i="1"/>
  <c r="BE464" i="1"/>
  <c r="BE444" i="1"/>
  <c r="BE456" i="1"/>
  <c r="BE1052" i="1"/>
  <c r="BE381" i="1"/>
  <c r="BE65" i="1"/>
  <c r="BE121" i="1"/>
  <c r="BE553" i="1"/>
  <c r="BE785" i="1"/>
  <c r="BE1141" i="1"/>
  <c r="BE1377" i="1"/>
  <c r="BE1657" i="1"/>
  <c r="BE954" i="1"/>
  <c r="BE243" i="1"/>
  <c r="BE255" i="1"/>
  <c r="BE283" i="1"/>
  <c r="BE279" i="1"/>
  <c r="BE1287" i="1"/>
  <c r="BE1251" i="1"/>
  <c r="BE1279" i="1"/>
  <c r="BE1227" i="1"/>
  <c r="BE516" i="1"/>
  <c r="BE480" i="1"/>
  <c r="BE460" i="1"/>
  <c r="BE472" i="1"/>
  <c r="BE1068" i="1"/>
  <c r="BE385" i="1"/>
  <c r="BE73" i="1"/>
  <c r="BG73" i="1" s="1"/>
  <c r="BE133" i="1"/>
  <c r="BE569" i="1"/>
  <c r="BE801" i="1"/>
  <c r="BE1157" i="1"/>
  <c r="BE1393" i="1"/>
  <c r="BE1673" i="1"/>
  <c r="BE870" i="1"/>
  <c r="BG870" i="1" s="1"/>
  <c r="BE130" i="1"/>
  <c r="BE1154" i="1"/>
  <c r="BE510" i="1"/>
  <c r="BE1534" i="1"/>
  <c r="BE502" i="1"/>
  <c r="BE1526" i="1"/>
  <c r="BE786" i="1"/>
  <c r="BE142" i="1"/>
  <c r="BE1166" i="1"/>
  <c r="BE118" i="1"/>
  <c r="BE1158" i="1"/>
  <c r="BE418" i="1"/>
  <c r="BE1458" i="1"/>
  <c r="BE798" i="1"/>
  <c r="BE58" i="1"/>
  <c r="BE790" i="1"/>
  <c r="BE50" i="1"/>
  <c r="BE1074" i="1"/>
  <c r="BE430" i="1"/>
  <c r="BE1454" i="1"/>
  <c r="BE458" i="1"/>
  <c r="BE1498" i="1"/>
  <c r="BE771" i="1"/>
  <c r="BE783" i="1"/>
  <c r="BE811" i="1"/>
  <c r="BE807" i="1"/>
  <c r="BE72" i="1"/>
  <c r="BG72" i="1" s="1"/>
  <c r="BE68" i="1"/>
  <c r="BE64" i="1"/>
  <c r="BE12" i="1"/>
  <c r="BG12" i="1" s="1"/>
  <c r="BE1056" i="1"/>
  <c r="BE1032" i="1"/>
  <c r="BE1012" i="1"/>
  <c r="BE1028" i="1"/>
  <c r="BE1596" i="1"/>
  <c r="BE401" i="1"/>
  <c r="BE1344" i="1"/>
  <c r="BE1740" i="1"/>
  <c r="BE805" i="1"/>
  <c r="BE1241" i="1"/>
  <c r="BE1057" i="1"/>
  <c r="BE1373" i="1"/>
  <c r="BE1178" i="1"/>
  <c r="BE467" i="1"/>
  <c r="BE479" i="1"/>
  <c r="BE507" i="1"/>
  <c r="BE503" i="1"/>
  <c r="BE1511" i="1"/>
  <c r="BE1491" i="1"/>
  <c r="BE1503" i="1"/>
  <c r="BE1451" i="1"/>
  <c r="BE740" i="1"/>
  <c r="BE704" i="1"/>
  <c r="BE684" i="1"/>
  <c r="BE696" i="1"/>
  <c r="BE1292" i="1"/>
  <c r="BE1688" i="1"/>
  <c r="BE357" i="1"/>
  <c r="BE345" i="1"/>
  <c r="BE793" i="1"/>
  <c r="BE929" i="1"/>
  <c r="BE1381" i="1"/>
  <c r="BE1537" i="1"/>
  <c r="BE490" i="1"/>
  <c r="BE1530" i="1"/>
  <c r="BE803" i="1"/>
  <c r="BE815" i="1"/>
  <c r="BE843" i="1"/>
  <c r="BE839" i="1"/>
  <c r="BE104" i="1"/>
  <c r="BE100" i="1"/>
  <c r="BE96" i="1"/>
  <c r="BE44" i="1"/>
  <c r="BE1104" i="1"/>
  <c r="BE1080" i="1"/>
  <c r="BE1060" i="1"/>
  <c r="BE1076" i="1"/>
  <c r="BE1624" i="1"/>
  <c r="BE437" i="1"/>
  <c r="BE1376" i="1"/>
  <c r="BE93" i="1"/>
  <c r="BG93" i="1" s="1"/>
  <c r="BE837" i="1"/>
  <c r="BE1273" i="1"/>
  <c r="BE1085" i="1"/>
  <c r="BG1085" i="1" s="1"/>
  <c r="BE1437" i="1"/>
  <c r="BE506" i="1"/>
  <c r="BE1546" i="1"/>
  <c r="BE819" i="1"/>
  <c r="BE831" i="1"/>
  <c r="BE859" i="1"/>
  <c r="BE855" i="1"/>
  <c r="BE120" i="1"/>
  <c r="BE116" i="1"/>
  <c r="BE112" i="1"/>
  <c r="BE76" i="1"/>
  <c r="BE1112" i="1"/>
  <c r="BE1092" i="1"/>
  <c r="BE1088" i="1"/>
  <c r="BE1096" i="1"/>
  <c r="BE1652" i="1"/>
  <c r="BE445" i="1"/>
  <c r="BE1392" i="1"/>
  <c r="BE157" i="1"/>
  <c r="BE853" i="1"/>
  <c r="BE1289" i="1"/>
  <c r="BE1089" i="1"/>
  <c r="BE1453" i="1"/>
  <c r="BE318" i="1"/>
  <c r="BE1342" i="1"/>
  <c r="BE310" i="1"/>
  <c r="BE1334" i="1"/>
  <c r="BE594" i="1"/>
  <c r="BE1650" i="1"/>
  <c r="BE974" i="1"/>
  <c r="BE298" i="1"/>
  <c r="BE966" i="1"/>
  <c r="BE226" i="1"/>
  <c r="BE1250" i="1"/>
  <c r="BE606" i="1"/>
  <c r="BE1630" i="1"/>
  <c r="BE598" i="1"/>
  <c r="BE1622" i="1"/>
  <c r="BE882" i="1"/>
  <c r="BE238" i="1"/>
  <c r="BE1262" i="1"/>
  <c r="BE266" i="1"/>
  <c r="BE1306" i="1"/>
  <c r="BE579" i="1"/>
  <c r="BE591" i="1"/>
  <c r="BE619" i="1"/>
  <c r="BE615" i="1"/>
  <c r="BE1623" i="1"/>
  <c r="BE1619" i="1"/>
  <c r="BE1615" i="1"/>
  <c r="BE1563" i="1"/>
  <c r="BE852" i="1"/>
  <c r="BE816" i="1"/>
  <c r="BE796" i="1"/>
  <c r="BE808" i="1"/>
  <c r="BE1404" i="1"/>
  <c r="BE149" i="1"/>
  <c r="BE453" i="1"/>
  <c r="BE597" i="1"/>
  <c r="BE905" i="1"/>
  <c r="BE1017" i="1"/>
  <c r="BG1017" i="1" s="1"/>
  <c r="BE1493" i="1"/>
  <c r="BE989" i="1"/>
  <c r="BE986" i="1"/>
  <c r="BE275" i="1"/>
  <c r="BE287" i="1"/>
  <c r="BE315" i="1"/>
  <c r="BE311" i="1"/>
  <c r="BE1319" i="1"/>
  <c r="BE1283" i="1"/>
  <c r="BE1311" i="1"/>
  <c r="BE1259" i="1"/>
  <c r="BE548" i="1"/>
  <c r="BE512" i="1"/>
  <c r="BE492" i="1"/>
  <c r="BE504" i="1"/>
  <c r="BE1100" i="1"/>
  <c r="BE421" i="1"/>
  <c r="BE137" i="1"/>
  <c r="BE145" i="1"/>
  <c r="BE601" i="1"/>
  <c r="BE817" i="1"/>
  <c r="BE1189" i="1"/>
  <c r="BE1409" i="1"/>
  <c r="BE1705" i="1"/>
  <c r="BE1338" i="1"/>
  <c r="BE611" i="1"/>
  <c r="BE623" i="1"/>
  <c r="BE651" i="1"/>
  <c r="BE647" i="1"/>
  <c r="BE1655" i="1"/>
  <c r="BE1651" i="1"/>
  <c r="BE1647" i="1"/>
  <c r="BE1595" i="1"/>
  <c r="BE884" i="1"/>
  <c r="BE848" i="1"/>
  <c r="BE828" i="1"/>
  <c r="BE840" i="1"/>
  <c r="BE1436" i="1"/>
  <c r="BE209" i="1"/>
  <c r="BE481" i="1"/>
  <c r="BE621" i="1"/>
  <c r="BE937" i="1"/>
  <c r="BE1065" i="1"/>
  <c r="BG1065" i="1" s="1"/>
  <c r="BE1525" i="1"/>
  <c r="BE1053" i="1"/>
  <c r="BE314" i="1"/>
  <c r="BE1354" i="1"/>
  <c r="BE627" i="1"/>
  <c r="BE639" i="1"/>
  <c r="BE667" i="1"/>
  <c r="BE663" i="1"/>
  <c r="BE1671" i="1"/>
  <c r="BE1667" i="1"/>
  <c r="BE1663" i="1"/>
  <c r="BE1611" i="1"/>
  <c r="BE900" i="1"/>
  <c r="BE864" i="1"/>
  <c r="BE844" i="1"/>
  <c r="BE856" i="1"/>
  <c r="BE1452" i="1"/>
  <c r="BE217" i="1"/>
  <c r="BE501" i="1"/>
  <c r="BE661" i="1"/>
  <c r="BE953" i="1"/>
  <c r="BE1081" i="1"/>
  <c r="BE1541" i="1"/>
  <c r="BE1069" i="1"/>
  <c r="BE914" i="1"/>
  <c r="BE270" i="1"/>
  <c r="BE1294" i="1"/>
  <c r="BE262" i="1"/>
  <c r="BE1286" i="1"/>
  <c r="BE546" i="1"/>
  <c r="BE1602" i="1"/>
  <c r="BE926" i="1"/>
  <c r="BE218" i="1"/>
  <c r="BE918" i="1"/>
  <c r="BE178" i="1"/>
  <c r="BE1202" i="1"/>
  <c r="BE558" i="1"/>
  <c r="BE1582" i="1"/>
  <c r="BE586" i="1"/>
  <c r="BE1626" i="1"/>
  <c r="BE899" i="1"/>
  <c r="BE911" i="1"/>
  <c r="BE939" i="1"/>
  <c r="BE935" i="1"/>
  <c r="BE200" i="1"/>
  <c r="BE196" i="1"/>
  <c r="BE192" i="1"/>
  <c r="BE156" i="1"/>
  <c r="BE1240" i="1"/>
  <c r="BE1216" i="1"/>
  <c r="BE1172" i="1"/>
  <c r="BE1192" i="1"/>
  <c r="BE13" i="1"/>
  <c r="BG13" i="1" s="1"/>
  <c r="BE545" i="1"/>
  <c r="BE1472" i="1"/>
  <c r="BE301" i="1"/>
  <c r="BE933" i="1"/>
  <c r="BE1369" i="1"/>
  <c r="BE1149" i="1"/>
  <c r="BE1601" i="1"/>
  <c r="BE1322" i="1"/>
  <c r="BE595" i="1"/>
  <c r="BE607" i="1"/>
  <c r="BE635" i="1"/>
  <c r="BE631" i="1"/>
  <c r="BE1639" i="1"/>
  <c r="BE1635" i="1"/>
  <c r="BE1631" i="1"/>
  <c r="BE1579" i="1"/>
  <c r="BE868" i="1"/>
  <c r="BE832" i="1"/>
  <c r="BE812" i="1"/>
  <c r="BE824" i="1"/>
  <c r="BE1420" i="1"/>
  <c r="BE177" i="1"/>
  <c r="BE461" i="1"/>
  <c r="BE613" i="1"/>
  <c r="BE921" i="1"/>
  <c r="BE1033" i="1"/>
  <c r="BE1509" i="1"/>
  <c r="BE1005" i="1"/>
  <c r="BE618" i="1"/>
  <c r="BE1658" i="1"/>
  <c r="BE931" i="1"/>
  <c r="BE943" i="1"/>
  <c r="BE971" i="1"/>
  <c r="BE967" i="1"/>
  <c r="BE232" i="1"/>
  <c r="BE228" i="1"/>
  <c r="BE224" i="1"/>
  <c r="BE188" i="1"/>
  <c r="BE1288" i="1"/>
  <c r="BE1256" i="1"/>
  <c r="BE1204" i="1"/>
  <c r="BE1252" i="1"/>
  <c r="BE45" i="1"/>
  <c r="BE581" i="1"/>
  <c r="BE1504" i="1"/>
  <c r="BE365" i="1"/>
  <c r="BE985" i="1"/>
  <c r="BE1401" i="1"/>
  <c r="BE1165" i="1"/>
  <c r="BE1617" i="1"/>
  <c r="BE634" i="1"/>
  <c r="BE1674" i="1"/>
  <c r="BE947" i="1"/>
  <c r="BE959" i="1"/>
  <c r="BE991" i="1"/>
  <c r="BE1007" i="1"/>
  <c r="BE248" i="1"/>
  <c r="BE244" i="1"/>
  <c r="BE240" i="1"/>
  <c r="BE204" i="1"/>
  <c r="BE1320" i="1"/>
  <c r="BE1284" i="1"/>
  <c r="BE1236" i="1"/>
  <c r="BE1280" i="1"/>
  <c r="BE49" i="1"/>
  <c r="BE589" i="1"/>
  <c r="BE1520" i="1"/>
  <c r="BE413" i="1"/>
  <c r="BE997" i="1"/>
  <c r="BE1417" i="1"/>
  <c r="BE1169" i="1"/>
  <c r="BE1633" i="1"/>
  <c r="BJ1002" i="1"/>
  <c r="BK1002" i="1" s="1"/>
  <c r="BF1002" i="1"/>
  <c r="BF1026" i="1"/>
  <c r="BJ678" i="1"/>
  <c r="BK678" i="1" s="1"/>
  <c r="BF678" i="1"/>
  <c r="BF732" i="1"/>
  <c r="BF1260" i="1"/>
  <c r="BF1261" i="1"/>
  <c r="BF1684" i="1"/>
  <c r="BF863" i="1"/>
  <c r="BF340" i="1"/>
  <c r="BF793" i="1"/>
  <c r="BF1272" i="1"/>
  <c r="BJ1044" i="1"/>
  <c r="BK1044" i="1" s="1"/>
  <c r="BF1044" i="1"/>
  <c r="BF1421" i="1"/>
  <c r="BF1573" i="1"/>
  <c r="BG1573" i="1" s="1"/>
  <c r="BF338" i="1"/>
  <c r="BF1438" i="1"/>
  <c r="BF1014" i="1"/>
  <c r="BF322" i="1"/>
  <c r="BG322" i="1" s="1"/>
  <c r="BF811" i="1"/>
  <c r="BF115" i="1"/>
  <c r="BF850" i="1"/>
  <c r="BF851" i="1"/>
  <c r="BF1055" i="1"/>
  <c r="BF639" i="1"/>
  <c r="BJ320" i="1"/>
  <c r="BK320" i="1" s="1"/>
  <c r="BF320" i="1"/>
  <c r="BF1028" i="1"/>
  <c r="BF636" i="1"/>
  <c r="BJ1340" i="1"/>
  <c r="BK1340" i="1" s="1"/>
  <c r="BF1340" i="1"/>
  <c r="BF341" i="1"/>
  <c r="BF1402" i="1"/>
  <c r="BF294" i="1"/>
  <c r="BF1280" i="1"/>
  <c r="BF1707" i="1"/>
  <c r="BF728" i="1"/>
  <c r="BF52" i="1"/>
  <c r="BF672" i="1"/>
  <c r="BJ1710" i="1"/>
  <c r="BK1710" i="1" s="1"/>
  <c r="BF1710" i="1"/>
  <c r="BF32" i="1"/>
  <c r="BJ188" i="1"/>
  <c r="BK188" i="1" s="1"/>
  <c r="BF188" i="1"/>
  <c r="BG188" i="1" s="1"/>
  <c r="BF717" i="1"/>
  <c r="BJ1041" i="1"/>
  <c r="BK1041" i="1" s="1"/>
  <c r="BF1041" i="1"/>
  <c r="BF1333" i="1"/>
  <c r="BF994" i="1"/>
  <c r="BF1247" i="1"/>
  <c r="BJ1483" i="1"/>
  <c r="BK1483" i="1" s="1"/>
  <c r="BF1483" i="1"/>
  <c r="BF244" i="1"/>
  <c r="BF488" i="1"/>
  <c r="BF848" i="1"/>
  <c r="BF1201" i="1"/>
  <c r="BF1481" i="1"/>
  <c r="BG1481" i="1" s="1"/>
  <c r="BF295" i="1"/>
  <c r="BF783" i="1"/>
  <c r="BJ1236" i="1"/>
  <c r="BK1236" i="1" s="1"/>
  <c r="BF1236" i="1"/>
  <c r="BG1236" i="1" s="1"/>
  <c r="BF317" i="1"/>
  <c r="BF729" i="1"/>
  <c r="BJ1637" i="1"/>
  <c r="BK1637" i="1" s="1"/>
  <c r="BF1637" i="1"/>
  <c r="BF1267" i="1"/>
  <c r="BJ1484" i="1"/>
  <c r="BK1484" i="1" s="1"/>
  <c r="BF1484" i="1"/>
  <c r="BE1702" i="1"/>
  <c r="BE742" i="1"/>
  <c r="BG742" i="1" s="1"/>
  <c r="BE1026" i="1"/>
  <c r="BE886" i="1"/>
  <c r="BE638" i="1"/>
  <c r="BE1446" i="1"/>
  <c r="BE126" i="1"/>
  <c r="BE402" i="1"/>
  <c r="BE486" i="1"/>
  <c r="BE770" i="1"/>
  <c r="BG770" i="1" s="1"/>
  <c r="BE374" i="1"/>
  <c r="BE550" i="1"/>
  <c r="BE1574" i="1"/>
  <c r="BE834" i="1"/>
  <c r="BE190" i="1"/>
  <c r="BE1214" i="1"/>
  <c r="BE182" i="1"/>
  <c r="BE1206" i="1"/>
  <c r="BE466" i="1"/>
  <c r="BE1522" i="1"/>
  <c r="BE846" i="1"/>
  <c r="BE106" i="1"/>
  <c r="BE838" i="1"/>
  <c r="BE98" i="1"/>
  <c r="BE1122" i="1"/>
  <c r="BE478" i="1"/>
  <c r="BE1502" i="1"/>
  <c r="BE470" i="1"/>
  <c r="BE1494" i="1"/>
  <c r="BE754" i="1"/>
  <c r="BE110" i="1"/>
  <c r="BE1134" i="1"/>
  <c r="BE794" i="1"/>
  <c r="BE1162" i="1"/>
  <c r="BE451" i="1"/>
  <c r="BE463" i="1"/>
  <c r="BE491" i="1"/>
  <c r="BE487" i="1"/>
  <c r="BE1495" i="1"/>
  <c r="BE1475" i="1"/>
  <c r="BE1487" i="1"/>
  <c r="BE1435" i="1"/>
  <c r="BE724" i="1"/>
  <c r="BE688" i="1"/>
  <c r="BE668" i="1"/>
  <c r="BE680" i="1"/>
  <c r="BE1276" i="1"/>
  <c r="BE1680" i="1"/>
  <c r="BE337" i="1"/>
  <c r="BE333" i="1"/>
  <c r="BE777" i="1"/>
  <c r="BE913" i="1"/>
  <c r="BE1365" i="1"/>
  <c r="BE1533" i="1"/>
  <c r="BE858" i="1"/>
  <c r="BE147" i="1"/>
  <c r="BE159" i="1"/>
  <c r="BE187" i="1"/>
  <c r="BE183" i="1"/>
  <c r="BE1191" i="1"/>
  <c r="BE1155" i="1"/>
  <c r="BE1183" i="1"/>
  <c r="BG1183" i="1" s="1"/>
  <c r="BE1131" i="1"/>
  <c r="BE420" i="1"/>
  <c r="BE384" i="1"/>
  <c r="BE364" i="1"/>
  <c r="BE376" i="1"/>
  <c r="BE972" i="1"/>
  <c r="BE305" i="1"/>
  <c r="BE1728" i="1"/>
  <c r="BE77" i="1"/>
  <c r="BE1029" i="1"/>
  <c r="BE749" i="1"/>
  <c r="BE1061" i="1"/>
  <c r="BE1329" i="1"/>
  <c r="BE1645" i="1"/>
  <c r="BE1194" i="1"/>
  <c r="BE483" i="1"/>
  <c r="BE495" i="1"/>
  <c r="BE523" i="1"/>
  <c r="BE519" i="1"/>
  <c r="BE1527" i="1"/>
  <c r="BE1523" i="1"/>
  <c r="BE1519" i="1"/>
  <c r="BE1467" i="1"/>
  <c r="BE756" i="1"/>
  <c r="BG756" i="1" s="1"/>
  <c r="BE720" i="1"/>
  <c r="BE700" i="1"/>
  <c r="BE712" i="1"/>
  <c r="BE1308" i="1"/>
  <c r="BE1720" i="1"/>
  <c r="BE369" i="1"/>
  <c r="BE405" i="1"/>
  <c r="BE809" i="1"/>
  <c r="BE945" i="1"/>
  <c r="BE1397" i="1"/>
  <c r="BE1549" i="1"/>
  <c r="BE186" i="1"/>
  <c r="BE1226" i="1"/>
  <c r="BE499" i="1"/>
  <c r="BE511" i="1"/>
  <c r="BE539" i="1"/>
  <c r="BE535" i="1"/>
  <c r="BE1543" i="1"/>
  <c r="BE1539" i="1"/>
  <c r="BE1535" i="1"/>
  <c r="BE1483" i="1"/>
  <c r="BE772" i="1"/>
  <c r="BE736" i="1"/>
  <c r="BE716" i="1"/>
  <c r="BE728" i="1"/>
  <c r="BE1324" i="1"/>
  <c r="BE5" i="1"/>
  <c r="BG5" i="1" s="1"/>
  <c r="BE377" i="1"/>
  <c r="BE433" i="1"/>
  <c r="BE825" i="1"/>
  <c r="BE957" i="1"/>
  <c r="BE1413" i="1"/>
  <c r="BE1553" i="1"/>
  <c r="BE38" i="1"/>
  <c r="BE1126" i="1"/>
  <c r="BE386" i="1"/>
  <c r="BE1410" i="1"/>
  <c r="BE766" i="1"/>
  <c r="BE26" i="1"/>
  <c r="BE758" i="1"/>
  <c r="BE18" i="1"/>
  <c r="BE1042" i="1"/>
  <c r="BE398" i="1"/>
  <c r="BE1422" i="1"/>
  <c r="BG1422" i="1" s="1"/>
  <c r="BE390" i="1"/>
  <c r="BE1414" i="1"/>
  <c r="BE674" i="1"/>
  <c r="BE22" i="1"/>
  <c r="BE1054" i="1"/>
  <c r="BE474" i="1"/>
  <c r="BG474" i="1" s="1"/>
  <c r="BE1046" i="1"/>
  <c r="BE306" i="1"/>
  <c r="BE1330" i="1"/>
  <c r="BE686" i="1"/>
  <c r="BE1710" i="1"/>
  <c r="BE714" i="1"/>
  <c r="BE3" i="1"/>
  <c r="BG3" i="1" s="1"/>
  <c r="BE15" i="1"/>
  <c r="BG15" i="1" s="1"/>
  <c r="BE27" i="1"/>
  <c r="BE39" i="1"/>
  <c r="BE1047" i="1"/>
  <c r="BE1011" i="1"/>
  <c r="BE1039" i="1"/>
  <c r="BE987" i="1"/>
  <c r="BE284" i="1"/>
  <c r="BE1432" i="1"/>
  <c r="BE1416" i="1"/>
  <c r="BE1352" i="1"/>
  <c r="BE1384" i="1"/>
  <c r="BE125" i="1"/>
  <c r="BE1556" i="1"/>
  <c r="BE1600" i="1"/>
  <c r="BE557" i="1"/>
  <c r="BE657" i="1"/>
  <c r="BE1497" i="1"/>
  <c r="BE1229" i="1"/>
  <c r="BE1681" i="1"/>
  <c r="BE1450" i="1"/>
  <c r="BE723" i="1"/>
  <c r="BE735" i="1"/>
  <c r="BE763" i="1"/>
  <c r="BE759" i="1"/>
  <c r="BE24" i="1"/>
  <c r="BE20" i="1"/>
  <c r="BE16" i="1"/>
  <c r="BE1707" i="1"/>
  <c r="BE1008" i="1"/>
  <c r="BE968" i="1"/>
  <c r="BE948" i="1"/>
  <c r="BE964" i="1"/>
  <c r="BE1548" i="1"/>
  <c r="BE321" i="1"/>
  <c r="BE677" i="1"/>
  <c r="BE1692" i="1"/>
  <c r="BE757" i="1"/>
  <c r="BG757" i="1" s="1"/>
  <c r="BE1177" i="1"/>
  <c r="BE1025" i="1"/>
  <c r="BE1261" i="1"/>
  <c r="BE746" i="1"/>
  <c r="BE35" i="1"/>
  <c r="BE47" i="1"/>
  <c r="BE75" i="1"/>
  <c r="BE71" i="1"/>
  <c r="BE1079" i="1"/>
  <c r="BE1043" i="1"/>
  <c r="BE1071" i="1"/>
  <c r="BE1019" i="1"/>
  <c r="BE308" i="1"/>
  <c r="BE1476" i="1"/>
  <c r="BE1480" i="1"/>
  <c r="BE1508" i="1"/>
  <c r="BE1428" i="1"/>
  <c r="BE161" i="1"/>
  <c r="BE1588" i="1"/>
  <c r="BE1636" i="1"/>
  <c r="BE669" i="1"/>
  <c r="BE685" i="1"/>
  <c r="BE1529" i="1"/>
  <c r="BE1249" i="1"/>
  <c r="BE1709" i="1"/>
  <c r="BE762" i="1"/>
  <c r="BE51" i="1"/>
  <c r="BE63" i="1"/>
  <c r="BE91" i="1"/>
  <c r="BE87" i="1"/>
  <c r="BE1095" i="1"/>
  <c r="BE1059" i="1"/>
  <c r="BE1087" i="1"/>
  <c r="BG1087" i="1" s="1"/>
  <c r="BE1035" i="1"/>
  <c r="BE324" i="1"/>
  <c r="BE1496" i="1"/>
  <c r="BE1544" i="1"/>
  <c r="BE1608" i="1"/>
  <c r="BE1464" i="1"/>
  <c r="BE169" i="1"/>
  <c r="BE1604" i="1"/>
  <c r="BE1656" i="1"/>
  <c r="BE733" i="1"/>
  <c r="BE689" i="1"/>
  <c r="BE1545" i="1"/>
  <c r="BE1265" i="1"/>
  <c r="BE1713" i="1"/>
  <c r="BE574" i="1"/>
  <c r="BE1598" i="1"/>
  <c r="BE566" i="1"/>
  <c r="BE1590" i="1"/>
  <c r="BE850" i="1"/>
  <c r="BE206" i="1"/>
  <c r="BE1230" i="1"/>
  <c r="BE198" i="1"/>
  <c r="BE1222" i="1"/>
  <c r="BE482" i="1"/>
  <c r="BE1538" i="1"/>
  <c r="BE862" i="1"/>
  <c r="BE122" i="1"/>
  <c r="BE854" i="1"/>
  <c r="BE114" i="1"/>
  <c r="BE1138" i="1"/>
  <c r="BE494" i="1"/>
  <c r="BG494" i="1" s="1"/>
  <c r="BE1518" i="1"/>
  <c r="BE522" i="1"/>
  <c r="BE1562" i="1"/>
  <c r="BE835" i="1"/>
  <c r="BE847" i="1"/>
  <c r="BE875" i="1"/>
  <c r="BE871" i="1"/>
  <c r="BG871" i="1" s="1"/>
  <c r="BE136" i="1"/>
  <c r="BE132" i="1"/>
  <c r="BE128" i="1"/>
  <c r="BE92" i="1"/>
  <c r="BG92" i="1" s="1"/>
  <c r="BE1144" i="1"/>
  <c r="BE1120" i="1"/>
  <c r="BE1108" i="1"/>
  <c r="BE1124" i="1"/>
  <c r="BE1664" i="1"/>
  <c r="BE465" i="1"/>
  <c r="BE1408" i="1"/>
  <c r="BE173" i="1"/>
  <c r="BE869" i="1"/>
  <c r="BE1305" i="1"/>
  <c r="BE1101" i="1"/>
  <c r="BE1501" i="1"/>
  <c r="BE1258" i="1"/>
  <c r="BE531" i="1"/>
  <c r="BE543" i="1"/>
  <c r="BE571" i="1"/>
  <c r="BE567" i="1"/>
  <c r="BE1575" i="1"/>
  <c r="BE1571" i="1"/>
  <c r="BE1567" i="1"/>
  <c r="BE1515" i="1"/>
  <c r="BE804" i="1"/>
  <c r="BE768" i="1"/>
  <c r="BE748" i="1"/>
  <c r="BE760" i="1"/>
  <c r="BE1356" i="1"/>
  <c r="BE25" i="1"/>
  <c r="BE397" i="1"/>
  <c r="BE469" i="1"/>
  <c r="BE857" i="1"/>
  <c r="BE969" i="1"/>
  <c r="BE1445" i="1"/>
  <c r="BE1585" i="1"/>
  <c r="BE554" i="1"/>
  <c r="BE1594" i="1"/>
  <c r="BE867" i="1"/>
  <c r="BE879" i="1"/>
  <c r="BE907" i="1"/>
  <c r="BE903" i="1"/>
  <c r="BE168" i="1"/>
  <c r="BE164" i="1"/>
  <c r="BE160" i="1"/>
  <c r="BE124" i="1"/>
  <c r="BE1220" i="1"/>
  <c r="BE1176" i="1"/>
  <c r="BE1140" i="1"/>
  <c r="BG1140" i="1" s="1"/>
  <c r="BE1156" i="1"/>
  <c r="BE1700" i="1"/>
  <c r="BE497" i="1"/>
  <c r="BE1440" i="1"/>
  <c r="BE237" i="1"/>
  <c r="BE901" i="1"/>
  <c r="BE1337" i="1"/>
  <c r="BE1121" i="1"/>
  <c r="BE1565" i="1"/>
  <c r="BE570" i="1"/>
  <c r="BE1610" i="1"/>
  <c r="BE883" i="1"/>
  <c r="BE895" i="1"/>
  <c r="BE923" i="1"/>
  <c r="BE919" i="1"/>
  <c r="BE184" i="1"/>
  <c r="BE180" i="1"/>
  <c r="BE176" i="1"/>
  <c r="BE140" i="1"/>
  <c r="BE1232" i="1"/>
  <c r="BE1188" i="1"/>
  <c r="BE1160" i="1"/>
  <c r="BE1168" i="1"/>
  <c r="BE1732" i="1"/>
  <c r="BE513" i="1"/>
  <c r="BE1456" i="1"/>
  <c r="BE285" i="1"/>
  <c r="BE917" i="1"/>
  <c r="BE1353" i="1"/>
  <c r="BE1137" i="1"/>
  <c r="BE1581" i="1"/>
  <c r="BE1170" i="1"/>
  <c r="BE526" i="1"/>
  <c r="BE1550" i="1"/>
  <c r="BE518" i="1"/>
  <c r="BE1542" i="1"/>
  <c r="BE802" i="1"/>
  <c r="BE158" i="1"/>
  <c r="BE1182" i="1"/>
  <c r="BE150" i="1"/>
  <c r="BE1174" i="1"/>
  <c r="BE434" i="1"/>
  <c r="BE1474" i="1"/>
  <c r="BE814" i="1"/>
  <c r="BE74" i="1"/>
  <c r="BE842" i="1"/>
  <c r="BE131" i="1"/>
  <c r="BE143" i="1"/>
  <c r="BE171" i="1"/>
  <c r="BE167" i="1"/>
  <c r="BG167" i="1" s="1"/>
  <c r="BE1175" i="1"/>
  <c r="BE1139" i="1"/>
  <c r="BG1139" i="1" s="1"/>
  <c r="BE1167" i="1"/>
  <c r="BE1115" i="1"/>
  <c r="BE404" i="1"/>
  <c r="BE368" i="1"/>
  <c r="BE348" i="1"/>
  <c r="BE360" i="1"/>
  <c r="BE956" i="1"/>
  <c r="BE277" i="1"/>
  <c r="BE1716" i="1"/>
  <c r="BE21" i="1"/>
  <c r="BE981" i="1"/>
  <c r="BE737" i="1"/>
  <c r="BE1045" i="1"/>
  <c r="BE1313" i="1"/>
  <c r="BE1629" i="1"/>
  <c r="BE1578" i="1"/>
  <c r="BE851" i="1"/>
  <c r="BE863" i="1"/>
  <c r="BE891" i="1"/>
  <c r="BE887" i="1"/>
  <c r="BE152" i="1"/>
  <c r="BE148" i="1"/>
  <c r="BE144" i="1"/>
  <c r="BE108" i="1"/>
  <c r="BE1200" i="1"/>
  <c r="BE1152" i="1"/>
  <c r="BE1128" i="1"/>
  <c r="BE1136" i="1"/>
  <c r="BE1672" i="1"/>
  <c r="BE473" i="1"/>
  <c r="BG473" i="1" s="1"/>
  <c r="BE1424" i="1"/>
  <c r="BE221" i="1"/>
  <c r="BE885" i="1"/>
  <c r="BE1321" i="1"/>
  <c r="BE1105" i="1"/>
  <c r="BE1517" i="1"/>
  <c r="BE874" i="1"/>
  <c r="BE163" i="1"/>
  <c r="BE175" i="1"/>
  <c r="BE203" i="1"/>
  <c r="BE199" i="1"/>
  <c r="BE1207" i="1"/>
  <c r="BE1171" i="1"/>
  <c r="BE1199" i="1"/>
  <c r="BE1147" i="1"/>
  <c r="BG1147" i="1" s="1"/>
  <c r="BE436" i="1"/>
  <c r="BE400" i="1"/>
  <c r="BE380" i="1"/>
  <c r="BE392" i="1"/>
  <c r="BG392" i="1" s="1"/>
  <c r="BE988" i="1"/>
  <c r="BE313" i="1"/>
  <c r="BE1736" i="1"/>
  <c r="BE81" i="1"/>
  <c r="BE489" i="1"/>
  <c r="BE753" i="1"/>
  <c r="BE1077" i="1"/>
  <c r="BE1341" i="1"/>
  <c r="BE1693" i="1"/>
  <c r="BE890" i="1"/>
  <c r="BE179" i="1"/>
  <c r="BE191" i="1"/>
  <c r="BE219" i="1"/>
  <c r="BE215" i="1"/>
  <c r="BE1223" i="1"/>
  <c r="BE1187" i="1"/>
  <c r="BE1215" i="1"/>
  <c r="BE1163" i="1"/>
  <c r="BE452" i="1"/>
  <c r="BE416" i="1"/>
  <c r="BE396" i="1"/>
  <c r="BE408" i="1"/>
  <c r="BE1004" i="1"/>
  <c r="BE341" i="1"/>
  <c r="BE33" i="1"/>
  <c r="BE89" i="1"/>
  <c r="BE505" i="1"/>
  <c r="BE765" i="1"/>
  <c r="BE1093" i="1"/>
  <c r="BE1345" i="1"/>
  <c r="BE1609" i="1"/>
  <c r="BA1721" i="1"/>
  <c r="BA1405" i="1"/>
  <c r="BJ1405" i="1" s="1"/>
  <c r="BA1037" i="1"/>
  <c r="BJ1037" i="1" s="1"/>
  <c r="BA1245" i="1"/>
  <c r="BJ1245" i="1" s="1"/>
  <c r="BA1265" i="1"/>
  <c r="BJ1265" i="1" s="1"/>
  <c r="BA1349" i="1"/>
  <c r="BJ1349" i="1" s="1"/>
  <c r="BA669" i="1"/>
  <c r="BA737" i="1"/>
  <c r="BJ737" i="1" s="1"/>
  <c r="BA709" i="1"/>
  <c r="BA845" i="1"/>
  <c r="BJ845" i="1" s="1"/>
  <c r="BA665" i="1"/>
  <c r="BA393" i="1"/>
  <c r="BA153" i="1"/>
  <c r="BJ153" i="1" s="1"/>
  <c r="BA1736" i="1"/>
  <c r="BJ1736" i="1" s="1"/>
  <c r="BA229" i="1"/>
  <c r="BJ229" i="1" s="1"/>
  <c r="BA1420" i="1"/>
  <c r="BA161" i="1"/>
  <c r="BJ161" i="1" s="1"/>
  <c r="BA705" i="1"/>
  <c r="BJ705" i="1" s="1"/>
  <c r="BA1728" i="1"/>
  <c r="BJ1728" i="1" s="1"/>
  <c r="BA141" i="1"/>
  <c r="BJ141" i="1" s="1"/>
  <c r="BK141" i="1" s="1"/>
  <c r="BA1208" i="1"/>
  <c r="BJ1208" i="1" s="1"/>
  <c r="BA1412" i="1"/>
  <c r="BA868" i="1"/>
  <c r="BA484" i="1"/>
  <c r="BJ484" i="1" s="1"/>
  <c r="BK484" i="1" s="1"/>
  <c r="BL484" i="1" s="1"/>
  <c r="BA1280" i="1"/>
  <c r="BA840" i="1"/>
  <c r="BA456" i="1"/>
  <c r="BJ456" i="1" s="1"/>
  <c r="BA1100" i="1"/>
  <c r="BA716" i="1"/>
  <c r="BJ716" i="1" s="1"/>
  <c r="BA1572" i="1"/>
  <c r="BJ1572" i="1" s="1"/>
  <c r="BK1572" i="1" s="1"/>
  <c r="BL1572" i="1" s="1"/>
  <c r="BA988" i="1"/>
  <c r="BJ988" i="1" s="1"/>
  <c r="BA672" i="1"/>
  <c r="BJ672" i="1" s="1"/>
  <c r="BK672" i="1" s="1"/>
  <c r="BA280" i="1"/>
  <c r="BA1687" i="1"/>
  <c r="BJ1687" i="1" s="1"/>
  <c r="BA1191" i="1"/>
  <c r="BJ1191" i="1" s="1"/>
  <c r="BA156" i="1"/>
  <c r="BJ156" i="1" s="1"/>
  <c r="BK156" i="1" s="1"/>
  <c r="BL156" i="1" s="1"/>
  <c r="BA1643" i="1"/>
  <c r="BA1243" i="1"/>
  <c r="BA176" i="1"/>
  <c r="BJ176" i="1" s="1"/>
  <c r="BA1503" i="1"/>
  <c r="BJ1503" i="1" s="1"/>
  <c r="BA1167" i="1"/>
  <c r="BA180" i="1"/>
  <c r="BJ180" i="1" s="1"/>
  <c r="BA1587" i="1"/>
  <c r="BJ1587" i="1" s="1"/>
  <c r="BA1139" i="1"/>
  <c r="BA787" i="1"/>
  <c r="BJ787" i="1" s="1"/>
  <c r="BA387" i="1"/>
  <c r="BJ387" i="1" s="1"/>
  <c r="BK387" i="1" s="1"/>
  <c r="BA19" i="1"/>
  <c r="BJ19" i="1" s="1"/>
  <c r="BA743" i="1"/>
  <c r="BA343" i="1"/>
  <c r="BJ343" i="1" s="1"/>
  <c r="BA55" i="1"/>
  <c r="BJ55" i="1" s="1"/>
  <c r="BA843" i="1"/>
  <c r="BJ843" i="1" s="1"/>
  <c r="BA459" i="1"/>
  <c r="BJ459" i="1" s="1"/>
  <c r="BA139" i="1"/>
  <c r="BJ139" i="1" s="1"/>
  <c r="BA863" i="1"/>
  <c r="BA463" i="1"/>
  <c r="BJ463" i="1" s="1"/>
  <c r="BA143" i="1"/>
  <c r="BA1398" i="1"/>
  <c r="BJ1398" i="1" s="1"/>
  <c r="BA982" i="1"/>
  <c r="BJ982" i="1" s="1"/>
  <c r="BA710" i="1"/>
  <c r="BJ710" i="1" s="1"/>
  <c r="BA246" i="1"/>
  <c r="BJ246" i="1" s="1"/>
  <c r="BA74" i="1"/>
  <c r="BJ74" i="1" s="1"/>
  <c r="BA1402" i="1"/>
  <c r="BJ1402" i="1" s="1"/>
  <c r="BK1402" i="1" s="1"/>
  <c r="BL1402" i="1" s="1"/>
  <c r="BA938" i="1"/>
  <c r="BJ938" i="1" s="1"/>
  <c r="BA650" i="1"/>
  <c r="BJ650" i="1" s="1"/>
  <c r="BA250" i="1"/>
  <c r="BJ250" i="1" s="1"/>
  <c r="BA1550" i="1"/>
  <c r="BJ1550" i="1" s="1"/>
  <c r="BA1214" i="1"/>
  <c r="BJ1214" i="1" s="1"/>
  <c r="BA862" i="1"/>
  <c r="BJ862" i="1" s="1"/>
  <c r="BK862" i="1" s="1"/>
  <c r="BA462" i="1"/>
  <c r="BA142" i="1"/>
  <c r="BJ142" i="1" s="1"/>
  <c r="BA1426" i="1"/>
  <c r="BJ1426" i="1" s="1"/>
  <c r="BA1058" i="1"/>
  <c r="BJ1058" i="1" s="1"/>
  <c r="BA786" i="1"/>
  <c r="BJ786" i="1" s="1"/>
  <c r="BA367" i="1"/>
  <c r="BJ367" i="1" s="1"/>
  <c r="BK367" i="1" s="1"/>
  <c r="BL367" i="1" s="1"/>
  <c r="BA886" i="1"/>
  <c r="BJ886" i="1" s="1"/>
  <c r="BA42" i="1"/>
  <c r="BA714" i="1"/>
  <c r="BJ714" i="1" s="1"/>
  <c r="BA1358" i="1"/>
  <c r="BJ1358" i="1" s="1"/>
  <c r="BA366" i="1"/>
  <c r="BA962" i="1"/>
  <c r="BJ962" i="1" s="1"/>
  <c r="BK962" i="1" s="1"/>
  <c r="BL962" i="1" s="1"/>
  <c r="BA762" i="1"/>
  <c r="BA1022" i="1"/>
  <c r="BA1250" i="1"/>
  <c r="BJ1250" i="1" s="1"/>
  <c r="BA1745" i="1"/>
  <c r="BJ1745" i="1" s="1"/>
  <c r="BK1745" i="1" s="1"/>
  <c r="BA1605" i="1"/>
  <c r="BJ1605" i="1" s="1"/>
  <c r="BA1213" i="1"/>
  <c r="BJ1213" i="1" s="1"/>
  <c r="BA969" i="1"/>
  <c r="BJ969" i="1" s="1"/>
  <c r="BA1053" i="1"/>
  <c r="BA1185" i="1"/>
  <c r="BJ1185" i="1" s="1"/>
  <c r="BA1237" i="1"/>
  <c r="BJ1237" i="1" s="1"/>
  <c r="BA929" i="1"/>
  <c r="BJ929" i="1" s="1"/>
  <c r="BA885" i="1"/>
  <c r="BA501" i="1"/>
  <c r="BJ501" i="1" s="1"/>
  <c r="BK501" i="1" s="1"/>
  <c r="BA781" i="1"/>
  <c r="BJ781" i="1" s="1"/>
  <c r="BA525" i="1"/>
  <c r="BA313" i="1"/>
  <c r="BJ313" i="1" s="1"/>
  <c r="BK313" i="1" s="1"/>
  <c r="BL313" i="1" s="1"/>
  <c r="BA85" i="1"/>
  <c r="BJ85" i="1" s="1"/>
  <c r="BA641" i="1"/>
  <c r="BJ641" i="1" s="1"/>
  <c r="BA1724" i="1"/>
  <c r="BA689" i="1"/>
  <c r="BJ689" i="1" s="1"/>
  <c r="BA29" i="1"/>
  <c r="BA389" i="1"/>
  <c r="BJ389" i="1" s="1"/>
  <c r="BA465" i="1"/>
  <c r="BJ465" i="1" s="1"/>
  <c r="BA1708" i="1"/>
  <c r="BJ1708" i="1" s="1"/>
  <c r="BK1708" i="1" s="1"/>
  <c r="BA1080" i="1"/>
  <c r="BJ1080" i="1" s="1"/>
  <c r="BA1104" i="1"/>
  <c r="BJ1104" i="1" s="1"/>
  <c r="BA788" i="1"/>
  <c r="BA404" i="1"/>
  <c r="BA1156" i="1"/>
  <c r="BA744" i="1"/>
  <c r="BJ744" i="1" s="1"/>
  <c r="BA376" i="1"/>
  <c r="BA940" i="1"/>
  <c r="BJ940" i="1" s="1"/>
  <c r="BK940" i="1" s="1"/>
  <c r="BA524" i="1"/>
  <c r="BA1276" i="1"/>
  <c r="BJ1276" i="1" s="1"/>
  <c r="BA880" i="1"/>
  <c r="BJ880" i="1" s="1"/>
  <c r="BA480" i="1"/>
  <c r="BA200" i="1"/>
  <c r="BJ200" i="1" s="1"/>
  <c r="BA1495" i="1"/>
  <c r="BJ1495" i="1" s="1"/>
  <c r="BA1079" i="1"/>
  <c r="BJ1079" i="1" s="1"/>
  <c r="BA2" i="1"/>
  <c r="BA1613" i="1"/>
  <c r="BA1229" i="1"/>
  <c r="BJ1229" i="1" s="1"/>
  <c r="BA985" i="1"/>
  <c r="BA1069" i="1"/>
  <c r="BJ1069" i="1" s="1"/>
  <c r="BA1201" i="1"/>
  <c r="BA1253" i="1"/>
  <c r="BJ1253" i="1" s="1"/>
  <c r="BA945" i="1"/>
  <c r="BJ945" i="1" s="1"/>
  <c r="BA901" i="1"/>
  <c r="BJ901" i="1" s="1"/>
  <c r="BA645" i="1"/>
  <c r="BA793" i="1"/>
  <c r="BA569" i="1"/>
  <c r="BJ569" i="1" s="1"/>
  <c r="BA317" i="1"/>
  <c r="BA89" i="1"/>
  <c r="BJ89" i="1" s="1"/>
  <c r="BA1640" i="1"/>
  <c r="BJ1640" i="1" s="1"/>
  <c r="BA1732" i="1"/>
  <c r="BJ1732" i="1" s="1"/>
  <c r="BA1356" i="1"/>
  <c r="BJ1356" i="1" s="1"/>
  <c r="BA49" i="1"/>
  <c r="BJ49" i="1" s="1"/>
  <c r="BA417" i="1"/>
  <c r="BJ417" i="1" s="1"/>
  <c r="BA497" i="1"/>
  <c r="BA33" i="1"/>
  <c r="BJ33" i="1" s="1"/>
  <c r="BA1096" i="1"/>
  <c r="BJ1096" i="1" s="1"/>
  <c r="BA1180" i="1"/>
  <c r="BJ1180" i="1" s="1"/>
  <c r="BA804" i="1"/>
  <c r="BJ804" i="1" s="1"/>
  <c r="BA420" i="1"/>
  <c r="BA1168" i="1"/>
  <c r="BA760" i="1"/>
  <c r="BJ760" i="1" s="1"/>
  <c r="BA392" i="1"/>
  <c r="BA976" i="1"/>
  <c r="BA636" i="1"/>
  <c r="BJ636" i="1" s="1"/>
  <c r="BK636" i="1" s="1"/>
  <c r="BA1424" i="1"/>
  <c r="BJ1424" i="1" s="1"/>
  <c r="BA896" i="1"/>
  <c r="BJ896" i="1" s="1"/>
  <c r="BA496" i="1"/>
  <c r="BJ496" i="1" s="1"/>
  <c r="BK496" i="1" s="1"/>
  <c r="BA216" i="1"/>
  <c r="BJ216" i="1" s="1"/>
  <c r="BA1527" i="1"/>
  <c r="BJ1527" i="1" s="1"/>
  <c r="BA1095" i="1"/>
  <c r="BJ1095" i="1" s="1"/>
  <c r="BA92" i="1"/>
  <c r="BA1579" i="1"/>
  <c r="BA1163" i="1"/>
  <c r="BJ1163" i="1" s="1"/>
  <c r="BK1163" i="1" s="1"/>
  <c r="BL1163" i="1" s="1"/>
  <c r="BA80" i="1"/>
  <c r="BJ80" i="1" s="1"/>
  <c r="BA1439" i="1"/>
  <c r="BA1087" i="1"/>
  <c r="BA84" i="1"/>
  <c r="BJ84" i="1" s="1"/>
  <c r="BA1459" i="1"/>
  <c r="BJ1459" i="1" s="1"/>
  <c r="BA1059" i="1"/>
  <c r="BA723" i="1"/>
  <c r="BA307" i="1"/>
  <c r="BJ307" i="1" s="1"/>
  <c r="BA951" i="1"/>
  <c r="BA663" i="1"/>
  <c r="BA263" i="1"/>
  <c r="BA1738" i="1"/>
  <c r="BJ1738" i="1" s="1"/>
  <c r="BA763" i="1"/>
  <c r="BA395" i="1"/>
  <c r="BJ395" i="1" s="1"/>
  <c r="BA59" i="1"/>
  <c r="BJ59" i="1" s="1"/>
  <c r="BA799" i="1"/>
  <c r="BJ799" i="1" s="1"/>
  <c r="BA399" i="1"/>
  <c r="BJ399" i="1" s="1"/>
  <c r="BA47" i="1"/>
  <c r="BJ47" i="1" s="1"/>
  <c r="BA1286" i="1"/>
  <c r="BJ1286" i="1" s="1"/>
  <c r="BA902" i="1"/>
  <c r="BJ902" i="1" s="1"/>
  <c r="BA630" i="1"/>
  <c r="BJ630" i="1" s="1"/>
  <c r="BA182" i="1"/>
  <c r="BJ182" i="1" s="1"/>
  <c r="BA1718" i="1"/>
  <c r="BJ1718" i="1" s="1"/>
  <c r="BA1210" i="1"/>
  <c r="BJ1210" i="1" s="1"/>
  <c r="BA874" i="1"/>
  <c r="BJ874" i="1" s="1"/>
  <c r="BA474" i="1"/>
  <c r="BA186" i="1"/>
  <c r="BA1454" i="1"/>
  <c r="BJ1454" i="1" s="1"/>
  <c r="BA1134" i="1"/>
  <c r="BA798" i="1"/>
  <c r="BJ798" i="1" s="1"/>
  <c r="BA398" i="1"/>
  <c r="BA62" i="1"/>
  <c r="BJ62" i="1" s="1"/>
  <c r="BA1282" i="1"/>
  <c r="BA978" i="1"/>
  <c r="BA658" i="1"/>
  <c r="BJ658" i="1" s="1"/>
  <c r="BK658" i="1" s="1"/>
  <c r="BL658" i="1" s="1"/>
  <c r="BA31" i="1"/>
  <c r="BJ31" i="1" s="1"/>
  <c r="BK31" i="1" s="1"/>
  <c r="BL31" i="1" s="1"/>
  <c r="BA694" i="1"/>
  <c r="BA1466" i="1"/>
  <c r="BA458" i="1"/>
  <c r="BJ458" i="1" s="1"/>
  <c r="BA1118" i="1"/>
  <c r="BJ1118" i="1" s="1"/>
  <c r="BA110" i="1"/>
  <c r="BA770" i="1"/>
  <c r="BA362" i="1"/>
  <c r="BJ362" i="1" s="1"/>
  <c r="BA766" i="1"/>
  <c r="BJ766" i="1" s="1"/>
  <c r="BA1010" i="1"/>
  <c r="BJ1010" i="1" s="1"/>
  <c r="BA1717" i="1"/>
  <c r="BA1497" i="1"/>
  <c r="BJ1497" i="1" s="1"/>
  <c r="BA1161" i="1"/>
  <c r="BJ1161" i="1" s="1"/>
  <c r="BA1453" i="1"/>
  <c r="BJ1453" i="1" s="1"/>
  <c r="BA1489" i="1"/>
  <c r="BJ1489" i="1" s="1"/>
  <c r="BA1105" i="1"/>
  <c r="BA1029" i="1"/>
  <c r="BJ1029" i="1" s="1"/>
  <c r="BK1029" i="1" s="1"/>
  <c r="BL1029" i="1" s="1"/>
  <c r="BA865" i="1"/>
  <c r="BJ865" i="1" s="1"/>
  <c r="BA821" i="1"/>
  <c r="BJ821" i="1" s="1"/>
  <c r="BA953" i="1"/>
  <c r="BJ953" i="1" s="1"/>
  <c r="BA749" i="1"/>
  <c r="BJ749" i="1" s="1"/>
  <c r="BA461" i="1"/>
  <c r="BA265" i="1"/>
  <c r="BJ265" i="1" s="1"/>
  <c r="BA53" i="1"/>
  <c r="BA449" i="1"/>
  <c r="BJ449" i="1" s="1"/>
  <c r="BA1596" i="1"/>
  <c r="BJ1596" i="1" s="1"/>
  <c r="BA405" i="1"/>
  <c r="BJ405" i="1" s="1"/>
  <c r="BA1676" i="1"/>
  <c r="BJ1676" i="1" s="1"/>
  <c r="BA225" i="1"/>
  <c r="BJ225" i="1" s="1"/>
  <c r="BA321" i="1"/>
  <c r="BA1480" i="1"/>
  <c r="BA1000" i="1"/>
  <c r="BA1008" i="1"/>
  <c r="BJ1008" i="1" s="1"/>
  <c r="BA724" i="1"/>
  <c r="BJ724" i="1" s="1"/>
  <c r="BA324" i="1"/>
  <c r="BJ324" i="1" s="1"/>
  <c r="BA1020" i="1"/>
  <c r="BJ1020" i="1" s="1"/>
  <c r="BA664" i="1"/>
  <c r="BA1444" i="1"/>
  <c r="BJ1444" i="1" s="1"/>
  <c r="BA844" i="1"/>
  <c r="BA444" i="1"/>
  <c r="BJ444" i="1" s="1"/>
  <c r="BA1164" i="1"/>
  <c r="BA800" i="1"/>
  <c r="BA416" i="1"/>
  <c r="BA72" i="1"/>
  <c r="BA1367" i="1"/>
  <c r="BJ1367" i="1" s="1"/>
  <c r="BA1015" i="1"/>
  <c r="BA12" i="1"/>
  <c r="BA1435" i="1"/>
  <c r="BA1051" i="1"/>
  <c r="BJ1051" i="1" s="1"/>
  <c r="BA1727" i="1"/>
  <c r="BJ1727" i="1" s="1"/>
  <c r="BA1311" i="1"/>
  <c r="BJ1311" i="1" s="1"/>
  <c r="BA1007" i="1"/>
  <c r="BJ1007" i="1" s="1"/>
  <c r="BA4" i="1"/>
  <c r="BA1283" i="1"/>
  <c r="BA931" i="1"/>
  <c r="BA643" i="1"/>
  <c r="BJ643" i="1" s="1"/>
  <c r="BA163" i="1"/>
  <c r="BJ163" i="1" s="1"/>
  <c r="BA855" i="1"/>
  <c r="BJ855" i="1" s="1"/>
  <c r="BA455" i="1"/>
  <c r="BA183" i="1"/>
  <c r="BJ183" i="1" s="1"/>
  <c r="BA955" i="1"/>
  <c r="BJ955" i="1" s="1"/>
  <c r="BA667" i="1"/>
  <c r="BA283" i="1"/>
  <c r="BA987" i="1"/>
  <c r="BJ987" i="1" s="1"/>
  <c r="BA703" i="1"/>
  <c r="BJ703" i="1" s="1"/>
  <c r="BK703" i="1" s="1"/>
  <c r="BL703" i="1" s="1"/>
  <c r="BA95" i="1"/>
  <c r="BA422" i="1"/>
  <c r="BJ422" i="1" s="1"/>
  <c r="BA778" i="1"/>
  <c r="BA926" i="1"/>
  <c r="BJ926" i="1" s="1"/>
  <c r="BA1106" i="1"/>
  <c r="BJ1106" i="1" s="1"/>
  <c r="BA218" i="1"/>
  <c r="BA94" i="1"/>
  <c r="BJ94" i="1" s="1"/>
  <c r="BA1697" i="1"/>
  <c r="BJ1697" i="1" s="1"/>
  <c r="BA1549" i="1"/>
  <c r="BA1209" i="1"/>
  <c r="BJ1209" i="1" s="1"/>
  <c r="BA1581" i="1"/>
  <c r="BJ1581" i="1" s="1"/>
  <c r="BA1609" i="1"/>
  <c r="BJ1609" i="1" s="1"/>
  <c r="BA1169" i="1"/>
  <c r="BJ1169" i="1" s="1"/>
  <c r="BA1189" i="1"/>
  <c r="BA913" i="1"/>
  <c r="BA869" i="1"/>
  <c r="BJ869" i="1" s="1"/>
  <c r="BK869" i="1" s="1"/>
  <c r="BL869" i="1" s="1"/>
  <c r="BA989" i="1"/>
  <c r="BJ989" i="1" s="1"/>
  <c r="BA777" i="1"/>
  <c r="BJ777" i="1" s="1"/>
  <c r="BA521" i="1"/>
  <c r="BJ521" i="1" s="1"/>
  <c r="BA297" i="1"/>
  <c r="BJ297" i="1" s="1"/>
  <c r="BA73" i="1"/>
  <c r="BA493" i="1"/>
  <c r="BA1700" i="1"/>
  <c r="BA657" i="1"/>
  <c r="BJ657" i="1" s="1"/>
  <c r="BA1744" i="1"/>
  <c r="BJ1744" i="1" s="1"/>
  <c r="BA369" i="1"/>
  <c r="BJ369" i="1" s="1"/>
  <c r="BA437" i="1"/>
  <c r="BA1560" i="1"/>
  <c r="BA1064" i="1"/>
  <c r="BA1084" i="1"/>
  <c r="BA772" i="1"/>
  <c r="BJ772" i="1" s="1"/>
  <c r="BA388" i="1"/>
  <c r="BA1076" i="1"/>
  <c r="BJ1076" i="1" s="1"/>
  <c r="BA728" i="1"/>
  <c r="BJ728" i="1" s="1"/>
  <c r="BK728" i="1" s="1"/>
  <c r="BL728" i="1" s="1"/>
  <c r="BA328" i="1"/>
  <c r="BJ328" i="1" s="1"/>
  <c r="BA924" i="1"/>
  <c r="BJ924" i="1" s="1"/>
  <c r="BA492" i="1"/>
  <c r="BJ492" i="1" s="1"/>
  <c r="BA1248" i="1"/>
  <c r="BJ1248" i="1" s="1"/>
  <c r="BK1248" i="1" s="1"/>
  <c r="BL1248" i="1" s="1"/>
  <c r="BA864" i="1"/>
  <c r="BJ864" i="1" s="1"/>
  <c r="BA464" i="1"/>
  <c r="BJ464" i="1" s="1"/>
  <c r="BA168" i="1"/>
  <c r="BJ168" i="1" s="1"/>
  <c r="BA1431" i="1"/>
  <c r="BJ1431" i="1" s="1"/>
  <c r="BA1063" i="1"/>
  <c r="BA60" i="1"/>
  <c r="BJ60" i="1" s="1"/>
  <c r="BA1515" i="1"/>
  <c r="BJ1515" i="1" s="1"/>
  <c r="BA1099" i="1"/>
  <c r="BA48" i="1"/>
  <c r="BJ48" i="1" s="1"/>
  <c r="BA1407" i="1"/>
  <c r="BJ1407" i="1" s="1"/>
  <c r="BA1055" i="1"/>
  <c r="BA52" i="1"/>
  <c r="BJ52" i="1" s="1"/>
  <c r="BK52" i="1" s="1"/>
  <c r="BA1411" i="1"/>
  <c r="BA1011" i="1"/>
  <c r="BJ1011" i="1" s="1"/>
  <c r="BA691" i="1"/>
  <c r="BJ691" i="1" s="1"/>
  <c r="BA259" i="1"/>
  <c r="BJ259" i="1" s="1"/>
  <c r="BA919" i="1"/>
  <c r="BJ919" i="1" s="1"/>
  <c r="BA519" i="1"/>
  <c r="BA231" i="1"/>
  <c r="BJ231" i="1" s="1"/>
  <c r="BA1019" i="1"/>
  <c r="BA731" i="1"/>
  <c r="BA347" i="1"/>
  <c r="BJ347" i="1" s="1"/>
  <c r="BA27" i="1"/>
  <c r="BJ27" i="1" s="1"/>
  <c r="BA767" i="1"/>
  <c r="BJ767" i="1" s="1"/>
  <c r="BA351" i="1"/>
  <c r="BJ351" i="1" s="1"/>
  <c r="BA15" i="1"/>
  <c r="BA1254" i="1"/>
  <c r="BJ1254" i="1" s="1"/>
  <c r="BA870" i="1"/>
  <c r="BA470" i="1"/>
  <c r="BA150" i="1"/>
  <c r="BJ150" i="1" s="1"/>
  <c r="BA1642" i="1"/>
  <c r="BJ1642" i="1" s="1"/>
  <c r="BA1162" i="1"/>
  <c r="BJ1162" i="1" s="1"/>
  <c r="BA522" i="1"/>
  <c r="BJ522" i="1" s="1"/>
  <c r="BK522" i="1" s="1"/>
  <c r="BL522" i="1" s="1"/>
  <c r="BA686" i="1"/>
  <c r="BJ686" i="1" s="1"/>
  <c r="BA482" i="1"/>
  <c r="BJ482" i="1" s="1"/>
  <c r="BA1725" i="1"/>
  <c r="BA1417" i="1"/>
  <c r="BJ1417" i="1" s="1"/>
  <c r="BA1065" i="1"/>
  <c r="BA1261" i="1"/>
  <c r="BA1281" i="1"/>
  <c r="BJ1281" i="1" s="1"/>
  <c r="BK1281" i="1" s="1"/>
  <c r="BA1429" i="1"/>
  <c r="BA733" i="1"/>
  <c r="BJ733" i="1" s="1"/>
  <c r="BK733" i="1" s="1"/>
  <c r="BL733" i="1" s="1"/>
  <c r="BA753" i="1"/>
  <c r="BA725" i="1"/>
  <c r="BJ725" i="1" s="1"/>
  <c r="BA857" i="1"/>
  <c r="BA697" i="1"/>
  <c r="BJ697" i="1" s="1"/>
  <c r="BA397" i="1"/>
  <c r="BA169" i="1"/>
  <c r="BA5" i="1"/>
  <c r="BA305" i="1"/>
  <c r="BJ305" i="1" s="1"/>
  <c r="BA1436" i="1"/>
  <c r="BJ1436" i="1" s="1"/>
  <c r="BA173" i="1"/>
  <c r="BJ173" i="1" s="1"/>
  <c r="BA721" i="1"/>
  <c r="BJ721" i="1" s="1"/>
  <c r="BA13" i="1"/>
  <c r="BA177" i="1"/>
  <c r="BJ177" i="1" s="1"/>
  <c r="BA1240" i="1"/>
  <c r="BA1440" i="1"/>
  <c r="BA900" i="1"/>
  <c r="BJ900" i="1" s="1"/>
  <c r="BA500" i="1"/>
  <c r="BA1324" i="1"/>
  <c r="BJ1324" i="1" s="1"/>
  <c r="BA856" i="1"/>
  <c r="BJ856" i="1" s="1"/>
  <c r="BA472" i="1"/>
  <c r="BJ472" i="1" s="1"/>
  <c r="BA1140" i="1"/>
  <c r="BA732" i="1"/>
  <c r="BJ732" i="1" s="1"/>
  <c r="BK732" i="1" s="1"/>
  <c r="BL732" i="1" s="1"/>
  <c r="BA1604" i="1"/>
  <c r="BJ1604" i="1" s="1"/>
  <c r="BA1024" i="1"/>
  <c r="BJ1024" i="1" s="1"/>
  <c r="BA704" i="1"/>
  <c r="BA296" i="1"/>
  <c r="BJ296" i="1" s="1"/>
  <c r="BA1703" i="1"/>
  <c r="BJ1703" i="1" s="1"/>
  <c r="BA1207" i="1"/>
  <c r="BJ1207" i="1" s="1"/>
  <c r="BA172" i="1"/>
  <c r="BJ172" i="1" s="1"/>
  <c r="BA1659" i="1"/>
  <c r="BJ1659" i="1" s="1"/>
  <c r="BA1733" i="1"/>
  <c r="BJ1733" i="1" s="1"/>
  <c r="BA1165" i="1"/>
  <c r="BJ1165" i="1" s="1"/>
  <c r="BA1537" i="1"/>
  <c r="BJ1537" i="1" s="1"/>
  <c r="BA1077" i="1"/>
  <c r="BJ1077" i="1" s="1"/>
  <c r="BA837" i="1"/>
  <c r="BJ837" i="1" s="1"/>
  <c r="BA761" i="1"/>
  <c r="BJ761" i="1" s="1"/>
  <c r="BA269" i="1"/>
  <c r="BA477" i="1"/>
  <c r="BJ477" i="1" s="1"/>
  <c r="BA433" i="1"/>
  <c r="BJ433" i="1" s="1"/>
  <c r="BA301" i="1"/>
  <c r="BJ301" i="1" s="1"/>
  <c r="BA1496" i="1"/>
  <c r="BJ1496" i="1" s="1"/>
  <c r="BA1036" i="1"/>
  <c r="BJ1036" i="1" s="1"/>
  <c r="BA340" i="1"/>
  <c r="BJ340" i="1" s="1"/>
  <c r="BK340" i="1" s="1"/>
  <c r="BA696" i="1"/>
  <c r="BJ696" i="1" s="1"/>
  <c r="BA876" i="1"/>
  <c r="BJ876" i="1" s="1"/>
  <c r="BA1188" i="1"/>
  <c r="BJ1188" i="1" s="1"/>
  <c r="BA432" i="1"/>
  <c r="BJ432" i="1" s="1"/>
  <c r="BA1383" i="1"/>
  <c r="BJ1383" i="1" s="1"/>
  <c r="BA28" i="1"/>
  <c r="BJ28" i="1" s="1"/>
  <c r="BA1067" i="1"/>
  <c r="BJ1067" i="1" s="1"/>
  <c r="BA1359" i="1"/>
  <c r="BA20" i="1"/>
  <c r="BJ20" i="1" s="1"/>
  <c r="BA963" i="1"/>
  <c r="BA195" i="1"/>
  <c r="BA471" i="1"/>
  <c r="BA971" i="1"/>
  <c r="BA299" i="1"/>
  <c r="BJ299" i="1" s="1"/>
  <c r="BA719" i="1"/>
  <c r="BJ719" i="1" s="1"/>
  <c r="BK719" i="1" s="1"/>
  <c r="BA1686" i="1"/>
  <c r="BA838" i="1"/>
  <c r="BJ838" i="1" s="1"/>
  <c r="BA118" i="1"/>
  <c r="BA1114" i="1"/>
  <c r="BA410" i="1"/>
  <c r="BJ410" i="1" s="1"/>
  <c r="BA1374" i="1"/>
  <c r="BA718" i="1"/>
  <c r="BA146" i="1"/>
  <c r="BJ146" i="1" s="1"/>
  <c r="BA914" i="1"/>
  <c r="BJ914" i="1" s="1"/>
  <c r="BA1382" i="1"/>
  <c r="BJ1382" i="1" s="1"/>
  <c r="BA1194" i="1"/>
  <c r="BA846" i="1"/>
  <c r="BJ846" i="1" s="1"/>
  <c r="BA642" i="1"/>
  <c r="BJ642" i="1" s="1"/>
  <c r="BA350" i="1"/>
  <c r="BJ350" i="1" s="1"/>
  <c r="BA1741" i="1"/>
  <c r="BJ1741" i="1" s="1"/>
  <c r="BA1085" i="1"/>
  <c r="BA1393" i="1"/>
  <c r="BJ1393" i="1" s="1"/>
  <c r="BA925" i="1"/>
  <c r="BJ925" i="1" s="1"/>
  <c r="BA757" i="1"/>
  <c r="BA713" i="1"/>
  <c r="BJ713" i="1" s="1"/>
  <c r="BA205" i="1"/>
  <c r="BJ205" i="1" s="1"/>
  <c r="BA365" i="1"/>
  <c r="BJ365" i="1" s="1"/>
  <c r="BK365" i="1" s="1"/>
  <c r="BL365" i="1" s="1"/>
  <c r="BA213" i="1"/>
  <c r="BJ213" i="1" s="1"/>
  <c r="BA125" i="1"/>
  <c r="BJ125" i="1" s="1"/>
  <c r="BA1272" i="1"/>
  <c r="BA932" i="1"/>
  <c r="BJ932" i="1" s="1"/>
  <c r="BA1364" i="1"/>
  <c r="BA520" i="1"/>
  <c r="BJ520" i="1" s="1"/>
  <c r="BK520" i="1" s="1"/>
  <c r="BA764" i="1"/>
  <c r="BJ764" i="1" s="1"/>
  <c r="BA1092" i="1"/>
  <c r="BJ1092" i="1" s="1"/>
  <c r="BA336" i="1"/>
  <c r="BJ336" i="1" s="1"/>
  <c r="BA1255" i="1"/>
  <c r="BJ1255" i="1" s="1"/>
  <c r="BA76" i="1"/>
  <c r="BJ76" i="1" s="1"/>
  <c r="BA1323" i="1"/>
  <c r="BJ1323" i="1" s="1"/>
  <c r="BA160" i="1"/>
  <c r="BJ160" i="1" s="1"/>
  <c r="BA1423" i="1"/>
  <c r="BJ1423" i="1" s="1"/>
  <c r="BA228" i="1"/>
  <c r="BJ228" i="1" s="1"/>
  <c r="BA1555" i="1"/>
  <c r="BJ1555" i="1" s="1"/>
  <c r="BA1027" i="1"/>
  <c r="BA435" i="1"/>
  <c r="BJ435" i="1" s="1"/>
  <c r="BA3" i="1"/>
  <c r="BA647" i="1"/>
  <c r="BJ647" i="1" s="1"/>
  <c r="BA103" i="1"/>
  <c r="BA811" i="1"/>
  <c r="BJ811" i="1" s="1"/>
  <c r="BK811" i="1" s="1"/>
  <c r="BL811" i="1" s="1"/>
  <c r="BA363" i="1"/>
  <c r="BA911" i="1"/>
  <c r="BJ911" i="1" s="1"/>
  <c r="BA447" i="1"/>
  <c r="BJ447" i="1" s="1"/>
  <c r="BA822" i="1"/>
  <c r="BJ822" i="1" s="1"/>
  <c r="BA394" i="1"/>
  <c r="BA238" i="1"/>
  <c r="BJ238" i="1" s="1"/>
  <c r="BA698" i="1"/>
  <c r="BJ698" i="1" s="1"/>
  <c r="BA1170" i="1"/>
  <c r="BJ1170" i="1" s="1"/>
  <c r="BA1737" i="1"/>
  <c r="BJ1737" i="1" s="1"/>
  <c r="BA1277" i="1"/>
  <c r="BJ1277" i="1" s="1"/>
  <c r="BA1437" i="1"/>
  <c r="BJ1437" i="1" s="1"/>
  <c r="BA1329" i="1"/>
  <c r="BJ1329" i="1" s="1"/>
  <c r="BA1301" i="1"/>
  <c r="BJ1301" i="1" s="1"/>
  <c r="BA849" i="1"/>
  <c r="BJ849" i="1" s="1"/>
  <c r="BA741" i="1"/>
  <c r="BA813" i="1"/>
  <c r="BJ813" i="1" s="1"/>
  <c r="BA457" i="1"/>
  <c r="BJ457" i="1" s="1"/>
  <c r="BA201" i="1"/>
  <c r="BJ201" i="1" s="1"/>
  <c r="BK201" i="1" s="1"/>
  <c r="BA1688" i="1"/>
  <c r="BJ1688" i="1" s="1"/>
  <c r="BA1580" i="1"/>
  <c r="BJ1580" i="1" s="1"/>
  <c r="BA181" i="1"/>
  <c r="BJ181" i="1" s="1"/>
  <c r="BA481" i="1"/>
  <c r="BJ481" i="1" s="1"/>
  <c r="BA293" i="1"/>
  <c r="BJ293" i="1" s="1"/>
  <c r="BA1256" i="1"/>
  <c r="BJ1256" i="1" s="1"/>
  <c r="BA1260" i="1"/>
  <c r="BJ1260" i="1" s="1"/>
  <c r="BK1260" i="1" s="1"/>
  <c r="BA708" i="1"/>
  <c r="BA1332" i="1"/>
  <c r="BA792" i="1"/>
  <c r="BJ792" i="1" s="1"/>
  <c r="BA1360" i="1"/>
  <c r="BA748" i="1"/>
  <c r="BJ748" i="1" s="1"/>
  <c r="BA1504" i="1"/>
  <c r="BJ1504" i="1" s="1"/>
  <c r="BA784" i="1"/>
  <c r="BA316" i="1"/>
  <c r="BA1639" i="1"/>
  <c r="BJ1639" i="1" s="1"/>
  <c r="BA312" i="1"/>
  <c r="BA1675" i="1"/>
  <c r="BJ1675" i="1" s="1"/>
  <c r="BA1195" i="1"/>
  <c r="BJ1195" i="1" s="1"/>
  <c r="BA1711" i="1"/>
  <c r="BJ1711" i="1" s="1"/>
  <c r="BA1215" i="1"/>
  <c r="BJ1215" i="1" s="1"/>
  <c r="BA148" i="1"/>
  <c r="BA1267" i="1"/>
  <c r="BJ1267" i="1" s="1"/>
  <c r="BK1267" i="1" s="1"/>
  <c r="BA819" i="1"/>
  <c r="BJ819" i="1" s="1"/>
  <c r="BA339" i="1"/>
  <c r="BA839" i="1"/>
  <c r="BJ839" i="1" s="1"/>
  <c r="BA375" i="1"/>
  <c r="BA23" i="1"/>
  <c r="BJ23" i="1" s="1"/>
  <c r="BA651" i="1"/>
  <c r="BA187" i="1"/>
  <c r="BJ187" i="1" s="1"/>
  <c r="BA831" i="1"/>
  <c r="BA271" i="1"/>
  <c r="BJ271" i="1" s="1"/>
  <c r="BA1446" i="1"/>
  <c r="BJ1446" i="1" s="1"/>
  <c r="BA934" i="1"/>
  <c r="BA406" i="1"/>
  <c r="BJ406" i="1" s="1"/>
  <c r="BA22" i="1"/>
  <c r="BJ22" i="1" s="1"/>
  <c r="BA1322" i="1"/>
  <c r="BJ1322" i="1" s="1"/>
  <c r="BA138" i="1"/>
  <c r="BJ138" i="1" s="1"/>
  <c r="BA1522" i="1"/>
  <c r="BJ1522" i="1" s="1"/>
  <c r="BA1669" i="1"/>
  <c r="BA1241" i="1"/>
  <c r="BJ1241" i="1" s="1"/>
  <c r="BA1565" i="1"/>
  <c r="BJ1565" i="1" s="1"/>
  <c r="BA1441" i="1"/>
  <c r="BJ1441" i="1" s="1"/>
  <c r="BK1441" i="1" s="1"/>
  <c r="BL1441" i="1" s="1"/>
  <c r="BA1269" i="1"/>
  <c r="BA897" i="1"/>
  <c r="BJ897" i="1" s="1"/>
  <c r="BA789" i="1"/>
  <c r="BA809" i="1"/>
  <c r="BA489" i="1"/>
  <c r="BA233" i="1"/>
  <c r="BJ233" i="1" s="1"/>
  <c r="BA1672" i="1"/>
  <c r="BJ1672" i="1" s="1"/>
  <c r="BA1692" i="1"/>
  <c r="BJ1692" i="1" s="1"/>
  <c r="BK1692" i="1" s="1"/>
  <c r="BA261" i="1"/>
  <c r="BA453" i="1"/>
  <c r="BJ453" i="1" s="1"/>
  <c r="BA429" i="1"/>
  <c r="BA1416" i="1"/>
  <c r="BJ1416" i="1" s="1"/>
  <c r="BA1232" i="1"/>
  <c r="BJ1232" i="1" s="1"/>
  <c r="BA756" i="1"/>
  <c r="BA1428" i="1"/>
  <c r="BJ1428" i="1" s="1"/>
  <c r="BA776" i="1"/>
  <c r="BJ776" i="1" s="1"/>
  <c r="BA1524" i="1"/>
  <c r="BJ1524" i="1" s="1"/>
  <c r="BA796" i="1"/>
  <c r="BJ796" i="1" s="1"/>
  <c r="BA1460" i="1"/>
  <c r="BJ1460" i="1" s="1"/>
  <c r="BA848" i="1"/>
  <c r="BJ848" i="1" s="1"/>
  <c r="BK848" i="1" s="1"/>
  <c r="BL848" i="1" s="1"/>
  <c r="BA368" i="1"/>
  <c r="BJ368" i="1" s="1"/>
  <c r="BK368" i="1" s="1"/>
  <c r="BA1559" i="1"/>
  <c r="BA1047" i="1"/>
  <c r="BJ1047" i="1" s="1"/>
  <c r="BA1723" i="1"/>
  <c r="BJ1723" i="1" s="1"/>
  <c r="BA1259" i="1"/>
  <c r="BJ1259" i="1" s="1"/>
  <c r="BK1259" i="1" s="1"/>
  <c r="BL1259" i="1" s="1"/>
  <c r="BA208" i="1"/>
  <c r="BA1535" i="1"/>
  <c r="BJ1535" i="1" s="1"/>
  <c r="BA1183" i="1"/>
  <c r="BA196" i="1"/>
  <c r="BJ196" i="1" s="1"/>
  <c r="BA1603" i="1"/>
  <c r="BJ1603" i="1" s="1"/>
  <c r="BA1155" i="1"/>
  <c r="BJ1155" i="1" s="1"/>
  <c r="BA803" i="1"/>
  <c r="BJ803" i="1" s="1"/>
  <c r="BA403" i="1"/>
  <c r="BJ403" i="1" s="1"/>
  <c r="BA35" i="1"/>
  <c r="BJ35" i="1" s="1"/>
  <c r="BA759" i="1"/>
  <c r="BJ759" i="1" s="1"/>
  <c r="BA359" i="1"/>
  <c r="BJ359" i="1" s="1"/>
  <c r="BA71" i="1"/>
  <c r="BJ71" i="1" s="1"/>
  <c r="BA859" i="1"/>
  <c r="BA475" i="1"/>
  <c r="BA155" i="1"/>
  <c r="BA879" i="1"/>
  <c r="BJ879" i="1" s="1"/>
  <c r="BA479" i="1"/>
  <c r="BA175" i="1"/>
  <c r="BJ175" i="1" s="1"/>
  <c r="BA1430" i="1"/>
  <c r="BJ1430" i="1" s="1"/>
  <c r="BA1014" i="1"/>
  <c r="BA726" i="1"/>
  <c r="BA294" i="1"/>
  <c r="BJ294" i="1" s="1"/>
  <c r="BK294" i="1" s="1"/>
  <c r="BA6" i="1"/>
  <c r="BA1434" i="1"/>
  <c r="BJ1434" i="1" s="1"/>
  <c r="BA954" i="1"/>
  <c r="BA666" i="1"/>
  <c r="BJ666" i="1" s="1"/>
  <c r="BK666" i="1" s="1"/>
  <c r="BA266" i="1"/>
  <c r="BJ266" i="1" s="1"/>
  <c r="BA1566" i="1"/>
  <c r="BJ1566" i="1" s="1"/>
  <c r="BA1230" i="1"/>
  <c r="BJ1230" i="1" s="1"/>
  <c r="BA894" i="1"/>
  <c r="BJ894" i="1" s="1"/>
  <c r="BA478" i="1"/>
  <c r="BJ478" i="1" s="1"/>
  <c r="BA206" i="1"/>
  <c r="BJ206" i="1" s="1"/>
  <c r="BA1458" i="1"/>
  <c r="BA1074" i="1"/>
  <c r="BA802" i="1"/>
  <c r="BJ802" i="1" s="1"/>
  <c r="BA402" i="1"/>
  <c r="BA722" i="1"/>
  <c r="BA1526" i="1"/>
  <c r="BJ1526" i="1" s="1"/>
  <c r="BA486" i="1"/>
  <c r="BJ486" i="1" s="1"/>
  <c r="BA1354" i="1"/>
  <c r="BJ1354" i="1" s="1"/>
  <c r="BA298" i="1"/>
  <c r="BJ298" i="1" s="1"/>
  <c r="BA1198" i="1"/>
  <c r="BJ1198" i="1" s="1"/>
  <c r="BA302" i="1"/>
  <c r="BJ302" i="1" s="1"/>
  <c r="BA1026" i="1"/>
  <c r="BA194" i="1"/>
  <c r="BJ194" i="1" s="1"/>
  <c r="BA1582" i="1"/>
  <c r="BJ1582" i="1" s="1"/>
  <c r="BA430" i="1"/>
  <c r="BJ430" i="1" s="1"/>
  <c r="BA1090" i="1"/>
  <c r="BJ1090" i="1" s="1"/>
  <c r="BA1179" i="1"/>
  <c r="BJ1179" i="1" s="1"/>
  <c r="BA1455" i="1"/>
  <c r="BJ1455" i="1" s="1"/>
  <c r="BA116" i="1"/>
  <c r="BA1075" i="1"/>
  <c r="BJ1075" i="1" s="1"/>
  <c r="BA739" i="1"/>
  <c r="BA983" i="1"/>
  <c r="BJ983" i="1" s="1"/>
  <c r="BA279" i="1"/>
  <c r="BJ279" i="1" s="1"/>
  <c r="BA7" i="1"/>
  <c r="BA411" i="1"/>
  <c r="BA815" i="1"/>
  <c r="BJ815" i="1" s="1"/>
  <c r="BA63" i="1"/>
  <c r="BJ63" i="1" s="1"/>
  <c r="BA1302" i="1"/>
  <c r="BJ1302" i="1" s="1"/>
  <c r="BA646" i="1"/>
  <c r="BJ646" i="1" s="1"/>
  <c r="BA66" i="1"/>
  <c r="BJ66" i="1" s="1"/>
  <c r="BA890" i="1"/>
  <c r="BA490" i="1"/>
  <c r="BJ490" i="1" s="1"/>
  <c r="BK490" i="1" s="1"/>
  <c r="BL490" i="1" s="1"/>
  <c r="BA1470" i="1"/>
  <c r="BJ1470" i="1" s="1"/>
  <c r="BA814" i="1"/>
  <c r="BJ814" i="1" s="1"/>
  <c r="BA78" i="1"/>
  <c r="BJ78" i="1" s="1"/>
  <c r="BA994" i="1"/>
  <c r="BA306" i="1"/>
  <c r="BA450" i="1"/>
  <c r="BJ450" i="1" s="1"/>
  <c r="BA230" i="1"/>
  <c r="BJ230" i="1" s="1"/>
  <c r="BA154" i="1"/>
  <c r="BJ154" i="1" s="1"/>
  <c r="BA1038" i="1"/>
  <c r="BJ1038" i="1" s="1"/>
  <c r="BA898" i="1"/>
  <c r="BJ898" i="1" s="1"/>
  <c r="BA1326" i="1"/>
  <c r="BA286" i="1"/>
  <c r="BJ286" i="1" s="1"/>
  <c r="BA735" i="1"/>
  <c r="BA854" i="1"/>
  <c r="BJ854" i="1" s="1"/>
  <c r="BA134" i="1"/>
  <c r="BJ134" i="1" s="1"/>
  <c r="BA810" i="1"/>
  <c r="BJ810" i="1" s="1"/>
  <c r="BA106" i="1"/>
  <c r="BJ106" i="1" s="1"/>
  <c r="BA734" i="1"/>
  <c r="BJ734" i="1" s="1"/>
  <c r="BA14" i="1"/>
  <c r="BA674" i="1"/>
  <c r="BJ674" i="1" s="1"/>
  <c r="BA950" i="1"/>
  <c r="BA1534" i="1"/>
  <c r="BA1410" i="1"/>
  <c r="BJ1410" i="1" s="1"/>
  <c r="BA442" i="1"/>
  <c r="BJ442" i="1" s="1"/>
  <c r="BA690" i="1"/>
  <c r="BA1469" i="1"/>
  <c r="BJ1469" i="1" s="1"/>
  <c r="BA1373" i="1"/>
  <c r="BA1573" i="1"/>
  <c r="BA801" i="1"/>
  <c r="BJ801" i="1" s="1"/>
  <c r="BA909" i="1"/>
  <c r="BA441" i="1"/>
  <c r="BJ441" i="1" s="1"/>
  <c r="BA25" i="1"/>
  <c r="BJ25" i="1" s="1"/>
  <c r="BA1532" i="1"/>
  <c r="BJ1532" i="1" s="1"/>
  <c r="BA1600" i="1"/>
  <c r="BJ1600" i="1" s="1"/>
  <c r="BA257" i="1"/>
  <c r="BJ257" i="1" s="1"/>
  <c r="BA952" i="1"/>
  <c r="BJ952" i="1" s="1"/>
  <c r="BA676" i="1"/>
  <c r="BJ676" i="1" s="1"/>
  <c r="BA920" i="1"/>
  <c r="BJ920" i="1" s="1"/>
  <c r="BA1204" i="1"/>
  <c r="BA396" i="1"/>
  <c r="BJ396" i="1" s="1"/>
  <c r="BA752" i="1"/>
  <c r="BA24" i="1"/>
  <c r="BJ24" i="1" s="1"/>
  <c r="BA284" i="1"/>
  <c r="BJ284" i="1" s="1"/>
  <c r="BA1355" i="1"/>
  <c r="BJ1355" i="1" s="1"/>
  <c r="BA1599" i="1"/>
  <c r="BJ1599" i="1" s="1"/>
  <c r="BA244" i="1"/>
  <c r="BJ244" i="1" s="1"/>
  <c r="BK244" i="1" s="1"/>
  <c r="BA1219" i="1"/>
  <c r="BJ1219" i="1" s="1"/>
  <c r="BA451" i="1"/>
  <c r="BJ451" i="1" s="1"/>
  <c r="BA807" i="1"/>
  <c r="BJ807" i="1" s="1"/>
  <c r="BA927" i="1"/>
  <c r="BA239" i="1"/>
  <c r="BJ239" i="1" s="1"/>
  <c r="BA1078" i="1"/>
  <c r="BJ1078" i="1" s="1"/>
  <c r="BA730" i="1"/>
  <c r="BA254" i="1"/>
  <c r="BJ254" i="1" s="1"/>
  <c r="BA1122" i="1"/>
  <c r="BA58" i="1"/>
  <c r="BJ58" i="1" s="1"/>
  <c r="BA418" i="1"/>
  <c r="BJ418" i="1" s="1"/>
  <c r="BA1333" i="1"/>
  <c r="BJ1333" i="1" s="1"/>
  <c r="BK1333" i="1" s="1"/>
  <c r="BA841" i="1"/>
  <c r="BA1704" i="1"/>
  <c r="BJ1704" i="1" s="1"/>
  <c r="BA93" i="1"/>
  <c r="BA808" i="1"/>
  <c r="BA1556" i="1"/>
  <c r="BA140" i="1"/>
  <c r="BJ140" i="1" s="1"/>
  <c r="BK140" i="1" s="1"/>
  <c r="BL140" i="1" s="1"/>
  <c r="BA240" i="1"/>
  <c r="BJ240" i="1" s="1"/>
  <c r="BA1683" i="1"/>
  <c r="BJ1683" i="1" s="1"/>
  <c r="BK1683" i="1" s="1"/>
  <c r="BA707" i="1"/>
  <c r="BA247" i="1"/>
  <c r="BJ247" i="1" s="1"/>
  <c r="BA891" i="1"/>
  <c r="BA623" i="1"/>
  <c r="BJ623" i="1" s="1"/>
  <c r="BA638" i="1"/>
  <c r="BA494" i="1"/>
  <c r="BA1017" i="1"/>
  <c r="BA1445" i="1"/>
  <c r="BJ1445" i="1" s="1"/>
  <c r="BA873" i="1"/>
  <c r="BA249" i="1"/>
  <c r="BJ249" i="1" s="1"/>
  <c r="BA325" i="1"/>
  <c r="BJ325" i="1" s="1"/>
  <c r="BA1432" i="1"/>
  <c r="BJ1432" i="1" s="1"/>
  <c r="BA1456" i="1"/>
  <c r="BA872" i="1"/>
  <c r="BJ872" i="1" s="1"/>
  <c r="BA332" i="1"/>
  <c r="BJ332" i="1" s="1"/>
  <c r="BA400" i="1"/>
  <c r="BA1127" i="1"/>
  <c r="BA144" i="1"/>
  <c r="BJ144" i="1" s="1"/>
  <c r="BA212" i="1"/>
  <c r="BJ212" i="1" s="1"/>
  <c r="BA419" i="1"/>
  <c r="BJ419" i="1" s="1"/>
  <c r="BA87" i="1"/>
  <c r="BJ87" i="1" s="1"/>
  <c r="BA895" i="1"/>
  <c r="BJ895" i="1" s="1"/>
  <c r="BA1030" i="1"/>
  <c r="BA662" i="1"/>
  <c r="BA842" i="1"/>
  <c r="BJ842" i="1" s="1"/>
  <c r="BA1481" i="1"/>
  <c r="BJ1481" i="1" s="1"/>
  <c r="BK1481" i="1" s="1"/>
  <c r="BL1481" i="1" s="1"/>
  <c r="BA1569" i="1"/>
  <c r="BJ1569" i="1" s="1"/>
  <c r="BA961" i="1"/>
  <c r="BJ961" i="1" s="1"/>
  <c r="BA637" i="1"/>
  <c r="BA45" i="1"/>
  <c r="BJ45" i="1" s="1"/>
  <c r="BA1628" i="1"/>
  <c r="BJ1628" i="1" s="1"/>
  <c r="BA968" i="1"/>
  <c r="BJ968" i="1" s="1"/>
  <c r="BA936" i="1"/>
  <c r="BJ936" i="1" s="1"/>
  <c r="BA408" i="1"/>
  <c r="BJ408" i="1" s="1"/>
  <c r="BA912" i="1"/>
  <c r="BJ912" i="1" s="1"/>
  <c r="BA1111" i="1"/>
  <c r="BJ1111" i="1" s="1"/>
  <c r="BA1371" i="1"/>
  <c r="BA1663" i="1"/>
  <c r="BJ1663" i="1" s="1"/>
  <c r="BA1715" i="1"/>
  <c r="BJ1715" i="1" s="1"/>
  <c r="BA867" i="1"/>
  <c r="BA823" i="1"/>
  <c r="BJ823" i="1" s="1"/>
  <c r="BA135" i="1"/>
  <c r="BJ135" i="1" s="1"/>
  <c r="BA251" i="1"/>
  <c r="BA655" i="1"/>
  <c r="BJ655" i="1" s="1"/>
  <c r="BA1094" i="1"/>
  <c r="BA70" i="1"/>
  <c r="BJ70" i="1" s="1"/>
  <c r="BA1514" i="1"/>
  <c r="BJ1514" i="1" s="1"/>
  <c r="BA346" i="1"/>
  <c r="BJ346" i="1" s="1"/>
  <c r="BA990" i="1"/>
  <c r="BJ990" i="1" s="1"/>
  <c r="BA270" i="1"/>
  <c r="BJ270" i="1" s="1"/>
  <c r="BA1138" i="1"/>
  <c r="BJ1138" i="1" s="1"/>
  <c r="BA50" i="1"/>
  <c r="BJ50" i="1" s="1"/>
  <c r="BA1658" i="1"/>
  <c r="BJ1658" i="1" s="1"/>
  <c r="BA446" i="1"/>
  <c r="BJ446" i="1" s="1"/>
  <c r="BA1266" i="1"/>
  <c r="BJ1266" i="1" s="1"/>
  <c r="BA830" i="1"/>
  <c r="BA1621" i="1"/>
  <c r="BJ1621" i="1" s="1"/>
  <c r="BA1097" i="1"/>
  <c r="BJ1097" i="1" s="1"/>
  <c r="BA1425" i="1"/>
  <c r="BA941" i="1"/>
  <c r="BJ941" i="1" s="1"/>
  <c r="BA773" i="1"/>
  <c r="BJ773" i="1" s="1"/>
  <c r="BA717" i="1"/>
  <c r="BA217" i="1"/>
  <c r="BA385" i="1"/>
  <c r="BJ385" i="1" s="1"/>
  <c r="BK385" i="1" s="1"/>
  <c r="BL385" i="1" s="1"/>
  <c r="BA241" i="1"/>
  <c r="BA145" i="1"/>
  <c r="BJ145" i="1" s="1"/>
  <c r="BA1368" i="1"/>
  <c r="BJ1368" i="1" s="1"/>
  <c r="BA944" i="1"/>
  <c r="BJ944" i="1" s="1"/>
  <c r="BA1392" i="1"/>
  <c r="BA552" i="1"/>
  <c r="BJ552" i="1" s="1"/>
  <c r="BA780" i="1"/>
  <c r="BJ780" i="1" s="1"/>
  <c r="BA1120" i="1"/>
  <c r="BJ1120" i="1" s="1"/>
  <c r="BK1120" i="1" s="1"/>
  <c r="BL1120" i="1" s="1"/>
  <c r="BA352" i="1"/>
  <c r="BJ352" i="1" s="1"/>
  <c r="BA1271" i="1"/>
  <c r="BJ1271" i="1" s="1"/>
  <c r="BK1271" i="1" s="1"/>
  <c r="BA1707" i="1"/>
  <c r="BA256" i="1"/>
  <c r="BJ256" i="1" s="1"/>
  <c r="BA1247" i="1"/>
  <c r="BA1699" i="1"/>
  <c r="BJ1699" i="1" s="1"/>
  <c r="BA851" i="1"/>
  <c r="BA83" i="1"/>
  <c r="BJ83" i="1" s="1"/>
  <c r="BA407" i="1"/>
  <c r="BJ407" i="1" s="1"/>
  <c r="BA907" i="1"/>
  <c r="BJ907" i="1" s="1"/>
  <c r="BA235" i="1"/>
  <c r="BJ235" i="1" s="1"/>
  <c r="BA639" i="1"/>
  <c r="BJ639" i="1" s="1"/>
  <c r="BK639" i="1" s="1"/>
  <c r="BL639" i="1" s="1"/>
  <c r="BA1590" i="1"/>
  <c r="BJ1590" i="1" s="1"/>
  <c r="BA774" i="1"/>
  <c r="BJ774" i="1" s="1"/>
  <c r="BA54" i="1"/>
  <c r="BJ54" i="1" s="1"/>
  <c r="BA1018" i="1"/>
  <c r="BJ1018" i="1" s="1"/>
  <c r="BA330" i="1"/>
  <c r="BJ330" i="1" s="1"/>
  <c r="BA1278" i="1"/>
  <c r="BA654" i="1"/>
  <c r="BJ654" i="1" s="1"/>
  <c r="BA1634" i="1"/>
  <c r="BJ1634" i="1" s="1"/>
  <c r="BA850" i="1"/>
  <c r="BA1046" i="1"/>
  <c r="BJ1046" i="1" s="1"/>
  <c r="BA922" i="1"/>
  <c r="BJ922" i="1" s="1"/>
  <c r="BA702" i="1"/>
  <c r="BJ702" i="1" s="1"/>
  <c r="BA274" i="1"/>
  <c r="BJ274" i="1" s="1"/>
  <c r="BA30" i="1"/>
  <c r="BJ30" i="1" s="1"/>
  <c r="BA1677" i="1"/>
  <c r="BA1021" i="1"/>
  <c r="BA1249" i="1"/>
  <c r="BJ1249" i="1" s="1"/>
  <c r="BA1025" i="1"/>
  <c r="BJ1025" i="1" s="1"/>
  <c r="BA693" i="1"/>
  <c r="BJ693" i="1" s="1"/>
  <c r="BA653" i="1"/>
  <c r="BJ653" i="1" s="1"/>
  <c r="BA149" i="1"/>
  <c r="BJ149" i="1" s="1"/>
  <c r="BA221" i="1"/>
  <c r="BJ221" i="1" s="1"/>
  <c r="BA109" i="1"/>
  <c r="BA1716" i="1"/>
  <c r="BJ1716" i="1" s="1"/>
  <c r="BA1192" i="1"/>
  <c r="BJ1192" i="1" s="1"/>
  <c r="BA852" i="1"/>
  <c r="BJ852" i="1" s="1"/>
  <c r="BA1252" i="1"/>
  <c r="BJ1252" i="1" s="1"/>
  <c r="BA440" i="1"/>
  <c r="BA700" i="1"/>
  <c r="BJ700" i="1" s="1"/>
  <c r="BA960" i="1"/>
  <c r="BJ960" i="1" s="1"/>
  <c r="BA264" i="1"/>
  <c r="BJ264" i="1" s="1"/>
  <c r="BA1143" i="1"/>
  <c r="BJ1143" i="1" s="1"/>
  <c r="BA1691" i="1"/>
  <c r="BA1211" i="1"/>
  <c r="BJ1211" i="1" s="1"/>
  <c r="BA64" i="1"/>
  <c r="BJ64" i="1" s="1"/>
  <c r="BA1231" i="1"/>
  <c r="BJ1231" i="1" s="1"/>
  <c r="BA164" i="1"/>
  <c r="BA1427" i="1"/>
  <c r="BJ1427" i="1" s="1"/>
  <c r="BA835" i="1"/>
  <c r="BJ835" i="1" s="1"/>
  <c r="BA355" i="1"/>
  <c r="BJ355" i="1" s="1"/>
  <c r="BK355" i="1" s="1"/>
  <c r="BL355" i="1" s="1"/>
  <c r="BA935" i="1"/>
  <c r="BJ935" i="1" s="1"/>
  <c r="BK935" i="1" s="1"/>
  <c r="BL935" i="1" s="1"/>
  <c r="BA391" i="1"/>
  <c r="BA39" i="1"/>
  <c r="BA747" i="1"/>
  <c r="BJ747" i="1" s="1"/>
  <c r="BA219" i="1"/>
  <c r="BA847" i="1"/>
  <c r="BJ847" i="1" s="1"/>
  <c r="BA287" i="1"/>
  <c r="BJ287" i="1" s="1"/>
  <c r="BA38" i="1"/>
  <c r="BJ38" i="1" s="1"/>
  <c r="BA1662" i="1"/>
  <c r="BJ1662" i="1" s="1"/>
  <c r="BA1586" i="1"/>
  <c r="BJ1586" i="1" s="1"/>
  <c r="BA1502" i="1"/>
  <c r="BJ1502" i="1" s="1"/>
  <c r="BA818" i="1"/>
  <c r="BJ818" i="1" s="1"/>
  <c r="BA1641" i="1"/>
  <c r="BA1145" i="1"/>
  <c r="BJ1145" i="1" s="1"/>
  <c r="BA1309" i="1"/>
  <c r="BJ1309" i="1" s="1"/>
  <c r="BA1233" i="1"/>
  <c r="BJ1233" i="1" s="1"/>
  <c r="BA1009" i="1"/>
  <c r="BJ1009" i="1" s="1"/>
  <c r="BA769" i="1"/>
  <c r="BA677" i="1"/>
  <c r="BJ677" i="1" s="1"/>
  <c r="BA745" i="1"/>
  <c r="BJ745" i="1" s="1"/>
  <c r="BA409" i="1"/>
  <c r="BJ409" i="1" s="1"/>
  <c r="BA117" i="1"/>
  <c r="BJ117" i="1" s="1"/>
  <c r="BA421" i="1"/>
  <c r="BJ421" i="1" s="1"/>
  <c r="BA1452" i="1"/>
  <c r="BJ1452" i="1" s="1"/>
  <c r="BA97" i="1"/>
  <c r="BA197" i="1"/>
  <c r="BA209" i="1"/>
  <c r="BJ209" i="1" s="1"/>
  <c r="BA1144" i="1"/>
  <c r="BJ1144" i="1" s="1"/>
  <c r="BA980" i="1"/>
  <c r="BJ980" i="1" s="1"/>
  <c r="BA644" i="1"/>
  <c r="BJ644" i="1" s="1"/>
  <c r="BA1244" i="1"/>
  <c r="BJ1244" i="1" s="1"/>
  <c r="BA648" i="1"/>
  <c r="BA1184" i="1"/>
  <c r="BA668" i="1"/>
  <c r="BA1152" i="1"/>
  <c r="BJ1152" i="1" s="1"/>
  <c r="BA720" i="1"/>
  <c r="BJ720" i="1" s="1"/>
  <c r="BA248" i="1"/>
  <c r="BJ248" i="1" s="1"/>
  <c r="BA1335" i="1"/>
  <c r="BJ1335" i="1" s="1"/>
  <c r="BA220" i="1"/>
  <c r="BJ220" i="1" s="1"/>
  <c r="BA1611" i="1"/>
  <c r="BJ1611" i="1" s="1"/>
  <c r="BA1035" i="1"/>
  <c r="BA1567" i="1"/>
  <c r="BJ1567" i="1" s="1"/>
  <c r="BA1119" i="1"/>
  <c r="BJ1119" i="1" s="1"/>
  <c r="BA1731" i="1"/>
  <c r="BJ1731" i="1" s="1"/>
  <c r="BA1187" i="1"/>
  <c r="BJ1187" i="1" s="1"/>
  <c r="BA755" i="1"/>
  <c r="BJ755" i="1" s="1"/>
  <c r="BA147" i="1"/>
  <c r="BJ147" i="1" s="1"/>
  <c r="BA775" i="1"/>
  <c r="BJ775" i="1" s="1"/>
  <c r="BA295" i="1"/>
  <c r="BA939" i="1"/>
  <c r="BJ939" i="1" s="1"/>
  <c r="BA491" i="1"/>
  <c r="BA91" i="1"/>
  <c r="BJ91" i="1" s="1"/>
  <c r="BA687" i="1"/>
  <c r="BJ687" i="1" s="1"/>
  <c r="BA207" i="1"/>
  <c r="BA1334" i="1"/>
  <c r="BJ1334" i="1" s="1"/>
  <c r="BA806" i="1"/>
  <c r="BJ806" i="1" s="1"/>
  <c r="BA310" i="1"/>
  <c r="BJ310" i="1" s="1"/>
  <c r="BA10" i="1"/>
  <c r="BA1082" i="1"/>
  <c r="BJ1082" i="1" s="1"/>
  <c r="BA1422" i="1"/>
  <c r="BA946" i="1"/>
  <c r="BA1625" i="1"/>
  <c r="BJ1625" i="1" s="1"/>
  <c r="BA1193" i="1"/>
  <c r="BJ1193" i="1" s="1"/>
  <c r="BA1389" i="1"/>
  <c r="BJ1389" i="1" s="1"/>
  <c r="BA1217" i="1"/>
  <c r="BJ1217" i="1" s="1"/>
  <c r="BA1093" i="1"/>
  <c r="BJ1093" i="1" s="1"/>
  <c r="BA833" i="1"/>
  <c r="BJ833" i="1" s="1"/>
  <c r="BA661" i="1"/>
  <c r="BJ661" i="1" s="1"/>
  <c r="BK661" i="1" s="1"/>
  <c r="BL661" i="1" s="1"/>
  <c r="BA765" i="1"/>
  <c r="BJ765" i="1" s="1"/>
  <c r="BA445" i="1"/>
  <c r="BJ445" i="1" s="1"/>
  <c r="BA105" i="1"/>
  <c r="BJ105" i="1" s="1"/>
  <c r="BA485" i="1"/>
  <c r="BJ485" i="1" s="1"/>
  <c r="BK485" i="1" s="1"/>
  <c r="BL485" i="1" s="1"/>
  <c r="BA1548" i="1"/>
  <c r="BJ1548" i="1" s="1"/>
  <c r="BA61" i="1"/>
  <c r="BJ61" i="1" s="1"/>
  <c r="BA337" i="1"/>
  <c r="BJ337" i="1" s="1"/>
  <c r="BA285" i="1"/>
  <c r="BJ285" i="1" s="1"/>
  <c r="BA1112" i="1"/>
  <c r="BJ1112" i="1" s="1"/>
  <c r="BA1056" i="1"/>
  <c r="BA692" i="1"/>
  <c r="BJ692" i="1" s="1"/>
  <c r="BA1212" i="1"/>
  <c r="BJ1212" i="1" s="1"/>
  <c r="BA712" i="1"/>
  <c r="BJ712" i="1" s="1"/>
  <c r="BA1264" i="1"/>
  <c r="BA652" i="1"/>
  <c r="BJ652" i="1" s="1"/>
  <c r="BA1216" i="1"/>
  <c r="BJ1216" i="1" s="1"/>
  <c r="BA768" i="1"/>
  <c r="BJ768" i="1" s="1"/>
  <c r="BA232" i="1"/>
  <c r="BJ232" i="1" s="1"/>
  <c r="BA1399" i="1"/>
  <c r="BJ1399" i="1" s="1"/>
  <c r="BA300" i="1"/>
  <c r="BJ300" i="1" s="1"/>
  <c r="BA1595" i="1"/>
  <c r="BJ1595" i="1" s="1"/>
  <c r="BA96" i="1"/>
  <c r="BJ96" i="1" s="1"/>
  <c r="BA1103" i="1"/>
  <c r="BA1475" i="1"/>
  <c r="BJ1475" i="1" s="1"/>
  <c r="BA323" i="1"/>
  <c r="BJ323" i="1" s="1"/>
  <c r="BA695" i="1"/>
  <c r="BJ695" i="1" s="1"/>
  <c r="BA779" i="1"/>
  <c r="BJ779" i="1" s="1"/>
  <c r="BA75" i="1"/>
  <c r="BJ75" i="1" s="1"/>
  <c r="BA415" i="1"/>
  <c r="BJ415" i="1" s="1"/>
  <c r="BA918" i="1"/>
  <c r="BJ918" i="1" s="1"/>
  <c r="BA198" i="1"/>
  <c r="BA1242" i="1"/>
  <c r="BJ1242" i="1" s="1"/>
  <c r="BA202" i="1"/>
  <c r="BJ202" i="1" s="1"/>
  <c r="BK202" i="1" s="1"/>
  <c r="BL202" i="1" s="1"/>
  <c r="BA1150" i="1"/>
  <c r="BJ1150" i="1" s="1"/>
  <c r="BA414" i="1"/>
  <c r="BA1330" i="1"/>
  <c r="BJ1330" i="1" s="1"/>
  <c r="BA738" i="1"/>
  <c r="BJ738" i="1" s="1"/>
  <c r="BA1190" i="1"/>
  <c r="BJ1190" i="1" s="1"/>
  <c r="BA986" i="1"/>
  <c r="BJ986" i="1" s="1"/>
  <c r="BA46" i="1"/>
  <c r="BJ46" i="1" s="1"/>
  <c r="BA906" i="1"/>
  <c r="BJ906" i="1" s="1"/>
  <c r="BA882" i="1"/>
  <c r="BJ882" i="1" s="1"/>
  <c r="BA1746" i="1"/>
  <c r="BA1626" i="1"/>
  <c r="BJ1626" i="1" s="1"/>
  <c r="BA426" i="1"/>
  <c r="BJ426" i="1" s="1"/>
  <c r="BA1070" i="1"/>
  <c r="BJ1070" i="1" s="1"/>
  <c r="BA1218" i="1"/>
  <c r="BJ1218" i="1" s="1"/>
  <c r="BA242" i="1"/>
  <c r="BJ242" i="1" s="1"/>
  <c r="BA102" i="1"/>
  <c r="BJ102" i="1" s="1"/>
  <c r="BA782" i="1"/>
  <c r="BJ782" i="1" s="1"/>
  <c r="BA1166" i="1"/>
  <c r="BJ1166" i="1" s="1"/>
  <c r="BA119" i="1"/>
  <c r="BJ119" i="1" s="1"/>
  <c r="BA374" i="1"/>
  <c r="BJ374" i="1" s="1"/>
  <c r="BA1678" i="1"/>
  <c r="BJ1678" i="1" s="1"/>
  <c r="BA210" i="1"/>
  <c r="BJ210" i="1" s="1"/>
  <c r="BA1246" i="1"/>
  <c r="BJ1246" i="1" s="1"/>
  <c r="BA1197" i="1"/>
  <c r="BJ1197" i="1" s="1"/>
  <c r="BA377" i="1"/>
  <c r="BJ377" i="1" s="1"/>
  <c r="BA673" i="1"/>
  <c r="BA468" i="1"/>
  <c r="BJ468" i="1" s="1"/>
  <c r="BA656" i="1"/>
  <c r="BJ656" i="1" s="1"/>
  <c r="BA1531" i="1"/>
  <c r="BA1071" i="1"/>
  <c r="BA67" i="1"/>
  <c r="BJ67" i="1" s="1"/>
  <c r="BA43" i="1"/>
  <c r="BJ43" i="1" s="1"/>
  <c r="BA1098" i="1"/>
  <c r="BJ1098" i="1" s="1"/>
  <c r="BA1685" i="1"/>
  <c r="BJ1685" i="1" s="1"/>
  <c r="BA1457" i="1"/>
  <c r="BA805" i="1"/>
  <c r="BJ805" i="1" s="1"/>
  <c r="BA9" i="1"/>
  <c r="BA1536" i="1"/>
  <c r="BJ1536" i="1" s="1"/>
  <c r="BA836" i="1"/>
  <c r="BJ836" i="1" s="1"/>
  <c r="BA812" i="1"/>
  <c r="BA1735" i="1"/>
  <c r="BA1275" i="1"/>
  <c r="BJ1275" i="1" s="1"/>
  <c r="BA1523" i="1"/>
  <c r="BJ1523" i="1" s="1"/>
  <c r="BA1734" i="1"/>
  <c r="BA795" i="1"/>
  <c r="BJ795" i="1" s="1"/>
  <c r="BA431" i="1"/>
  <c r="BJ431" i="1" s="1"/>
  <c r="BA86" i="1"/>
  <c r="BJ86" i="1" s="1"/>
  <c r="BA1633" i="1"/>
  <c r="BJ1633" i="1" s="1"/>
  <c r="BA1057" i="1"/>
  <c r="BA921" i="1"/>
  <c r="BJ921" i="1" s="1"/>
  <c r="BA37" i="1"/>
  <c r="BJ37" i="1" s="1"/>
  <c r="BK37" i="1" s="1"/>
  <c r="BL37" i="1" s="1"/>
  <c r="BA557" i="1"/>
  <c r="BJ557" i="1" s="1"/>
  <c r="BA820" i="1"/>
  <c r="BJ820" i="1" s="1"/>
  <c r="BA908" i="1"/>
  <c r="BJ908" i="1" s="1"/>
  <c r="BA40" i="1"/>
  <c r="BJ40" i="1" s="1"/>
  <c r="BA304" i="1"/>
  <c r="BJ304" i="1" s="1"/>
  <c r="BA260" i="1"/>
  <c r="BJ260" i="1" s="1"/>
  <c r="BK260" i="1" s="1"/>
  <c r="BL260" i="1" s="1"/>
  <c r="BA467" i="1"/>
  <c r="BJ467" i="1" s="1"/>
  <c r="BA423" i="1"/>
  <c r="BJ423" i="1" s="1"/>
  <c r="BA635" i="1"/>
  <c r="BJ635" i="1" s="1"/>
  <c r="BK635" i="1" s="1"/>
  <c r="BL635" i="1" s="1"/>
  <c r="BA255" i="1"/>
  <c r="BJ255" i="1" s="1"/>
  <c r="BA790" i="1"/>
  <c r="BJ790" i="1" s="1"/>
  <c r="BA1066" i="1"/>
  <c r="BJ1066" i="1" s="1"/>
  <c r="BA34" i="1"/>
  <c r="BJ34" i="1" s="1"/>
  <c r="BA670" i="1"/>
  <c r="BJ670" i="1" s="1"/>
  <c r="BA866" i="1"/>
  <c r="BJ866" i="1" s="1"/>
  <c r="BA223" i="1"/>
  <c r="BJ223" i="1" s="1"/>
  <c r="BK223" i="1" s="1"/>
  <c r="BL223" i="1" s="1"/>
  <c r="BA634" i="1"/>
  <c r="BJ634" i="1" s="1"/>
  <c r="BA434" i="1"/>
  <c r="BJ434" i="1" s="1"/>
  <c r="BA1378" i="1"/>
  <c r="BJ1378" i="1" s="1"/>
  <c r="BA1529" i="1"/>
  <c r="BJ1529" i="1" s="1"/>
  <c r="BA1501" i="1"/>
  <c r="BJ1501" i="1" s="1"/>
  <c r="BA1121" i="1"/>
  <c r="BA881" i="1"/>
  <c r="BJ881" i="1" s="1"/>
  <c r="BA957" i="1"/>
  <c r="BJ957" i="1" s="1"/>
  <c r="BA473" i="1"/>
  <c r="BA57" i="1"/>
  <c r="BJ57" i="1" s="1"/>
  <c r="BA1612" i="1"/>
  <c r="BA1684" i="1"/>
  <c r="BJ1684" i="1" s="1"/>
  <c r="BK1684" i="1" s="1"/>
  <c r="BA401" i="1"/>
  <c r="BA1016" i="1"/>
  <c r="BA740" i="1"/>
  <c r="BJ740" i="1" s="1"/>
  <c r="BA1028" i="1"/>
  <c r="BJ1028" i="1" s="1"/>
  <c r="BK1028" i="1" s="1"/>
  <c r="BL1028" i="1" s="1"/>
  <c r="BA1488" i="1"/>
  <c r="BJ1488" i="1" s="1"/>
  <c r="BA460" i="1"/>
  <c r="BJ460" i="1" s="1"/>
  <c r="BA832" i="1"/>
  <c r="BJ832" i="1" s="1"/>
  <c r="BA88" i="1"/>
  <c r="BJ88" i="1" s="1"/>
  <c r="BA1031" i="1"/>
  <c r="BJ1031" i="1" s="1"/>
  <c r="BA1451" i="1"/>
  <c r="BJ1451" i="1" s="1"/>
  <c r="BA1743" i="1"/>
  <c r="BJ1743" i="1" s="1"/>
  <c r="BA1023" i="1"/>
  <c r="BA1363" i="1"/>
  <c r="BJ1363" i="1" s="1"/>
  <c r="BA659" i="1"/>
  <c r="BJ659" i="1" s="1"/>
  <c r="BK659" i="1" s="1"/>
  <c r="BL659" i="1" s="1"/>
  <c r="BA871" i="1"/>
  <c r="BA199" i="1"/>
  <c r="BJ199" i="1" s="1"/>
  <c r="BA699" i="1"/>
  <c r="BJ699" i="1" s="1"/>
  <c r="BA1742" i="1"/>
  <c r="BJ1742" i="1" s="1"/>
  <c r="BA303" i="1"/>
  <c r="BA1206" i="1"/>
  <c r="BJ1206" i="1" s="1"/>
  <c r="BA438" i="1"/>
  <c r="BJ438" i="1" s="1"/>
  <c r="BA1610" i="1"/>
  <c r="BJ1610" i="1" s="1"/>
  <c r="BA794" i="1"/>
  <c r="BA90" i="1"/>
  <c r="BJ90" i="1" s="1"/>
  <c r="BA1054" i="1"/>
  <c r="BJ1054" i="1" s="1"/>
  <c r="BK1054" i="1" s="1"/>
  <c r="BL1054" i="1" s="1"/>
  <c r="BA318" i="1"/>
  <c r="BJ318" i="1" s="1"/>
  <c r="BA1202" i="1"/>
  <c r="BA386" i="1"/>
  <c r="BJ386" i="1" s="1"/>
  <c r="BK386" i="1" s="1"/>
  <c r="BA342" i="1"/>
  <c r="BJ342" i="1" s="1"/>
  <c r="BA234" i="1"/>
  <c r="BJ234" i="1" s="1"/>
  <c r="BA82" i="1"/>
  <c r="BJ82" i="1" s="1"/>
  <c r="BA26" i="1"/>
  <c r="BJ26" i="1" s="1"/>
  <c r="BA754" i="1"/>
  <c r="BJ754" i="1" s="1"/>
  <c r="BA1433" i="1"/>
  <c r="BJ1433" i="1" s="1"/>
  <c r="BA1325" i="1"/>
  <c r="BA1525" i="1"/>
  <c r="BJ1525" i="1" s="1"/>
  <c r="BA785" i="1"/>
  <c r="BJ785" i="1" s="1"/>
  <c r="BA905" i="1"/>
  <c r="BJ905" i="1" s="1"/>
  <c r="BA425" i="1"/>
  <c r="BJ425" i="1" s="1"/>
  <c r="BA21" i="1"/>
  <c r="BJ21" i="1" s="1"/>
  <c r="BA1468" i="1"/>
  <c r="BJ1468" i="1" s="1"/>
  <c r="BK1468" i="1" s="1"/>
  <c r="BL1468" i="1" s="1"/>
  <c r="BA1568" i="1"/>
  <c r="BJ1568" i="1" s="1"/>
  <c r="BA245" i="1"/>
  <c r="BA1476" i="1"/>
  <c r="BJ1476" i="1" s="1"/>
  <c r="BA660" i="1"/>
  <c r="BJ660" i="1" s="1"/>
  <c r="BK660" i="1" s="1"/>
  <c r="BA904" i="1"/>
  <c r="BJ904" i="1" s="1"/>
  <c r="BA1196" i="1"/>
  <c r="BA364" i="1"/>
  <c r="BA736" i="1"/>
  <c r="BA8" i="1"/>
  <c r="BA268" i="1"/>
  <c r="BA1627" i="1"/>
  <c r="BJ1627" i="1" s="1"/>
  <c r="BA1147" i="1"/>
  <c r="BA1583" i="1"/>
  <c r="BJ1583" i="1" s="1"/>
  <c r="BA1151" i="1"/>
  <c r="BJ1151" i="1" s="1"/>
  <c r="BA68" i="1"/>
  <c r="BJ68" i="1" s="1"/>
  <c r="BA1203" i="1"/>
  <c r="BJ1203" i="1" s="1"/>
  <c r="BK1203" i="1" s="1"/>
  <c r="BA771" i="1"/>
  <c r="BJ771" i="1" s="1"/>
  <c r="BA291" i="1"/>
  <c r="BJ291" i="1" s="1"/>
  <c r="BA791" i="1"/>
  <c r="BJ791" i="1" s="1"/>
  <c r="BA311" i="1"/>
  <c r="BJ311" i="1" s="1"/>
  <c r="BA1722" i="1"/>
  <c r="BA523" i="1"/>
  <c r="BA107" i="1"/>
  <c r="BJ107" i="1" s="1"/>
  <c r="BA783" i="1"/>
  <c r="BJ783" i="1" s="1"/>
  <c r="BK783" i="1" s="1"/>
  <c r="BL783" i="1" s="1"/>
  <c r="BA1670" i="1"/>
  <c r="BJ1670" i="1" s="1"/>
  <c r="BA1578" i="1"/>
  <c r="BJ1578" i="1" s="1"/>
  <c r="BA1262" i="1"/>
  <c r="BJ1262" i="1" s="1"/>
  <c r="BK1262" i="1" s="1"/>
  <c r="BL1262" i="1" s="1"/>
  <c r="BA834" i="1"/>
  <c r="BJ834" i="1" s="1"/>
  <c r="BA910" i="1"/>
  <c r="BJ910" i="1" s="1"/>
  <c r="BA258" i="1"/>
  <c r="BJ258" i="1" s="1"/>
  <c r="BA1485" i="1"/>
  <c r="BJ1485" i="1" s="1"/>
  <c r="BA1081" i="1"/>
  <c r="BJ1081" i="1" s="1"/>
  <c r="BA1133" i="1"/>
  <c r="BJ1133" i="1" s="1"/>
  <c r="BA1073" i="1"/>
  <c r="BJ1073" i="1" s="1"/>
  <c r="BA797" i="1"/>
  <c r="BJ797" i="1" s="1"/>
  <c r="BA933" i="1"/>
  <c r="BJ933" i="1" s="1"/>
  <c r="BA937" i="1"/>
  <c r="BJ937" i="1" s="1"/>
  <c r="BA701" i="1"/>
  <c r="BJ701" i="1" s="1"/>
  <c r="BA333" i="1"/>
  <c r="BJ333" i="1" s="1"/>
  <c r="BA41" i="1"/>
  <c r="BJ41" i="1" s="1"/>
  <c r="BA341" i="1"/>
  <c r="BA1388" i="1"/>
  <c r="BJ1388" i="1" s="1"/>
  <c r="BA1636" i="1"/>
  <c r="BJ1636" i="1" s="1"/>
  <c r="BA81" i="1"/>
  <c r="BJ81" i="1" s="1"/>
  <c r="BA77" i="1"/>
  <c r="BJ77" i="1" s="1"/>
  <c r="BA984" i="1"/>
  <c r="BJ984" i="1" s="1"/>
  <c r="BA916" i="1"/>
  <c r="BJ916" i="1" s="1"/>
  <c r="BA452" i="1"/>
  <c r="BJ452" i="1" s="1"/>
  <c r="BA992" i="1"/>
  <c r="BJ992" i="1" s="1"/>
  <c r="BA488" i="1"/>
  <c r="BA1040" i="1"/>
  <c r="BA428" i="1"/>
  <c r="BJ428" i="1" s="1"/>
  <c r="BA1072" i="1"/>
  <c r="BJ1072" i="1" s="1"/>
  <c r="BA640" i="1"/>
  <c r="BJ640" i="1" s="1"/>
  <c r="BA56" i="1"/>
  <c r="BJ56" i="1" s="1"/>
  <c r="BA1239" i="1"/>
  <c r="BJ1239" i="1" s="1"/>
  <c r="BK1239" i="1" s="1"/>
  <c r="BL1239" i="1" s="1"/>
  <c r="BA124" i="1"/>
  <c r="BJ124" i="1" s="1"/>
  <c r="BA1403" i="1"/>
  <c r="BA224" i="1"/>
  <c r="BJ224" i="1" s="1"/>
  <c r="BA1471" i="1"/>
  <c r="BJ1471" i="1" s="1"/>
  <c r="BA292" i="1"/>
  <c r="BJ292" i="1" s="1"/>
  <c r="BA1635" i="1"/>
  <c r="BA1091" i="1"/>
  <c r="BJ1091" i="1" s="1"/>
  <c r="BA483" i="1"/>
  <c r="BJ483" i="1" s="1"/>
  <c r="BK483" i="1" s="1"/>
  <c r="BA51" i="1"/>
  <c r="BJ51" i="1" s="1"/>
  <c r="BA711" i="1"/>
  <c r="BJ711" i="1" s="1"/>
  <c r="BA167" i="1"/>
  <c r="BA875" i="1"/>
  <c r="BJ875" i="1" s="1"/>
  <c r="BA427" i="1"/>
  <c r="BJ427" i="1" s="1"/>
  <c r="BA975" i="1"/>
  <c r="BA495" i="1"/>
  <c r="BJ495" i="1" s="1"/>
  <c r="BA79" i="1"/>
  <c r="BJ79" i="1" s="1"/>
  <c r="BA1126" i="1"/>
  <c r="BA742" i="1"/>
  <c r="BA214" i="1"/>
  <c r="BJ214" i="1" s="1"/>
  <c r="BA1530" i="1"/>
  <c r="BA970" i="1"/>
  <c r="BA1086" i="1"/>
  <c r="BA162" i="1"/>
  <c r="BJ162" i="1" s="1"/>
  <c r="BA1533" i="1"/>
  <c r="BJ1533" i="1" s="1"/>
  <c r="BA1113" i="1"/>
  <c r="BJ1113" i="1" s="1"/>
  <c r="BA1117" i="1"/>
  <c r="BJ1117" i="1" s="1"/>
  <c r="BA1137" i="1"/>
  <c r="BJ1137" i="1" s="1"/>
  <c r="BA981" i="1"/>
  <c r="BJ981" i="1" s="1"/>
  <c r="BA917" i="1"/>
  <c r="BJ917" i="1" s="1"/>
  <c r="BA977" i="1"/>
  <c r="BA729" i="1"/>
  <c r="BA329" i="1"/>
  <c r="BJ329" i="1" s="1"/>
  <c r="BA69" i="1"/>
  <c r="BJ69" i="1" s="1"/>
  <c r="BA413" i="1"/>
  <c r="BJ413" i="1" s="1"/>
  <c r="BA1372" i="1"/>
  <c r="BJ1372" i="1" s="1"/>
  <c r="BA1712" i="1"/>
  <c r="BJ1712" i="1" s="1"/>
  <c r="BA165" i="1"/>
  <c r="BA65" i="1"/>
  <c r="BJ65" i="1" s="1"/>
  <c r="BA1032" i="1"/>
  <c r="BA972" i="1"/>
  <c r="BJ972" i="1" s="1"/>
  <c r="BA436" i="1"/>
  <c r="BJ436" i="1" s="1"/>
  <c r="BA1068" i="1"/>
  <c r="BJ1068" i="1" s="1"/>
  <c r="BA616" i="1"/>
  <c r="BJ616" i="1" s="1"/>
  <c r="BA1004" i="1"/>
  <c r="BJ1004" i="1" s="1"/>
  <c r="BA476" i="1"/>
  <c r="BJ476" i="1" s="1"/>
  <c r="BA1132" i="1"/>
  <c r="BJ1132" i="1" s="1"/>
  <c r="BA624" i="1"/>
  <c r="BJ624" i="1" s="1"/>
  <c r="BA104" i="1"/>
  <c r="BJ104" i="1" s="1"/>
  <c r="BA1303" i="1"/>
  <c r="BJ1303" i="1" s="1"/>
  <c r="BA108" i="1"/>
  <c r="BJ108" i="1" s="1"/>
  <c r="BA1467" i="1"/>
  <c r="BJ1467" i="1" s="1"/>
  <c r="BK1467" i="1" s="1"/>
  <c r="BL1467" i="1" s="1"/>
  <c r="BA1083" i="1"/>
  <c r="BJ1083" i="1" s="1"/>
  <c r="BA32" i="1"/>
  <c r="BA1375" i="1"/>
  <c r="BJ1375" i="1" s="1"/>
  <c r="BA1039" i="1"/>
  <c r="BJ1039" i="1" s="1"/>
  <c r="BA36" i="1"/>
  <c r="BJ36" i="1" s="1"/>
  <c r="BK36" i="1" s="1"/>
  <c r="BA1379" i="1"/>
  <c r="BJ1379" i="1" s="1"/>
  <c r="BA979" i="1"/>
  <c r="BJ979" i="1" s="1"/>
  <c r="BA675" i="1"/>
  <c r="BJ675" i="1" s="1"/>
  <c r="BA211" i="1"/>
  <c r="BJ211" i="1" s="1"/>
  <c r="BA903" i="1"/>
  <c r="BJ903" i="1" s="1"/>
  <c r="BA487" i="1"/>
  <c r="BJ487" i="1" s="1"/>
  <c r="BA215" i="1"/>
  <c r="BJ215" i="1" s="1"/>
  <c r="BK215" i="1" s="1"/>
  <c r="BL215" i="1" s="1"/>
  <c r="BA991" i="1"/>
  <c r="BJ991" i="1" s="1"/>
  <c r="BA715" i="1"/>
  <c r="BJ715" i="1" s="1"/>
  <c r="BA331" i="1"/>
  <c r="BJ331" i="1" s="1"/>
  <c r="BA11" i="1"/>
  <c r="BA335" i="1"/>
  <c r="BJ335" i="1" s="1"/>
  <c r="BA1238" i="1"/>
  <c r="BJ1238" i="1" s="1"/>
  <c r="BA454" i="1"/>
  <c r="BJ454" i="1" s="1"/>
  <c r="BA1146" i="1"/>
  <c r="BA1406" i="1"/>
  <c r="BJ1406" i="1" s="1"/>
  <c r="BA334" i="1"/>
  <c r="BJ334" i="1" s="1"/>
  <c r="BA930" i="1"/>
  <c r="BJ930" i="1" s="1"/>
  <c r="BA290" i="1"/>
  <c r="BJ290" i="1" s="1"/>
  <c r="BA858" i="1"/>
  <c r="BJ858" i="1" s="1"/>
  <c r="BK858" i="1" s="1"/>
  <c r="BL858" i="1" s="1"/>
  <c r="BA706" i="1"/>
  <c r="BJ706" i="1" s="1"/>
  <c r="BA1726" i="1"/>
  <c r="BJ1726" i="1" s="1"/>
  <c r="BA587" i="1"/>
  <c r="BJ587" i="1" s="1"/>
  <c r="BA1498" i="1"/>
  <c r="BJ1498" i="1" s="1"/>
  <c r="BA942" i="1"/>
  <c r="BJ942" i="1" s="1"/>
  <c r="BA166" i="1"/>
  <c r="BA1186" i="1"/>
  <c r="BJ1186" i="1" s="1"/>
  <c r="BA1357" i="1"/>
  <c r="BJ1357" i="1" s="1"/>
  <c r="BA949" i="1"/>
  <c r="BA1404" i="1"/>
  <c r="BJ1404" i="1" s="1"/>
  <c r="BA1268" i="1"/>
  <c r="BJ1268" i="1" s="1"/>
  <c r="BK1268" i="1" s="1"/>
  <c r="BL1268" i="1" s="1"/>
  <c r="BA1052" i="1"/>
  <c r="BJ1052" i="1" s="1"/>
  <c r="BA1671" i="1"/>
  <c r="BJ1671" i="1" s="1"/>
  <c r="BA1487" i="1"/>
  <c r="BJ1487" i="1" s="1"/>
  <c r="BA1123" i="1"/>
  <c r="BJ1123" i="1" s="1"/>
  <c r="BA727" i="1"/>
  <c r="BJ727" i="1" s="1"/>
  <c r="BA443" i="1"/>
  <c r="BJ443" i="1" s="1"/>
  <c r="BA1270" i="1"/>
  <c r="BA338" i="1"/>
  <c r="BJ338" i="1" s="1"/>
  <c r="BK338" i="1" s="1"/>
  <c r="BL338" i="1" s="1"/>
  <c r="BA1421" i="1"/>
  <c r="BJ1421" i="1" s="1"/>
  <c r="BK1421" i="1" s="1"/>
  <c r="BA993" i="1"/>
  <c r="BA649" i="1"/>
  <c r="BJ649" i="1" s="1"/>
  <c r="BA193" i="1"/>
  <c r="BJ193" i="1" s="1"/>
  <c r="BA1668" i="1"/>
  <c r="BA1492" i="1"/>
  <c r="BJ1492" i="1" s="1"/>
  <c r="BA424" i="1"/>
  <c r="BJ424" i="1" s="1"/>
  <c r="BA928" i="1"/>
  <c r="BJ928" i="1" s="1"/>
  <c r="BA1739" i="1"/>
  <c r="BJ1739" i="1" s="1"/>
  <c r="BA1279" i="1"/>
  <c r="BA915" i="1"/>
  <c r="BJ915" i="1" s="1"/>
  <c r="BA439" i="1"/>
  <c r="BJ439" i="1" s="1"/>
  <c r="BA267" i="1"/>
  <c r="BA1638" i="1"/>
  <c r="BJ1638" i="1" s="1"/>
  <c r="BA1450" i="1"/>
  <c r="BJ1450" i="1" s="1"/>
  <c r="BA222" i="1"/>
  <c r="BJ222" i="1" s="1"/>
  <c r="BK222" i="1" s="1"/>
  <c r="BA1001" i="1"/>
  <c r="BJ1001" i="1" s="1"/>
  <c r="BA853" i="1"/>
  <c r="BJ853" i="1" s="1"/>
  <c r="BA281" i="1"/>
  <c r="BJ281" i="1" s="1"/>
  <c r="BK281" i="1" s="1"/>
  <c r="BA469" i="1"/>
  <c r="BJ469" i="1" s="1"/>
  <c r="BA1528" i="1"/>
  <c r="BJ1528" i="1" s="1"/>
  <c r="BA356" i="1"/>
  <c r="BJ356" i="1" s="1"/>
  <c r="BK356" i="1" s="1"/>
  <c r="BA412" i="1"/>
  <c r="BJ412" i="1" s="1"/>
  <c r="BA448" i="1"/>
  <c r="BJ448" i="1" s="1"/>
  <c r="BA44" i="1"/>
  <c r="BJ44" i="1" s="1"/>
  <c r="BA1263" i="1"/>
  <c r="BA1251" i="1"/>
  <c r="BJ1251" i="1" s="1"/>
  <c r="BA115" i="1"/>
  <c r="BJ115" i="1" s="1"/>
  <c r="BK115" i="1" s="1"/>
  <c r="BA923" i="1"/>
  <c r="BJ923" i="1" s="1"/>
  <c r="BA943" i="1"/>
  <c r="BJ943" i="1" s="1"/>
  <c r="BA1622" i="1"/>
  <c r="BJ1622" i="1" s="1"/>
  <c r="BA390" i="1"/>
  <c r="BJ390" i="1" s="1"/>
  <c r="BA746" i="1"/>
  <c r="BJ746" i="1" s="1"/>
  <c r="BA1310" i="1"/>
  <c r="BJ1310" i="1" s="1"/>
  <c r="BA1698" i="1"/>
  <c r="BJ1698" i="1" s="1"/>
  <c r="BA466" i="1"/>
  <c r="BJ466" i="1" s="1"/>
  <c r="BA758" i="1"/>
  <c r="BJ758" i="1" s="1"/>
  <c r="BA1438" i="1"/>
  <c r="BA282" i="1"/>
  <c r="BJ282" i="1" s="1"/>
  <c r="BA322" i="1"/>
  <c r="BJ42" i="1"/>
  <c r="BJ946" i="1"/>
  <c r="BJ363" i="1"/>
  <c r="BJ398" i="1"/>
  <c r="BF386" i="1"/>
  <c r="BG386" i="1" s="1"/>
  <c r="BJ1234" i="1"/>
  <c r="BK1234" i="1" s="1"/>
  <c r="BL1234" i="1" s="1"/>
  <c r="BF1234" i="1"/>
  <c r="BJ1534" i="1"/>
  <c r="BJ462" i="1"/>
  <c r="BJ186" i="1"/>
  <c r="BJ155" i="1"/>
  <c r="BK155" i="1" s="1"/>
  <c r="BF155" i="1"/>
  <c r="BJ831" i="1"/>
  <c r="BJ1099" i="1"/>
  <c r="BJ1100" i="1"/>
  <c r="BJ480" i="1"/>
  <c r="BK480" i="1" s="1"/>
  <c r="BL480" i="1" s="1"/>
  <c r="BF480" i="1"/>
  <c r="BG480" i="1" s="1"/>
  <c r="BF1268" i="1"/>
  <c r="BG1268" i="1" s="1"/>
  <c r="BJ397" i="1"/>
  <c r="BJ97" i="1"/>
  <c r="BJ709" i="1"/>
  <c r="BJ1669" i="1"/>
  <c r="BK1669" i="1" s="1"/>
  <c r="BL1669" i="1" s="1"/>
  <c r="BF1669" i="1"/>
  <c r="BG1669" i="1" s="1"/>
  <c r="BJ954" i="1"/>
  <c r="BJ891" i="1"/>
  <c r="BK891" i="1" s="1"/>
  <c r="BL891" i="1" s="1"/>
  <c r="BF891" i="1"/>
  <c r="BG891" i="1" s="1"/>
  <c r="BJ195" i="1"/>
  <c r="BF367" i="1"/>
  <c r="BF140" i="1"/>
  <c r="BG140" i="1" s="1"/>
  <c r="BJ1059" i="1"/>
  <c r="BJ1084" i="1"/>
  <c r="BJ669" i="1"/>
  <c r="BJ637" i="1"/>
  <c r="BJ985" i="1"/>
  <c r="BJ1285" i="1"/>
  <c r="BK1285" i="1" s="1"/>
  <c r="BL1285" i="1" s="1"/>
  <c r="BF1285" i="1"/>
  <c r="BG1285" i="1" s="1"/>
  <c r="BJ491" i="1"/>
  <c r="BK491" i="1" s="1"/>
  <c r="BL491" i="1" s="1"/>
  <c r="BF491" i="1"/>
  <c r="BG491" i="1" s="1"/>
  <c r="BJ931" i="1"/>
  <c r="BJ1167" i="1"/>
  <c r="BJ1435" i="1"/>
  <c r="BJ440" i="1"/>
  <c r="BJ800" i="1"/>
  <c r="BJ1724" i="1"/>
  <c r="BJ1725" i="1"/>
  <c r="BJ455" i="1"/>
  <c r="BJ723" i="1"/>
  <c r="BJ1243" i="1"/>
  <c r="BJ1351" i="1"/>
  <c r="BK1351" i="1" s="1"/>
  <c r="BF1351" i="1"/>
  <c r="BJ420" i="1"/>
  <c r="BF869" i="1"/>
  <c r="BG869" i="1" s="1"/>
  <c r="BJ873" i="1"/>
  <c r="BJ794" i="1"/>
  <c r="BK794" i="1" s="1"/>
  <c r="BL794" i="1" s="1"/>
  <c r="BF794" i="1"/>
  <c r="BG794" i="1" s="1"/>
  <c r="BJ718" i="1"/>
  <c r="BK718" i="1" s="1"/>
  <c r="BF718" i="1"/>
  <c r="BJ638" i="1"/>
  <c r="BJ558" i="1"/>
  <c r="BK558" i="1" s="1"/>
  <c r="BF558" i="1"/>
  <c r="BJ267" i="1"/>
  <c r="BJ651" i="1"/>
  <c r="BJ830" i="1"/>
  <c r="BJ1094" i="1"/>
  <c r="BJ414" i="1"/>
  <c r="BJ778" i="1"/>
  <c r="BJ402" i="1"/>
  <c r="BJ1134" i="1"/>
  <c r="BJ118" i="1"/>
  <c r="BJ1194" i="1"/>
  <c r="BJ103" i="1"/>
  <c r="BF387" i="1"/>
  <c r="BJ312" i="1"/>
  <c r="BK312" i="1" s="1"/>
  <c r="BF312" i="1"/>
  <c r="BJ1283" i="1"/>
  <c r="BK1283" i="1" s="1"/>
  <c r="BL1283" i="1" s="1"/>
  <c r="BF1283" i="1"/>
  <c r="BG1283" i="1" s="1"/>
  <c r="BJ844" i="1"/>
  <c r="BJ1168" i="1"/>
  <c r="BJ1552" i="1"/>
  <c r="BK1552" i="1" s="1"/>
  <c r="BF1552" i="1"/>
  <c r="BJ53" i="1"/>
  <c r="BK53" i="1" s="1"/>
  <c r="BF53" i="1"/>
  <c r="BG53" i="1" s="1"/>
  <c r="BF485" i="1"/>
  <c r="BG485" i="1" s="1"/>
  <c r="BJ909" i="1"/>
  <c r="BJ1373" i="1"/>
  <c r="BK1373" i="1" s="1"/>
  <c r="BL1373" i="1" s="1"/>
  <c r="BF1373" i="1"/>
  <c r="BG1373" i="1" s="1"/>
  <c r="BJ762" i="1"/>
  <c r="BK762" i="1" s="1"/>
  <c r="BL762" i="1" s="1"/>
  <c r="BF762" i="1"/>
  <c r="BG762" i="1" s="1"/>
  <c r="BJ1122" i="1"/>
  <c r="BJ667" i="1"/>
  <c r="BK667" i="1" s="1"/>
  <c r="BL667" i="1" s="1"/>
  <c r="BF667" i="1"/>
  <c r="BJ951" i="1"/>
  <c r="BJ143" i="1"/>
  <c r="BJ1439" i="1"/>
  <c r="BK1439" i="1" s="1"/>
  <c r="BF1439" i="1"/>
  <c r="BJ1643" i="1"/>
  <c r="BJ648" i="1"/>
  <c r="BJ109" i="1"/>
  <c r="BK109" i="1" s="1"/>
  <c r="BL109" i="1" s="1"/>
  <c r="BF109" i="1"/>
  <c r="BG109" i="1" s="1"/>
  <c r="BJ753" i="1"/>
  <c r="BJ1425" i="1"/>
  <c r="BF1029" i="1"/>
  <c r="BG1029" i="1" s="1"/>
  <c r="BJ690" i="1"/>
  <c r="BJ251" i="1"/>
  <c r="BJ707" i="1"/>
  <c r="BK707" i="1" s="1"/>
  <c r="BF707" i="1"/>
  <c r="BJ927" i="1"/>
  <c r="BJ1304" i="1"/>
  <c r="BK1304" i="1" s="1"/>
  <c r="BF1304" i="1"/>
  <c r="BJ404" i="1"/>
  <c r="BJ1364" i="1"/>
  <c r="BJ525" i="1"/>
  <c r="BK525" i="1" s="1"/>
  <c r="BF525" i="1"/>
  <c r="BF201" i="1"/>
  <c r="BJ857" i="1"/>
  <c r="BJ735" i="1"/>
  <c r="BJ1019" i="1"/>
  <c r="BJ1032" i="1"/>
  <c r="BJ1392" i="1"/>
  <c r="BJ400" i="1"/>
  <c r="BJ241" i="1"/>
  <c r="BJ665" i="1"/>
  <c r="BK665" i="1" s="1"/>
  <c r="BL665" i="1" s="1"/>
  <c r="BF665" i="1"/>
  <c r="BJ1641" i="1"/>
  <c r="BJ722" i="1"/>
  <c r="BJ283" i="1"/>
  <c r="BJ471" i="1"/>
  <c r="BJ739" i="1"/>
  <c r="BF1259" i="1"/>
  <c r="BG1259" i="1" s="1"/>
  <c r="BJ1360" i="1"/>
  <c r="BK1360" i="1" s="1"/>
  <c r="BF1360" i="1"/>
  <c r="BJ885" i="1"/>
  <c r="BJ1114" i="1"/>
  <c r="BJ694" i="1"/>
  <c r="BJ306" i="1"/>
  <c r="BJ39" i="1"/>
  <c r="BJ339" i="1"/>
  <c r="BK339" i="1" s="1"/>
  <c r="BF339" i="1"/>
  <c r="BG339" i="1" s="1"/>
  <c r="BJ268" i="1"/>
  <c r="BJ1235" i="1"/>
  <c r="BK1235" i="1" s="1"/>
  <c r="BL1235" i="1" s="1"/>
  <c r="BF1235" i="1"/>
  <c r="BG1235" i="1" s="1"/>
  <c r="BJ1420" i="1"/>
  <c r="BK1420" i="1" s="1"/>
  <c r="BL1420" i="1" s="1"/>
  <c r="BF1420" i="1"/>
  <c r="BG1420" i="1" s="1"/>
  <c r="BJ948" i="1"/>
  <c r="BK948" i="1" s="1"/>
  <c r="BL948" i="1" s="1"/>
  <c r="BF948" i="1"/>
  <c r="BG948" i="1" s="1"/>
  <c r="BJ1480" i="1"/>
  <c r="BK1480" i="1" s="1"/>
  <c r="BL1480" i="1" s="1"/>
  <c r="BF1480" i="1"/>
  <c r="BJ437" i="1"/>
  <c r="BJ1429" i="1"/>
  <c r="BJ1074" i="1"/>
  <c r="BJ95" i="1"/>
  <c r="BJ1359" i="1"/>
  <c r="BK1359" i="1" s="1"/>
  <c r="BF1359" i="1"/>
  <c r="BJ1579" i="1"/>
  <c r="BJ316" i="1"/>
  <c r="BK316" i="1" s="1"/>
  <c r="BF316" i="1"/>
  <c r="BJ600" i="1"/>
  <c r="BK600" i="1" s="1"/>
  <c r="BF600" i="1"/>
  <c r="BG600" i="1" s="1"/>
  <c r="BJ788" i="1"/>
  <c r="BK788" i="1" s="1"/>
  <c r="BL788" i="1" s="1"/>
  <c r="BF788" i="1"/>
  <c r="BG788" i="1" s="1"/>
  <c r="BJ217" i="1"/>
  <c r="BJ269" i="1"/>
  <c r="BJ1700" i="1"/>
  <c r="BJ1613" i="1"/>
  <c r="BJ1103" i="1"/>
  <c r="BJ1543" i="1"/>
  <c r="BK1543" i="1" s="1"/>
  <c r="BL1543" i="1" s="1"/>
  <c r="BF1543" i="1"/>
  <c r="BJ148" i="1"/>
  <c r="BJ376" i="1"/>
  <c r="BJ752" i="1"/>
  <c r="BJ1556" i="1"/>
  <c r="BJ429" i="1"/>
  <c r="BJ497" i="1"/>
  <c r="BK497" i="1" s="1"/>
  <c r="BL497" i="1" s="1"/>
  <c r="BF497" i="1"/>
  <c r="BG497" i="1" s="1"/>
  <c r="BJ1105" i="1"/>
  <c r="BJ1677" i="1"/>
  <c r="BJ1686" i="1"/>
  <c r="BJ726" i="1"/>
  <c r="BF222" i="1"/>
  <c r="BJ218" i="1"/>
  <c r="BK218" i="1" s="1"/>
  <c r="BL218" i="1" s="1"/>
  <c r="BF218" i="1"/>
  <c r="BJ263" i="1"/>
  <c r="BJ1035" i="1"/>
  <c r="BJ1411" i="1"/>
  <c r="BK1411" i="1" s="1"/>
  <c r="BF1411" i="1"/>
  <c r="BJ1040" i="1"/>
  <c r="BJ416" i="1"/>
  <c r="BJ1156" i="1"/>
  <c r="BF281" i="1"/>
  <c r="BJ29" i="1"/>
  <c r="BJ645" i="1"/>
  <c r="BJ681" i="1"/>
  <c r="BK681" i="1" s="1"/>
  <c r="BL681" i="1" s="1"/>
  <c r="BF681" i="1"/>
  <c r="BG681" i="1" s="1"/>
  <c r="BJ1549" i="1"/>
  <c r="BJ890" i="1"/>
  <c r="BK890" i="1" s="1"/>
  <c r="BL890" i="1" s="1"/>
  <c r="BF890" i="1"/>
  <c r="BG890" i="1" s="1"/>
  <c r="BJ470" i="1"/>
  <c r="BJ1282" i="1"/>
  <c r="BJ303" i="1"/>
  <c r="BJ524" i="1"/>
  <c r="BK524" i="1" s="1"/>
  <c r="BF524" i="1"/>
  <c r="BJ808" i="1"/>
  <c r="BJ1000" i="1"/>
  <c r="BJ1240" i="1"/>
  <c r="BK1240" i="1" s="1"/>
  <c r="BF1240" i="1"/>
  <c r="BG1240" i="1" s="1"/>
  <c r="BJ493" i="1"/>
  <c r="BJ245" i="1"/>
  <c r="BK245" i="1" s="1"/>
  <c r="BF245" i="1"/>
  <c r="BJ913" i="1"/>
  <c r="BK913" i="1" s="1"/>
  <c r="BF913" i="1"/>
  <c r="BJ1189" i="1"/>
  <c r="BJ411" i="1"/>
  <c r="BJ867" i="1"/>
  <c r="BJ1071" i="1"/>
  <c r="BJ1371" i="1"/>
  <c r="BJ116" i="1"/>
  <c r="BK116" i="1" s="1"/>
  <c r="BL116" i="1" s="1"/>
  <c r="BF116" i="1"/>
  <c r="BJ736" i="1"/>
  <c r="BJ1612" i="1"/>
  <c r="BJ401" i="1"/>
  <c r="BJ1661" i="1"/>
  <c r="BK1661" i="1" s="1"/>
  <c r="BF1661" i="1"/>
  <c r="BJ375" i="1"/>
  <c r="BF659" i="1"/>
  <c r="BF1163" i="1"/>
  <c r="BG1163" i="1" s="1"/>
  <c r="BF1271" i="1"/>
  <c r="BJ1635" i="1"/>
  <c r="BJ1196" i="1"/>
  <c r="BF356" i="1"/>
  <c r="BJ461" i="1"/>
  <c r="BJ169" i="1"/>
  <c r="BJ789" i="1"/>
  <c r="BK789" i="1" s="1"/>
  <c r="BF789" i="1"/>
  <c r="BJ809" i="1"/>
  <c r="BJ1717" i="1"/>
  <c r="BE1490" i="1"/>
  <c r="BE1254" i="1"/>
  <c r="BE1570" i="1"/>
  <c r="BE146" i="1"/>
  <c r="BE1662" i="1"/>
  <c r="BE194" i="1"/>
  <c r="BE1150" i="1"/>
  <c r="BE1190" i="1"/>
  <c r="BE998" i="1"/>
  <c r="BE1282" i="1"/>
  <c r="BE1398" i="1"/>
  <c r="BE806" i="1"/>
  <c r="BE66" i="1"/>
  <c r="BE1090" i="1"/>
  <c r="BE446" i="1"/>
  <c r="BE1470" i="1"/>
  <c r="BE438" i="1"/>
  <c r="BE1462" i="1"/>
  <c r="BE722" i="1"/>
  <c r="BE78" i="1"/>
  <c r="BE1102" i="1"/>
  <c r="BE666" i="1"/>
  <c r="BE1094" i="1"/>
  <c r="BE354" i="1"/>
  <c r="BE1378" i="1"/>
  <c r="BE734" i="1"/>
  <c r="BE62" i="1"/>
  <c r="BE726" i="1"/>
  <c r="BE102" i="1"/>
  <c r="BE1010" i="1"/>
  <c r="BE366" i="1"/>
  <c r="BE1390" i="1"/>
  <c r="BE394" i="1"/>
  <c r="BG394" i="1" s="1"/>
  <c r="BE1434" i="1"/>
  <c r="BE707" i="1"/>
  <c r="BE719" i="1"/>
  <c r="BE747" i="1"/>
  <c r="BE743" i="1"/>
  <c r="BG743" i="1" s="1"/>
  <c r="BE8" i="1"/>
  <c r="BG8" i="1" s="1"/>
  <c r="BE4" i="1"/>
  <c r="BG4" i="1" s="1"/>
  <c r="BE1743" i="1"/>
  <c r="BE1691" i="1"/>
  <c r="BE980" i="1"/>
  <c r="BE960" i="1"/>
  <c r="BE924" i="1"/>
  <c r="BE936" i="1"/>
  <c r="BE1532" i="1"/>
  <c r="BE293" i="1"/>
  <c r="BE625" i="1"/>
  <c r="BE1676" i="1"/>
  <c r="BE741" i="1"/>
  <c r="BG741" i="1" s="1"/>
  <c r="BE1161" i="1"/>
  <c r="BE1021" i="1"/>
  <c r="BG1021" i="1" s="1"/>
  <c r="BE1245" i="1"/>
  <c r="BE1114" i="1"/>
  <c r="BE403" i="1"/>
  <c r="BE415" i="1"/>
  <c r="BE443" i="1"/>
  <c r="BE439" i="1"/>
  <c r="BE1447" i="1"/>
  <c r="BE1411" i="1"/>
  <c r="BE1439" i="1"/>
  <c r="BE1387" i="1"/>
  <c r="BE676" i="1"/>
  <c r="BE640" i="1"/>
  <c r="BE620" i="1"/>
  <c r="BE632" i="1"/>
  <c r="BE1228" i="1"/>
  <c r="BE645" i="1"/>
  <c r="BE281" i="1"/>
  <c r="BE289" i="1"/>
  <c r="BE729" i="1"/>
  <c r="BE893" i="1"/>
  <c r="BE1317" i="1"/>
  <c r="BE1489" i="1"/>
  <c r="BE1717" i="1"/>
  <c r="BE1466" i="1"/>
  <c r="BE739" i="1"/>
  <c r="BE751" i="1"/>
  <c r="BE779" i="1"/>
  <c r="BE775" i="1"/>
  <c r="BE40" i="1"/>
  <c r="BE36" i="1"/>
  <c r="BE32" i="1"/>
  <c r="BE1723" i="1"/>
  <c r="BE1016" i="1"/>
  <c r="BG1016" i="1" s="1"/>
  <c r="BE996" i="1"/>
  <c r="BE976" i="1"/>
  <c r="BG976" i="1" s="1"/>
  <c r="BE992" i="1"/>
  <c r="BE1564" i="1"/>
  <c r="BE329" i="1"/>
  <c r="BE709" i="1"/>
  <c r="BE1708" i="1"/>
  <c r="BE773" i="1"/>
  <c r="BE1193" i="1"/>
  <c r="BE1037" i="1"/>
  <c r="BE1309" i="1"/>
  <c r="BE442" i="1"/>
  <c r="BE1482" i="1"/>
  <c r="BE755" i="1"/>
  <c r="BE767" i="1"/>
  <c r="BE795" i="1"/>
  <c r="BE791" i="1"/>
  <c r="BE56" i="1"/>
  <c r="BE52" i="1"/>
  <c r="BE48" i="1"/>
  <c r="BE1739" i="1"/>
  <c r="BE1044" i="1"/>
  <c r="BE1024" i="1"/>
  <c r="BE984" i="1"/>
  <c r="BE1000" i="1"/>
  <c r="BE1580" i="1"/>
  <c r="BE361" i="1"/>
  <c r="BE725" i="1"/>
  <c r="BE1724" i="1"/>
  <c r="BE789" i="1"/>
  <c r="BE1225" i="1"/>
  <c r="BE1041" i="1"/>
  <c r="BE1325" i="1"/>
  <c r="BG1325" i="1" s="1"/>
  <c r="BE358" i="1"/>
  <c r="BE1382" i="1"/>
  <c r="BE642" i="1"/>
  <c r="BE1698" i="1"/>
  <c r="BE1022" i="1"/>
  <c r="BG1022" i="1" s="1"/>
  <c r="BE410" i="1"/>
  <c r="BE1014" i="1"/>
  <c r="BE274" i="1"/>
  <c r="BE1298" i="1"/>
  <c r="BE654" i="1"/>
  <c r="BE1678" i="1"/>
  <c r="BE646" i="1"/>
  <c r="BE1670" i="1"/>
  <c r="BE930" i="1"/>
  <c r="BE286" i="1"/>
  <c r="BE1310" i="1"/>
  <c r="BE278" i="1"/>
  <c r="BE1302" i="1"/>
  <c r="BE562" i="1"/>
  <c r="BE1618" i="1"/>
  <c r="BE942" i="1"/>
  <c r="BE234" i="1"/>
  <c r="BE970" i="1"/>
  <c r="BE259" i="1"/>
  <c r="BE271" i="1"/>
  <c r="BE299" i="1"/>
  <c r="BE295" i="1"/>
  <c r="BE1303" i="1"/>
  <c r="BE1267" i="1"/>
  <c r="BE1295" i="1"/>
  <c r="BE1243" i="1"/>
  <c r="BE532" i="1"/>
  <c r="BE496" i="1"/>
  <c r="BE476" i="1"/>
  <c r="BE488" i="1"/>
  <c r="BE1084" i="1"/>
  <c r="BE393" i="1"/>
  <c r="BG393" i="1" s="1"/>
  <c r="BE113" i="1"/>
  <c r="BE141" i="1"/>
  <c r="BE585" i="1"/>
  <c r="BE813" i="1"/>
  <c r="BE1173" i="1"/>
  <c r="BE1405" i="1"/>
  <c r="BE1689" i="1"/>
  <c r="BE1706" i="1"/>
  <c r="BE979" i="1"/>
  <c r="BE1726" i="1"/>
  <c r="BE1738" i="1"/>
  <c r="BE999" i="1"/>
  <c r="BE280" i="1"/>
  <c r="BE276" i="1"/>
  <c r="BE272" i="1"/>
  <c r="BE236" i="1"/>
  <c r="BE1368" i="1"/>
  <c r="BE1316" i="1"/>
  <c r="BE1272" i="1"/>
  <c r="BE1312" i="1"/>
  <c r="BE69" i="1"/>
  <c r="BE609" i="1"/>
  <c r="BE1552" i="1"/>
  <c r="BE477" i="1"/>
  <c r="BE637" i="1"/>
  <c r="BE1449" i="1"/>
  <c r="BE1201" i="1"/>
  <c r="BE1661" i="1"/>
  <c r="BE1002" i="1"/>
  <c r="BE291" i="1"/>
  <c r="BE303" i="1"/>
  <c r="BE331" i="1"/>
  <c r="BE327" i="1"/>
  <c r="BE1335" i="1"/>
  <c r="BE1299" i="1"/>
  <c r="BE1327" i="1"/>
  <c r="BE1275" i="1"/>
  <c r="BE564" i="1"/>
  <c r="BE528" i="1"/>
  <c r="BE508" i="1"/>
  <c r="BE520" i="1"/>
  <c r="BE1116" i="1"/>
  <c r="BE449" i="1"/>
  <c r="BE165" i="1"/>
  <c r="BE153" i="1"/>
  <c r="BE617" i="1"/>
  <c r="BE829" i="1"/>
  <c r="BE1205" i="1"/>
  <c r="BE1421" i="1"/>
  <c r="BE1721" i="1"/>
  <c r="BG1721" i="1" s="1"/>
  <c r="BE1018" i="1"/>
  <c r="BE307" i="1"/>
  <c r="BE319" i="1"/>
  <c r="BE347" i="1"/>
  <c r="BE343" i="1"/>
  <c r="BE1351" i="1"/>
  <c r="BE1315" i="1"/>
  <c r="BE1343" i="1"/>
  <c r="BE1291" i="1"/>
  <c r="BE580" i="1"/>
  <c r="BE544" i="1"/>
  <c r="BE524" i="1"/>
  <c r="BE536" i="1"/>
  <c r="BE1132" i="1"/>
  <c r="BE457" i="1"/>
  <c r="BE185" i="1"/>
  <c r="BE181" i="1"/>
  <c r="BE633" i="1"/>
  <c r="BE833" i="1"/>
  <c r="BE1221" i="1"/>
  <c r="BE1425" i="1"/>
  <c r="BE1737" i="1"/>
  <c r="BE830" i="1"/>
  <c r="BE90" i="1"/>
  <c r="BE822" i="1"/>
  <c r="BE82" i="1"/>
  <c r="BE1106" i="1"/>
  <c r="BE462" i="1"/>
  <c r="BE1486" i="1"/>
  <c r="BE454" i="1"/>
  <c r="BE1478" i="1"/>
  <c r="BE738" i="1"/>
  <c r="BE94" i="1"/>
  <c r="BE1118" i="1"/>
  <c r="BE730" i="1"/>
  <c r="BE1110" i="1"/>
  <c r="BE370" i="1"/>
  <c r="BE1394" i="1"/>
  <c r="BE750" i="1"/>
  <c r="BE10" i="1"/>
  <c r="BG10" i="1" s="1"/>
  <c r="BE778" i="1"/>
  <c r="BE67" i="1"/>
  <c r="BE79" i="1"/>
  <c r="BE107" i="1"/>
  <c r="BE103" i="1"/>
  <c r="BE1111" i="1"/>
  <c r="BE1075" i="1"/>
  <c r="BE1103" i="1"/>
  <c r="BE1051" i="1"/>
  <c r="BE340" i="1"/>
  <c r="BE1512" i="1"/>
  <c r="BE1560" i="1"/>
  <c r="BE1620" i="1"/>
  <c r="BE1492" i="1"/>
  <c r="BE189" i="1"/>
  <c r="BE1648" i="1"/>
  <c r="BE1684" i="1"/>
  <c r="BE797" i="1"/>
  <c r="BE701" i="1"/>
  <c r="BE1561" i="1"/>
  <c r="BE1277" i="1"/>
  <c r="BE1725" i="1"/>
  <c r="BE1514" i="1"/>
  <c r="BE787" i="1"/>
  <c r="BE799" i="1"/>
  <c r="BE827" i="1"/>
  <c r="BE823" i="1"/>
  <c r="BE88" i="1"/>
  <c r="BE84" i="1"/>
  <c r="BE80" i="1"/>
  <c r="BE28" i="1"/>
  <c r="BE1064" i="1"/>
  <c r="BG1064" i="1" s="1"/>
  <c r="BE1072" i="1"/>
  <c r="BE1040" i="1"/>
  <c r="BE1048" i="1"/>
  <c r="BE1612" i="1"/>
  <c r="BE409" i="1"/>
  <c r="BE1360" i="1"/>
  <c r="BE29" i="1"/>
  <c r="BE821" i="1"/>
  <c r="BE1257" i="1"/>
  <c r="BE1073" i="1"/>
  <c r="BE1389" i="1"/>
  <c r="BE810" i="1"/>
  <c r="BE99" i="1"/>
  <c r="BE111" i="1"/>
  <c r="BE139" i="1"/>
  <c r="BE135" i="1"/>
  <c r="BE1143" i="1"/>
  <c r="BE1107" i="1"/>
  <c r="BE1135" i="1"/>
  <c r="BE1083" i="1"/>
  <c r="BE372" i="1"/>
  <c r="BE336" i="1"/>
  <c r="BE316" i="1"/>
  <c r="BE328" i="1"/>
  <c r="BE1576" i="1"/>
  <c r="BE201" i="1"/>
  <c r="BE1696" i="1"/>
  <c r="BE1744" i="1"/>
  <c r="BE925" i="1"/>
  <c r="BE717" i="1"/>
  <c r="BE1593" i="1"/>
  <c r="BE1293" i="1"/>
  <c r="BE1741" i="1"/>
  <c r="BE826" i="1"/>
  <c r="BE115" i="1"/>
  <c r="BE127" i="1"/>
  <c r="BE155" i="1"/>
  <c r="BE151" i="1"/>
  <c r="BE1159" i="1"/>
  <c r="BE1123" i="1"/>
  <c r="BE1151" i="1"/>
  <c r="BE1099" i="1"/>
  <c r="BE388" i="1"/>
  <c r="BE352" i="1"/>
  <c r="BE332" i="1"/>
  <c r="BE344" i="1"/>
  <c r="BE940" i="1"/>
  <c r="BE229" i="1"/>
  <c r="BE1704" i="1"/>
  <c r="BE9" i="1"/>
  <c r="BG9" i="1" s="1"/>
  <c r="BE941" i="1"/>
  <c r="BE721" i="1"/>
  <c r="BE1605" i="1"/>
  <c r="BE1297" i="1"/>
  <c r="BE1745" i="1"/>
  <c r="BE1426" i="1"/>
  <c r="BE782" i="1"/>
  <c r="BE42" i="1"/>
  <c r="BE774" i="1"/>
  <c r="BE34" i="1"/>
  <c r="BE1058" i="1"/>
  <c r="BE414" i="1"/>
  <c r="BE1438" i="1"/>
  <c r="BE406" i="1"/>
  <c r="BE1430" i="1"/>
  <c r="BE690" i="1"/>
  <c r="BE14" i="1"/>
  <c r="BG14" i="1" s="1"/>
  <c r="BE1070" i="1"/>
  <c r="BE538" i="1"/>
  <c r="BE1098" i="1"/>
  <c r="BE387" i="1"/>
  <c r="BE399" i="1"/>
  <c r="BE427" i="1"/>
  <c r="BE423" i="1"/>
  <c r="BE1431" i="1"/>
  <c r="BE1395" i="1"/>
  <c r="BE1423" i="1"/>
  <c r="BE1371" i="1"/>
  <c r="BE660" i="1"/>
  <c r="BE624" i="1"/>
  <c r="BE604" i="1"/>
  <c r="BE616" i="1"/>
  <c r="BE1212" i="1"/>
  <c r="BE629" i="1"/>
  <c r="BE273" i="1"/>
  <c r="BE269" i="1"/>
  <c r="BE713" i="1"/>
  <c r="BE881" i="1"/>
  <c r="BE1301" i="1"/>
  <c r="BE1485" i="1"/>
  <c r="BE1701" i="1"/>
  <c r="BE83" i="1"/>
  <c r="BE95" i="1"/>
  <c r="BE123" i="1"/>
  <c r="BE119" i="1"/>
  <c r="BE1127" i="1"/>
  <c r="BE1091" i="1"/>
  <c r="BE1119" i="1"/>
  <c r="BE1067" i="1"/>
  <c r="BE356" i="1"/>
  <c r="BE320" i="1"/>
  <c r="BE1592" i="1"/>
  <c r="BE312" i="1"/>
  <c r="BE1528" i="1"/>
  <c r="BE193" i="1"/>
  <c r="BE1668" i="1"/>
  <c r="BE1712" i="1"/>
  <c r="BE861" i="1"/>
  <c r="BE705" i="1"/>
  <c r="BE1577" i="1"/>
  <c r="BE1281" i="1"/>
  <c r="BE1729" i="1"/>
  <c r="BE1130" i="1"/>
  <c r="BE419" i="1"/>
  <c r="BE431" i="1"/>
  <c r="BE459" i="1"/>
  <c r="BE455" i="1"/>
  <c r="BE1463" i="1"/>
  <c r="BE1427" i="1"/>
  <c r="BE1455" i="1"/>
  <c r="BE1403" i="1"/>
  <c r="BE692" i="1"/>
  <c r="BE656" i="1"/>
  <c r="BE636" i="1"/>
  <c r="BE648" i="1"/>
  <c r="BE1244" i="1"/>
  <c r="BE1632" i="1"/>
  <c r="BE309" i="1"/>
  <c r="BE297" i="1"/>
  <c r="BE745" i="1"/>
  <c r="BE897" i="1"/>
  <c r="BE1333" i="1"/>
  <c r="BE1505" i="1"/>
  <c r="BE1733" i="1"/>
  <c r="BE1146" i="1"/>
  <c r="BG1146" i="1" s="1"/>
  <c r="BE435" i="1"/>
  <c r="BE447" i="1"/>
  <c r="BE475" i="1"/>
  <c r="BG475" i="1" s="1"/>
  <c r="BE471" i="1"/>
  <c r="BE1479" i="1"/>
  <c r="BE1459" i="1"/>
  <c r="BE1471" i="1"/>
  <c r="BE1419" i="1"/>
  <c r="BE708" i="1"/>
  <c r="BE672" i="1"/>
  <c r="BE652" i="1"/>
  <c r="BE664" i="1"/>
  <c r="BE1260" i="1"/>
  <c r="BE1640" i="1"/>
  <c r="BE317" i="1"/>
  <c r="BE325" i="1"/>
  <c r="BE761" i="1"/>
  <c r="BE909" i="1"/>
  <c r="BE1349" i="1"/>
  <c r="BE1521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L913" i="1" l="1"/>
  <c r="BG1359" i="1"/>
  <c r="BL339" i="1"/>
  <c r="BG525" i="1"/>
  <c r="BG1304" i="1"/>
  <c r="BL53" i="1"/>
  <c r="BG718" i="1"/>
  <c r="BL1203" i="1"/>
  <c r="BG659" i="1"/>
  <c r="BG245" i="1"/>
  <c r="BL1359" i="1"/>
  <c r="BL525" i="1"/>
  <c r="BL1304" i="1"/>
  <c r="BL718" i="1"/>
  <c r="BL1683" i="1"/>
  <c r="BL244" i="1"/>
  <c r="BL294" i="1"/>
  <c r="BL245" i="1"/>
  <c r="BG665" i="1"/>
  <c r="BG667" i="1"/>
  <c r="BG1234" i="1"/>
  <c r="BG1269" i="1"/>
  <c r="BG913" i="1"/>
  <c r="BG1543" i="1"/>
  <c r="BL1692" i="1"/>
  <c r="BL501" i="1"/>
  <c r="BL862" i="1"/>
  <c r="BG1480" i="1"/>
  <c r="BG639" i="1"/>
  <c r="BG732" i="1"/>
  <c r="BG1247" i="1"/>
  <c r="BG994" i="1"/>
  <c r="BG1683" i="1"/>
  <c r="BG1027" i="1"/>
  <c r="BG1484" i="1"/>
  <c r="BL1484" i="1"/>
  <c r="BG783" i="1"/>
  <c r="BG1340" i="1"/>
  <c r="BG678" i="1"/>
  <c r="BL115" i="1"/>
  <c r="BL1340" i="1"/>
  <c r="BL678" i="1"/>
  <c r="BG1412" i="1"/>
  <c r="BG1332" i="1"/>
  <c r="BL1271" i="1"/>
  <c r="BG1411" i="1"/>
  <c r="BL222" i="1"/>
  <c r="BL558" i="1"/>
  <c r="BL368" i="1"/>
  <c r="BL1637" i="1"/>
  <c r="BG338" i="1"/>
  <c r="BG116" i="1"/>
  <c r="BL1411" i="1"/>
  <c r="BG218" i="1"/>
  <c r="BG367" i="1"/>
  <c r="BL1421" i="1"/>
  <c r="BL483" i="1"/>
  <c r="BG1280" i="1"/>
  <c r="BG1015" i="1"/>
  <c r="BL1003" i="1"/>
  <c r="BG1271" i="1"/>
  <c r="BL1240" i="1"/>
  <c r="BG222" i="1"/>
  <c r="BL600" i="1"/>
  <c r="BG558" i="1"/>
  <c r="BL386" i="1"/>
  <c r="BG1637" i="1"/>
  <c r="BL679" i="1"/>
  <c r="BG962" i="1"/>
  <c r="BG1374" i="1"/>
  <c r="BL1338" i="1"/>
  <c r="BG935" i="1"/>
  <c r="BG868" i="1"/>
  <c r="BL1236" i="1"/>
  <c r="BG1707" i="1"/>
  <c r="BG1028" i="1"/>
  <c r="BG863" i="1"/>
  <c r="BG1003" i="1"/>
  <c r="BG1679" i="1"/>
  <c r="BG1239" i="1"/>
  <c r="BG197" i="1"/>
  <c r="BL36" i="1"/>
  <c r="BL660" i="1"/>
  <c r="BL1267" i="1"/>
  <c r="BL1260" i="1"/>
  <c r="BL340" i="1"/>
  <c r="BL636" i="1"/>
  <c r="BG848" i="1"/>
  <c r="BG364" i="1"/>
  <c r="BG1053" i="1"/>
  <c r="BG355" i="1"/>
  <c r="BL1684" i="1"/>
  <c r="BL1333" i="1"/>
  <c r="BL666" i="1"/>
  <c r="BL520" i="1"/>
  <c r="BL719" i="1"/>
  <c r="BL1281" i="1"/>
  <c r="BL52" i="1"/>
  <c r="BL496" i="1"/>
  <c r="BL940" i="1"/>
  <c r="BL1708" i="1"/>
  <c r="BL1745" i="1"/>
  <c r="BL672" i="1"/>
  <c r="BL141" i="1"/>
  <c r="BG793" i="1"/>
  <c r="BG971" i="1"/>
  <c r="BG1692" i="1"/>
  <c r="BG859" i="1"/>
  <c r="BG385" i="1"/>
  <c r="BG949" i="1"/>
  <c r="BL1577" i="1"/>
  <c r="BG1577" i="1"/>
  <c r="BL344" i="1"/>
  <c r="BG344" i="1"/>
  <c r="BL789" i="1"/>
  <c r="BL356" i="1"/>
  <c r="BL1661" i="1"/>
  <c r="BL524" i="1"/>
  <c r="BG281" i="1"/>
  <c r="BG201" i="1"/>
  <c r="BL707" i="1"/>
  <c r="BG1439" i="1"/>
  <c r="BL312" i="1"/>
  <c r="BL1351" i="1"/>
  <c r="BG155" i="1"/>
  <c r="BH281" i="1"/>
  <c r="BI281" i="1"/>
  <c r="BH1270" i="1"/>
  <c r="BI1270" i="1"/>
  <c r="BJ166" i="1"/>
  <c r="BK166" i="1" s="1"/>
  <c r="BL166" i="1" s="1"/>
  <c r="BH166" i="1"/>
  <c r="BI166" i="1"/>
  <c r="BJ977" i="1"/>
  <c r="BJ1086" i="1"/>
  <c r="BK1086" i="1" s="1"/>
  <c r="BL1086" i="1" s="1"/>
  <c r="BH1086" i="1"/>
  <c r="BI1086" i="1"/>
  <c r="BJ742" i="1"/>
  <c r="BK742" i="1" s="1"/>
  <c r="BL742" i="1" s="1"/>
  <c r="BH742" i="1"/>
  <c r="BI742" i="1"/>
  <c r="BJ975" i="1"/>
  <c r="BK975" i="1" s="1"/>
  <c r="BL975" i="1" s="1"/>
  <c r="BH975" i="1"/>
  <c r="BI975" i="1"/>
  <c r="BH1403" i="1"/>
  <c r="BI1403" i="1"/>
  <c r="BH488" i="1"/>
  <c r="BI488" i="1"/>
  <c r="BH523" i="1"/>
  <c r="BI523" i="1"/>
  <c r="BH245" i="1"/>
  <c r="BI245" i="1"/>
  <c r="BJ1325" i="1"/>
  <c r="BK1325" i="1" s="1"/>
  <c r="BL1325" i="1" s="1"/>
  <c r="BH1325" i="1"/>
  <c r="BI1325" i="1"/>
  <c r="BH1202" i="1"/>
  <c r="BI1202" i="1"/>
  <c r="BH794" i="1"/>
  <c r="BI794" i="1"/>
  <c r="BJ871" i="1"/>
  <c r="BK871" i="1" s="1"/>
  <c r="BL871" i="1" s="1"/>
  <c r="BH871" i="1"/>
  <c r="BI871" i="1"/>
  <c r="BH673" i="1"/>
  <c r="BI673" i="1"/>
  <c r="BH1746" i="1"/>
  <c r="BI1746" i="1"/>
  <c r="BH198" i="1"/>
  <c r="BI198" i="1"/>
  <c r="BH491" i="1"/>
  <c r="BI491" i="1"/>
  <c r="BH109" i="1"/>
  <c r="BI109" i="1"/>
  <c r="BH851" i="1"/>
  <c r="BI851" i="1"/>
  <c r="BH1707" i="1"/>
  <c r="BI1707" i="1"/>
  <c r="BH1030" i="1"/>
  <c r="BI1030" i="1"/>
  <c r="BJ1017" i="1"/>
  <c r="BK1017" i="1" s="1"/>
  <c r="BL1017" i="1" s="1"/>
  <c r="BH1017" i="1"/>
  <c r="BI1017" i="1"/>
  <c r="BH891" i="1"/>
  <c r="BI891" i="1"/>
  <c r="BJ93" i="1"/>
  <c r="BK93" i="1" s="1"/>
  <c r="BL93" i="1" s="1"/>
  <c r="BH93" i="1"/>
  <c r="BI93" i="1"/>
  <c r="BH730" i="1"/>
  <c r="BI730" i="1"/>
  <c r="BH950" i="1"/>
  <c r="BI950" i="1"/>
  <c r="BJ1458" i="1"/>
  <c r="BH479" i="1"/>
  <c r="BI479" i="1"/>
  <c r="BH859" i="1"/>
  <c r="BI859" i="1"/>
  <c r="BJ208" i="1"/>
  <c r="BK208" i="1" s="1"/>
  <c r="BL208" i="1" s="1"/>
  <c r="BH208" i="1"/>
  <c r="BI208" i="1"/>
  <c r="BH1559" i="1"/>
  <c r="BI1559" i="1"/>
  <c r="BJ756" i="1"/>
  <c r="BK756" i="1" s="1"/>
  <c r="BL756" i="1" s="1"/>
  <c r="BH756" i="1"/>
  <c r="BI756" i="1"/>
  <c r="BH339" i="1"/>
  <c r="BI339" i="1"/>
  <c r="BH312" i="1"/>
  <c r="BI312" i="1"/>
  <c r="BH1332" i="1"/>
  <c r="BI1332" i="1"/>
  <c r="BJ741" i="1"/>
  <c r="BK741" i="1" s="1"/>
  <c r="BL741" i="1" s="1"/>
  <c r="BH741" i="1"/>
  <c r="BI741" i="1"/>
  <c r="BH1027" i="1"/>
  <c r="BI1027" i="1"/>
  <c r="BJ757" i="1"/>
  <c r="BK757" i="1" s="1"/>
  <c r="BL757" i="1" s="1"/>
  <c r="BH757" i="1"/>
  <c r="BI757" i="1"/>
  <c r="BH718" i="1"/>
  <c r="BI718" i="1"/>
  <c r="BH963" i="1"/>
  <c r="BI963" i="1"/>
  <c r="BH704" i="1"/>
  <c r="BI704" i="1"/>
  <c r="BJ1140" i="1"/>
  <c r="BK1140" i="1" s="1"/>
  <c r="BL1140" i="1" s="1"/>
  <c r="BH1140" i="1"/>
  <c r="BI1140" i="1"/>
  <c r="BH500" i="1"/>
  <c r="BI500" i="1"/>
  <c r="BH1261" i="1"/>
  <c r="BI1261" i="1"/>
  <c r="BH1055" i="1"/>
  <c r="BI1055" i="1"/>
  <c r="BJ1064" i="1"/>
  <c r="BK1064" i="1" s="1"/>
  <c r="BL1064" i="1" s="1"/>
  <c r="BH1064" i="1"/>
  <c r="BI1064" i="1"/>
  <c r="BJ73" i="1"/>
  <c r="BK73" i="1" s="1"/>
  <c r="BL73" i="1" s="1"/>
  <c r="BH73" i="1"/>
  <c r="BI73" i="1"/>
  <c r="BH667" i="1"/>
  <c r="BI667" i="1"/>
  <c r="BH1283" i="1"/>
  <c r="BI1283" i="1"/>
  <c r="BH1015" i="1"/>
  <c r="BI1015" i="1"/>
  <c r="BH321" i="1"/>
  <c r="BI321" i="1"/>
  <c r="BH110" i="1"/>
  <c r="BI110" i="1"/>
  <c r="BH763" i="1"/>
  <c r="BI763" i="1"/>
  <c r="BJ392" i="1"/>
  <c r="BK392" i="1" s="1"/>
  <c r="BL392" i="1" s="1"/>
  <c r="BH392" i="1"/>
  <c r="BI392" i="1"/>
  <c r="BH497" i="1"/>
  <c r="BI497" i="1"/>
  <c r="BH788" i="1"/>
  <c r="BI788" i="1"/>
  <c r="BH525" i="1"/>
  <c r="BI525" i="1"/>
  <c r="BH366" i="1"/>
  <c r="BI366" i="1"/>
  <c r="BH868" i="1"/>
  <c r="BI868" i="1"/>
  <c r="BH665" i="1"/>
  <c r="BI665" i="1"/>
  <c r="BL1345" i="1"/>
  <c r="BG1345" i="1"/>
  <c r="BL1171" i="1"/>
  <c r="BG1171" i="1"/>
  <c r="BL1258" i="1"/>
  <c r="BG1258" i="1"/>
  <c r="BG1222" i="1"/>
  <c r="BL1222" i="1"/>
  <c r="BL1574" i="1"/>
  <c r="BG1574" i="1"/>
  <c r="BJ488" i="1"/>
  <c r="BK488" i="1" s="1"/>
  <c r="BL488" i="1" s="1"/>
  <c r="BG1483" i="1"/>
  <c r="BL1041" i="1"/>
  <c r="BG32" i="1"/>
  <c r="BG728" i="1"/>
  <c r="BG341" i="1"/>
  <c r="BG636" i="1"/>
  <c r="BL320" i="1"/>
  <c r="BJ851" i="1"/>
  <c r="BK851" i="1" s="1"/>
  <c r="BL851" i="1" s="1"/>
  <c r="BG1014" i="1"/>
  <c r="BG1438" i="1"/>
  <c r="BG340" i="1"/>
  <c r="BJ1261" i="1"/>
  <c r="BK1261" i="1" s="1"/>
  <c r="BL1261" i="1" s="1"/>
  <c r="BG1260" i="1"/>
  <c r="BL967" i="1"/>
  <c r="BG967" i="1"/>
  <c r="BL1172" i="1"/>
  <c r="BG1172" i="1"/>
  <c r="BL345" i="1"/>
  <c r="BG345" i="1"/>
  <c r="BL1141" i="1"/>
  <c r="BG1141" i="1"/>
  <c r="BL1142" i="1"/>
  <c r="BG1142" i="1"/>
  <c r="BG189" i="1"/>
  <c r="BG1203" i="1"/>
  <c r="BJ479" i="1"/>
  <c r="BK479" i="1" s="1"/>
  <c r="BL479" i="1" s="1"/>
  <c r="BL1709" i="1"/>
  <c r="BG522" i="1"/>
  <c r="BL319" i="1"/>
  <c r="BJ950" i="1"/>
  <c r="BK950" i="1" s="1"/>
  <c r="BL950" i="1" s="1"/>
  <c r="BJ1027" i="1"/>
  <c r="BK1027" i="1" s="1"/>
  <c r="BL1027" i="1" s="1"/>
  <c r="BL1136" i="1"/>
  <c r="BJ110" i="1"/>
  <c r="BK110" i="1" s="1"/>
  <c r="BL110" i="1" s="1"/>
  <c r="BG1050" i="1"/>
  <c r="BL1050" i="1"/>
  <c r="BL1400" i="1"/>
  <c r="BG1400" i="1"/>
  <c r="BL1660" i="1"/>
  <c r="BG501" i="1"/>
  <c r="BG1745" i="1"/>
  <c r="BJ704" i="1"/>
  <c r="BK704" i="1" s="1"/>
  <c r="BL704" i="1" s="1"/>
  <c r="BG141" i="1"/>
  <c r="BG1281" i="1"/>
  <c r="BG1468" i="1"/>
  <c r="BG668" i="1"/>
  <c r="BG1030" i="1"/>
  <c r="BG1551" i="1"/>
  <c r="BG215" i="1"/>
  <c r="BL1666" i="1"/>
  <c r="BG1666" i="1"/>
  <c r="BL1049" i="1"/>
  <c r="BG1049" i="1"/>
  <c r="BJ321" i="1"/>
  <c r="BK321" i="1" s="1"/>
  <c r="BL321" i="1" s="1"/>
  <c r="BG484" i="1"/>
  <c r="BG599" i="1"/>
  <c r="BG1403" i="1"/>
  <c r="BL1284" i="1"/>
  <c r="BG1279" i="1"/>
  <c r="BG520" i="1"/>
  <c r="BG1202" i="1"/>
  <c r="BL1576" i="1"/>
  <c r="BG1576" i="1"/>
  <c r="BL1257" i="1"/>
  <c r="BG1257" i="1"/>
  <c r="BL281" i="1"/>
  <c r="BG316" i="1"/>
  <c r="BG1360" i="1"/>
  <c r="BL201" i="1"/>
  <c r="BL1439" i="1"/>
  <c r="BG1552" i="1"/>
  <c r="BL155" i="1"/>
  <c r="BH1438" i="1"/>
  <c r="BI1438" i="1"/>
  <c r="BJ1263" i="1"/>
  <c r="BK1263" i="1" s="1"/>
  <c r="BL1263" i="1" s="1"/>
  <c r="BH1263" i="1"/>
  <c r="BI1263" i="1"/>
  <c r="BH356" i="1"/>
  <c r="BI356" i="1"/>
  <c r="BH1279" i="1"/>
  <c r="BI1279" i="1"/>
  <c r="BH993" i="1"/>
  <c r="BI993" i="1"/>
  <c r="BH949" i="1"/>
  <c r="BI949" i="1"/>
  <c r="BH32" i="1"/>
  <c r="BI32" i="1"/>
  <c r="BH165" i="1"/>
  <c r="BI165" i="1"/>
  <c r="BH970" i="1"/>
  <c r="BI970" i="1"/>
  <c r="BH1126" i="1"/>
  <c r="BI1126" i="1"/>
  <c r="BH341" i="1"/>
  <c r="BI341" i="1"/>
  <c r="BJ1722" i="1"/>
  <c r="BK1722" i="1" s="1"/>
  <c r="BL1722" i="1" s="1"/>
  <c r="BH1722" i="1"/>
  <c r="BI1722" i="1"/>
  <c r="BJ8" i="1"/>
  <c r="BK8" i="1" s="1"/>
  <c r="BL8" i="1" s="1"/>
  <c r="BI8" i="1"/>
  <c r="BH8" i="1"/>
  <c r="BH659" i="1"/>
  <c r="BI659" i="1"/>
  <c r="BJ1016" i="1"/>
  <c r="BK1016" i="1" s="1"/>
  <c r="BL1016" i="1" s="1"/>
  <c r="BH1016" i="1"/>
  <c r="BI1016" i="1"/>
  <c r="BH1121" i="1"/>
  <c r="BI1121" i="1"/>
  <c r="BH260" i="1"/>
  <c r="BI260" i="1"/>
  <c r="BH1057" i="1"/>
  <c r="BI1057" i="1"/>
  <c r="BH1735" i="1"/>
  <c r="BI1735" i="1"/>
  <c r="BJ9" i="1"/>
  <c r="BK9" i="1" s="1"/>
  <c r="BL9" i="1" s="1"/>
  <c r="BH9" i="1"/>
  <c r="BI9" i="1"/>
  <c r="BH1531" i="1"/>
  <c r="BI1531" i="1"/>
  <c r="BJ1264" i="1"/>
  <c r="BK1264" i="1" s="1"/>
  <c r="BL1264" i="1" s="1"/>
  <c r="BH1264" i="1"/>
  <c r="BI1264" i="1"/>
  <c r="BH1056" i="1"/>
  <c r="BI1056" i="1"/>
  <c r="BJ10" i="1"/>
  <c r="BK10" i="1" s="1"/>
  <c r="BL10" i="1" s="1"/>
  <c r="BI10" i="1"/>
  <c r="BH10" i="1"/>
  <c r="BJ207" i="1"/>
  <c r="BK207" i="1" s="1"/>
  <c r="BL207" i="1" s="1"/>
  <c r="BH207" i="1"/>
  <c r="BI207" i="1"/>
  <c r="BH668" i="1"/>
  <c r="BI668" i="1"/>
  <c r="BH197" i="1"/>
  <c r="BI197" i="1"/>
  <c r="BJ769" i="1"/>
  <c r="BK769" i="1" s="1"/>
  <c r="BL769" i="1" s="1"/>
  <c r="BH769" i="1"/>
  <c r="BI769" i="1"/>
  <c r="BJ391" i="1"/>
  <c r="BK391" i="1" s="1"/>
  <c r="BL391" i="1" s="1"/>
  <c r="BH391" i="1"/>
  <c r="BI391" i="1"/>
  <c r="BH1278" i="1"/>
  <c r="BI1278" i="1"/>
  <c r="BH1271" i="1"/>
  <c r="BI1271" i="1"/>
  <c r="BH717" i="1"/>
  <c r="BI717" i="1"/>
  <c r="BH1481" i="1"/>
  <c r="BI1481" i="1"/>
  <c r="BJ494" i="1"/>
  <c r="BK494" i="1" s="1"/>
  <c r="BL494" i="1" s="1"/>
  <c r="BH494" i="1"/>
  <c r="BI494" i="1"/>
  <c r="BH140" i="1"/>
  <c r="BI140" i="1"/>
  <c r="BH1573" i="1"/>
  <c r="BI1573" i="1"/>
  <c r="BH994" i="1"/>
  <c r="BI994" i="1"/>
  <c r="BH490" i="1"/>
  <c r="BI490" i="1"/>
  <c r="BJ7" i="1"/>
  <c r="BK7" i="1" s="1"/>
  <c r="BL7" i="1" s="1"/>
  <c r="BH7" i="1"/>
  <c r="BI7" i="1"/>
  <c r="BH1026" i="1"/>
  <c r="BI1026" i="1"/>
  <c r="BH1014" i="1"/>
  <c r="BI1014" i="1"/>
  <c r="BH1259" i="1"/>
  <c r="BI1259" i="1"/>
  <c r="BH368" i="1"/>
  <c r="BI368" i="1"/>
  <c r="BH261" i="1"/>
  <c r="BI261" i="1"/>
  <c r="BH489" i="1"/>
  <c r="BI489" i="1"/>
  <c r="BH1269" i="1"/>
  <c r="BI1269" i="1"/>
  <c r="BH1669" i="1"/>
  <c r="BI1669" i="1"/>
  <c r="BH708" i="1"/>
  <c r="BI708" i="1"/>
  <c r="BH201" i="1"/>
  <c r="BI201" i="1"/>
  <c r="BH365" i="1"/>
  <c r="BI365" i="1"/>
  <c r="BH1374" i="1"/>
  <c r="BI1374" i="1"/>
  <c r="BH971" i="1"/>
  <c r="BI971" i="1"/>
  <c r="BJ13" i="1"/>
  <c r="BK13" i="1" s="1"/>
  <c r="BL13" i="1" s="1"/>
  <c r="BI13" i="1"/>
  <c r="BH13" i="1"/>
  <c r="BH733" i="1"/>
  <c r="BI733" i="1"/>
  <c r="BJ1065" i="1"/>
  <c r="BK1065" i="1" s="1"/>
  <c r="BL1065" i="1" s="1"/>
  <c r="BH1065" i="1"/>
  <c r="BI1065" i="1"/>
  <c r="BJ15" i="1"/>
  <c r="BK15" i="1" s="1"/>
  <c r="BL15" i="1" s="1"/>
  <c r="BI15" i="1"/>
  <c r="BH15" i="1"/>
  <c r="BH519" i="1"/>
  <c r="BI519" i="1"/>
  <c r="BH388" i="1"/>
  <c r="BI388" i="1"/>
  <c r="BH1560" i="1"/>
  <c r="BI1560" i="1"/>
  <c r="BH869" i="1"/>
  <c r="BI869" i="1"/>
  <c r="BH703" i="1"/>
  <c r="BI703" i="1"/>
  <c r="BJ4" i="1"/>
  <c r="BK4" i="1" s="1"/>
  <c r="BL4" i="1" s="1"/>
  <c r="BI4" i="1"/>
  <c r="BH4" i="1"/>
  <c r="BH1164" i="1"/>
  <c r="BI1164" i="1"/>
  <c r="BH664" i="1"/>
  <c r="BI664" i="1"/>
  <c r="BH1029" i="1"/>
  <c r="BI1029" i="1"/>
  <c r="BH31" i="1"/>
  <c r="BI31" i="1"/>
  <c r="BH1163" i="1"/>
  <c r="BI1163" i="1"/>
  <c r="BH793" i="1"/>
  <c r="BI793" i="1"/>
  <c r="BJ1022" i="1"/>
  <c r="BK1022" i="1" s="1"/>
  <c r="BL1022" i="1" s="1"/>
  <c r="BH1022" i="1"/>
  <c r="BI1022" i="1"/>
  <c r="BH367" i="1"/>
  <c r="BI367" i="1"/>
  <c r="BH1402" i="1"/>
  <c r="BI1402" i="1"/>
  <c r="BH863" i="1"/>
  <c r="BI863" i="1"/>
  <c r="BH387" i="1"/>
  <c r="BI387" i="1"/>
  <c r="BH1572" i="1"/>
  <c r="BI1572" i="1"/>
  <c r="BH840" i="1"/>
  <c r="BI840" i="1"/>
  <c r="BH1412" i="1"/>
  <c r="BI1412" i="1"/>
  <c r="BL1220" i="1"/>
  <c r="BG1220" i="1"/>
  <c r="BL1645" i="1"/>
  <c r="BG1645" i="1"/>
  <c r="BG295" i="1"/>
  <c r="BG1201" i="1"/>
  <c r="BG244" i="1"/>
  <c r="BL1483" i="1"/>
  <c r="BG1333" i="1"/>
  <c r="BG717" i="1"/>
  <c r="BJ32" i="1"/>
  <c r="BK32" i="1" s="1"/>
  <c r="BL32" i="1" s="1"/>
  <c r="BG672" i="1"/>
  <c r="BG52" i="1"/>
  <c r="BJ1707" i="1"/>
  <c r="BK1707" i="1" s="1"/>
  <c r="BL1707" i="1" s="1"/>
  <c r="BG294" i="1"/>
  <c r="BJ341" i="1"/>
  <c r="BK341" i="1" s="1"/>
  <c r="BL341" i="1" s="1"/>
  <c r="BG1055" i="1"/>
  <c r="BG115" i="1"/>
  <c r="BJ1014" i="1"/>
  <c r="BK1014" i="1" s="1"/>
  <c r="BL1014" i="1" s="1"/>
  <c r="BJ1438" i="1"/>
  <c r="BK1438" i="1" s="1"/>
  <c r="BL1438" i="1" s="1"/>
  <c r="BG1272" i="1"/>
  <c r="BJ793" i="1"/>
  <c r="BK793" i="1" s="1"/>
  <c r="BL793" i="1" s="1"/>
  <c r="BJ863" i="1"/>
  <c r="BK863" i="1" s="1"/>
  <c r="BL863" i="1" s="1"/>
  <c r="BL1667" i="1"/>
  <c r="BG1667" i="1"/>
  <c r="BG841" i="1"/>
  <c r="BL189" i="1"/>
  <c r="BG1126" i="1"/>
  <c r="BG1127" i="1"/>
  <c r="BG719" i="1"/>
  <c r="BG1043" i="1"/>
  <c r="BG1248" i="1"/>
  <c r="BG661" i="1"/>
  <c r="BG1204" i="1"/>
  <c r="BG523" i="1"/>
  <c r="BG198" i="1"/>
  <c r="BG1338" i="1"/>
  <c r="BG366" i="1"/>
  <c r="BG840" i="1"/>
  <c r="BG1440" i="1"/>
  <c r="BG812" i="1"/>
  <c r="BG519" i="1"/>
  <c r="BG1691" i="1"/>
  <c r="BG970" i="1"/>
  <c r="BG1045" i="1"/>
  <c r="BJ868" i="1"/>
  <c r="BK868" i="1" s="1"/>
  <c r="BL868" i="1" s="1"/>
  <c r="BJ949" i="1"/>
  <c r="BK949" i="1" s="1"/>
  <c r="BL949" i="1" s="1"/>
  <c r="BG1262" i="1"/>
  <c r="BG313" i="1"/>
  <c r="BJ668" i="1"/>
  <c r="BK668" i="1" s="1"/>
  <c r="BL668" i="1" s="1"/>
  <c r="BJ1332" i="1"/>
  <c r="BK1332" i="1" s="1"/>
  <c r="BL1332" i="1" s="1"/>
  <c r="BJ1030" i="1"/>
  <c r="BK1030" i="1" s="1"/>
  <c r="BL1030" i="1" s="1"/>
  <c r="BJ197" i="1"/>
  <c r="BK197" i="1" s="1"/>
  <c r="BL197" i="1" s="1"/>
  <c r="BL1551" i="1"/>
  <c r="BG1680" i="1"/>
  <c r="BG940" i="1"/>
  <c r="BG164" i="1"/>
  <c r="BJ1270" i="1"/>
  <c r="BK1270" i="1" s="1"/>
  <c r="BL1270" i="1" s="1"/>
  <c r="BG1057" i="1"/>
  <c r="BG1339" i="1"/>
  <c r="BG1542" i="1"/>
  <c r="BL599" i="1"/>
  <c r="BG1746" i="1"/>
  <c r="BJ1403" i="1"/>
  <c r="BK1403" i="1" s="1"/>
  <c r="BL1403" i="1" s="1"/>
  <c r="BG1278" i="1"/>
  <c r="BG680" i="1"/>
  <c r="BG993" i="1"/>
  <c r="BG496" i="1"/>
  <c r="BG673" i="1"/>
  <c r="BG1735" i="1"/>
  <c r="BG1042" i="1"/>
  <c r="BJ1279" i="1"/>
  <c r="BK1279" i="1" s="1"/>
  <c r="BL1279" i="1" s="1"/>
  <c r="BG1482" i="1"/>
  <c r="BJ1202" i="1"/>
  <c r="BK1202" i="1" s="1"/>
  <c r="BL1202" i="1" s="1"/>
  <c r="BL1221" i="1"/>
  <c r="BG1221" i="1"/>
  <c r="BL1343" i="1"/>
  <c r="BG1343" i="1"/>
  <c r="BL316" i="1"/>
  <c r="BL1360" i="1"/>
  <c r="BL1552" i="1"/>
  <c r="BG387" i="1"/>
  <c r="BH1668" i="1"/>
  <c r="BI1668" i="1"/>
  <c r="BH1421" i="1"/>
  <c r="BI1421" i="1"/>
  <c r="BH858" i="1"/>
  <c r="BI858" i="1"/>
  <c r="BH36" i="1"/>
  <c r="BI36" i="1"/>
  <c r="BH1530" i="1"/>
  <c r="BI1530" i="1"/>
  <c r="BH483" i="1"/>
  <c r="BI483" i="1"/>
  <c r="BH1239" i="1"/>
  <c r="BI1239" i="1"/>
  <c r="BH783" i="1"/>
  <c r="BI783" i="1"/>
  <c r="BH1203" i="1"/>
  <c r="BI1203" i="1"/>
  <c r="BJ1147" i="1"/>
  <c r="BK1147" i="1" s="1"/>
  <c r="BL1147" i="1" s="1"/>
  <c r="BH1147" i="1"/>
  <c r="BI1147" i="1"/>
  <c r="BH660" i="1"/>
  <c r="BI660" i="1"/>
  <c r="BH1468" i="1"/>
  <c r="BI1468" i="1"/>
  <c r="BH1054" i="1"/>
  <c r="BI1054" i="1"/>
  <c r="BJ473" i="1"/>
  <c r="BK473" i="1" s="1"/>
  <c r="BL473" i="1" s="1"/>
  <c r="BH473" i="1"/>
  <c r="BI473" i="1"/>
  <c r="BH635" i="1"/>
  <c r="BI635" i="1"/>
  <c r="BH1734" i="1"/>
  <c r="BI1734" i="1"/>
  <c r="BH812" i="1"/>
  <c r="BI812" i="1"/>
  <c r="BH202" i="1"/>
  <c r="BI202" i="1"/>
  <c r="BH295" i="1"/>
  <c r="BI295" i="1"/>
  <c r="BJ1184" i="1"/>
  <c r="BK1184" i="1" s="1"/>
  <c r="BL1184" i="1" s="1"/>
  <c r="BH1184" i="1"/>
  <c r="BI1184" i="1"/>
  <c r="BH219" i="1"/>
  <c r="BI219" i="1"/>
  <c r="BH935" i="1"/>
  <c r="BI935" i="1"/>
  <c r="BH164" i="1"/>
  <c r="BI164" i="1"/>
  <c r="BH1691" i="1"/>
  <c r="BI1691" i="1"/>
  <c r="BH850" i="1"/>
  <c r="BI850" i="1"/>
  <c r="BH1247" i="1"/>
  <c r="BI1247" i="1"/>
  <c r="BH1127" i="1"/>
  <c r="BI1127" i="1"/>
  <c r="BJ1456" i="1"/>
  <c r="BH707" i="1"/>
  <c r="BI707" i="1"/>
  <c r="BH841" i="1"/>
  <c r="BI841" i="1"/>
  <c r="BH1204" i="1"/>
  <c r="BI1204" i="1"/>
  <c r="BH1373" i="1"/>
  <c r="BI1373" i="1"/>
  <c r="BJ14" i="1"/>
  <c r="BK14" i="1" s="1"/>
  <c r="BL14" i="1" s="1"/>
  <c r="BH14" i="1"/>
  <c r="BI14" i="1"/>
  <c r="BJ1326" i="1"/>
  <c r="BK1326" i="1" s="1"/>
  <c r="BL1326" i="1" s="1"/>
  <c r="BH1326" i="1"/>
  <c r="BI1326" i="1"/>
  <c r="BH890" i="1"/>
  <c r="BI890" i="1"/>
  <c r="BH116" i="1"/>
  <c r="BI116" i="1"/>
  <c r="BJ6" i="1"/>
  <c r="BK6" i="1" s="1"/>
  <c r="BL6" i="1" s="1"/>
  <c r="BI6" i="1"/>
  <c r="BH6" i="1"/>
  <c r="BH155" i="1"/>
  <c r="BI155" i="1"/>
  <c r="BJ1183" i="1"/>
  <c r="BK1183" i="1" s="1"/>
  <c r="BL1183" i="1" s="1"/>
  <c r="BH1183" i="1"/>
  <c r="BI1183" i="1"/>
  <c r="BH848" i="1"/>
  <c r="BI848" i="1"/>
  <c r="BH1692" i="1"/>
  <c r="BI1692" i="1"/>
  <c r="BH1441" i="1"/>
  <c r="BI1441" i="1"/>
  <c r="BH1267" i="1"/>
  <c r="BI1267" i="1"/>
  <c r="BH316" i="1"/>
  <c r="BI316" i="1"/>
  <c r="BH1360" i="1"/>
  <c r="BI1360" i="1"/>
  <c r="BH1260" i="1"/>
  <c r="BI1260" i="1"/>
  <c r="BJ394" i="1"/>
  <c r="BK394" i="1" s="1"/>
  <c r="BL394" i="1" s="1"/>
  <c r="BH394" i="1"/>
  <c r="BI394" i="1"/>
  <c r="BJ3" i="1"/>
  <c r="BK3" i="1" s="1"/>
  <c r="BL3" i="1" s="1"/>
  <c r="BI3" i="1"/>
  <c r="BH3" i="1"/>
  <c r="BH1272" i="1"/>
  <c r="BI1272" i="1"/>
  <c r="BH1359" i="1"/>
  <c r="BI1359" i="1"/>
  <c r="BH340" i="1"/>
  <c r="BI340" i="1"/>
  <c r="BH1440" i="1"/>
  <c r="BI1440" i="1"/>
  <c r="BJ5" i="1"/>
  <c r="BK5" i="1" s="1"/>
  <c r="BL5" i="1" s="1"/>
  <c r="BI5" i="1"/>
  <c r="BH5" i="1"/>
  <c r="BH522" i="1"/>
  <c r="BI522" i="1"/>
  <c r="BH731" i="1"/>
  <c r="BI731" i="1"/>
  <c r="BH1411" i="1"/>
  <c r="BI1411" i="1"/>
  <c r="BJ1063" i="1"/>
  <c r="BK1063" i="1" s="1"/>
  <c r="BL1063" i="1" s="1"/>
  <c r="BH1063" i="1"/>
  <c r="BI1063" i="1"/>
  <c r="BH913" i="1"/>
  <c r="BI913" i="1"/>
  <c r="BJ72" i="1"/>
  <c r="BK72" i="1" s="1"/>
  <c r="BL72" i="1" s="1"/>
  <c r="BH72" i="1"/>
  <c r="BI72" i="1"/>
  <c r="BH53" i="1"/>
  <c r="BI53" i="1"/>
  <c r="BH658" i="1"/>
  <c r="BI658" i="1"/>
  <c r="BJ1087" i="1"/>
  <c r="BK1087" i="1" s="1"/>
  <c r="BL1087" i="1" s="1"/>
  <c r="BH1087" i="1"/>
  <c r="BI1087" i="1"/>
  <c r="BH636" i="1"/>
  <c r="BI636" i="1"/>
  <c r="BH1201" i="1"/>
  <c r="BI1201" i="1"/>
  <c r="BH524" i="1"/>
  <c r="BI524" i="1"/>
  <c r="BH501" i="1"/>
  <c r="BI501" i="1"/>
  <c r="BH762" i="1"/>
  <c r="BI762" i="1"/>
  <c r="BH280" i="1"/>
  <c r="BI280" i="1"/>
  <c r="BH1280" i="1"/>
  <c r="BI1280" i="1"/>
  <c r="BJ1721" i="1"/>
  <c r="BK1721" i="1" s="1"/>
  <c r="BL1721" i="1" s="1"/>
  <c r="BH1721" i="1"/>
  <c r="BI1721" i="1"/>
  <c r="BL1341" i="1"/>
  <c r="BG1341" i="1"/>
  <c r="BG729" i="1"/>
  <c r="BG317" i="1"/>
  <c r="BJ295" i="1"/>
  <c r="BK295" i="1" s="1"/>
  <c r="BL295" i="1" s="1"/>
  <c r="BJ1201" i="1"/>
  <c r="BK1201" i="1" s="1"/>
  <c r="BL1201" i="1" s="1"/>
  <c r="BJ717" i="1"/>
  <c r="BK717" i="1" s="1"/>
  <c r="BL717" i="1" s="1"/>
  <c r="BG1710" i="1"/>
  <c r="BJ1055" i="1"/>
  <c r="BK1055" i="1" s="1"/>
  <c r="BL1055" i="1" s="1"/>
  <c r="BG850" i="1"/>
  <c r="BJ1573" i="1"/>
  <c r="BK1573" i="1" s="1"/>
  <c r="BL1573" i="1" s="1"/>
  <c r="BG1044" i="1"/>
  <c r="BJ1272" i="1"/>
  <c r="BK1272" i="1" s="1"/>
  <c r="BL1272" i="1" s="1"/>
  <c r="BG1026" i="1"/>
  <c r="BG1002" i="1"/>
  <c r="BL1401" i="1"/>
  <c r="BG1401" i="1"/>
  <c r="BL1342" i="1"/>
  <c r="BG1342" i="1"/>
  <c r="BL1344" i="1"/>
  <c r="BG1344" i="1"/>
  <c r="BJ1164" i="1"/>
  <c r="BK1164" i="1" s="1"/>
  <c r="BL1164" i="1" s="1"/>
  <c r="BG280" i="1"/>
  <c r="BJ841" i="1"/>
  <c r="BK841" i="1" s="1"/>
  <c r="BL841" i="1" s="1"/>
  <c r="BG388" i="1"/>
  <c r="BJ1126" i="1"/>
  <c r="BK1126" i="1" s="1"/>
  <c r="BL1126" i="1" s="1"/>
  <c r="BJ1127" i="1"/>
  <c r="BK1127" i="1" s="1"/>
  <c r="BL1127" i="1" s="1"/>
  <c r="BG1135" i="1"/>
  <c r="BG1056" i="1"/>
  <c r="BL1043" i="1"/>
  <c r="BJ261" i="1"/>
  <c r="BK261" i="1" s="1"/>
  <c r="BL261" i="1" s="1"/>
  <c r="BJ1204" i="1"/>
  <c r="BK1204" i="1" s="1"/>
  <c r="BL1204" i="1" s="1"/>
  <c r="BJ523" i="1"/>
  <c r="BK523" i="1" s="1"/>
  <c r="BL523" i="1" s="1"/>
  <c r="BJ198" i="1"/>
  <c r="BK198" i="1" s="1"/>
  <c r="BL198" i="1" s="1"/>
  <c r="BG1466" i="1"/>
  <c r="BG1530" i="1"/>
  <c r="BJ366" i="1"/>
  <c r="BK366" i="1" s="1"/>
  <c r="BL366" i="1" s="1"/>
  <c r="BJ840" i="1"/>
  <c r="BK840" i="1" s="1"/>
  <c r="BL840" i="1" s="1"/>
  <c r="BJ1440" i="1"/>
  <c r="BK1440" i="1" s="1"/>
  <c r="BL1440" i="1" s="1"/>
  <c r="BJ812" i="1"/>
  <c r="BK812" i="1" s="1"/>
  <c r="BL812" i="1" s="1"/>
  <c r="BJ519" i="1"/>
  <c r="BK519" i="1" s="1"/>
  <c r="BL519" i="1" s="1"/>
  <c r="BG165" i="1"/>
  <c r="BJ1691" i="1"/>
  <c r="BK1691" i="1" s="1"/>
  <c r="BL1691" i="1" s="1"/>
  <c r="BJ970" i="1"/>
  <c r="BK970" i="1" s="1"/>
  <c r="BL970" i="1" s="1"/>
  <c r="BG730" i="1"/>
  <c r="BL1644" i="1"/>
  <c r="BG1644" i="1"/>
  <c r="BG947" i="1"/>
  <c r="BL1045" i="1"/>
  <c r="BG664" i="1"/>
  <c r="BG1560" i="1"/>
  <c r="BG1305" i="1"/>
  <c r="BG934" i="1"/>
  <c r="BJ1734" i="1"/>
  <c r="BK1734" i="1" s="1"/>
  <c r="BL1734" i="1" s="1"/>
  <c r="BG763" i="1"/>
  <c r="BL1680" i="1"/>
  <c r="BJ164" i="1"/>
  <c r="BK164" i="1" s="1"/>
  <c r="BL164" i="1" s="1"/>
  <c r="BJ1057" i="1"/>
  <c r="BK1057" i="1" s="1"/>
  <c r="BL1057" i="1" s="1"/>
  <c r="BG500" i="1"/>
  <c r="BL1339" i="1"/>
  <c r="BG1668" i="1"/>
  <c r="BG1531" i="1"/>
  <c r="BL1542" i="1"/>
  <c r="BG489" i="1"/>
  <c r="BG219" i="1"/>
  <c r="BG708" i="1"/>
  <c r="BJ1746" i="1"/>
  <c r="BK1746" i="1" s="1"/>
  <c r="BL1746" i="1" s="1"/>
  <c r="BG1121" i="1"/>
  <c r="BG663" i="1"/>
  <c r="BG662" i="1"/>
  <c r="BJ1278" i="1"/>
  <c r="BK1278" i="1" s="1"/>
  <c r="BL1278" i="1" s="1"/>
  <c r="BL680" i="1"/>
  <c r="BJ993" i="1"/>
  <c r="BK993" i="1" s="1"/>
  <c r="BL993" i="1" s="1"/>
  <c r="BJ673" i="1"/>
  <c r="BK673" i="1" s="1"/>
  <c r="BL673" i="1" s="1"/>
  <c r="BJ1735" i="1"/>
  <c r="BK1735" i="1" s="1"/>
  <c r="BL1735" i="1" s="1"/>
  <c r="BL1042" i="1"/>
  <c r="BL1482" i="1"/>
  <c r="BG1559" i="1"/>
  <c r="BL1048" i="1"/>
  <c r="BG1048" i="1"/>
  <c r="BG789" i="1"/>
  <c r="BG356" i="1"/>
  <c r="BG1661" i="1"/>
  <c r="BG524" i="1"/>
  <c r="BG707" i="1"/>
  <c r="BG312" i="1"/>
  <c r="BL387" i="1"/>
  <c r="BG1351" i="1"/>
  <c r="BH322" i="1"/>
  <c r="BI322" i="1"/>
  <c r="BH115" i="1"/>
  <c r="BI115" i="1"/>
  <c r="BH222" i="1"/>
  <c r="BI222" i="1"/>
  <c r="BH338" i="1"/>
  <c r="BI338" i="1"/>
  <c r="BH1268" i="1"/>
  <c r="BI1268" i="1"/>
  <c r="BJ1146" i="1"/>
  <c r="BK1146" i="1" s="1"/>
  <c r="BL1146" i="1" s="1"/>
  <c r="BH1146" i="1"/>
  <c r="BI1146" i="1"/>
  <c r="BJ11" i="1"/>
  <c r="BK11" i="1" s="1"/>
  <c r="BL11" i="1" s="1"/>
  <c r="BH11" i="1"/>
  <c r="BI11" i="1"/>
  <c r="BH215" i="1"/>
  <c r="BI215" i="1"/>
  <c r="BH1467" i="1"/>
  <c r="BI1467" i="1"/>
  <c r="BH729" i="1"/>
  <c r="BI729" i="1"/>
  <c r="BJ167" i="1"/>
  <c r="BK167" i="1" s="1"/>
  <c r="BL167" i="1" s="1"/>
  <c r="BH167" i="1"/>
  <c r="BI167" i="1"/>
  <c r="BH1262" i="1"/>
  <c r="BI1262" i="1"/>
  <c r="BH364" i="1"/>
  <c r="BI364" i="1"/>
  <c r="BH386" i="1"/>
  <c r="BI386" i="1"/>
  <c r="BJ1023" i="1"/>
  <c r="BK1023" i="1" s="1"/>
  <c r="BL1023" i="1" s="1"/>
  <c r="BH1023" i="1"/>
  <c r="BI1023" i="1"/>
  <c r="BH1028" i="1"/>
  <c r="BI1028" i="1"/>
  <c r="BH1684" i="1"/>
  <c r="BI1684" i="1"/>
  <c r="BH223" i="1"/>
  <c r="BI223" i="1"/>
  <c r="BH37" i="1"/>
  <c r="BI37" i="1"/>
  <c r="BJ1457" i="1"/>
  <c r="BH485" i="1"/>
  <c r="BI485" i="1"/>
  <c r="BH661" i="1"/>
  <c r="BI661" i="1"/>
  <c r="BJ1422" i="1"/>
  <c r="BK1422" i="1" s="1"/>
  <c r="BL1422" i="1" s="1"/>
  <c r="BH1422" i="1"/>
  <c r="BI1422" i="1"/>
  <c r="BH355" i="1"/>
  <c r="BI355" i="1"/>
  <c r="BJ1021" i="1"/>
  <c r="BK1021" i="1" s="1"/>
  <c r="BL1021" i="1" s="1"/>
  <c r="BH1021" i="1"/>
  <c r="BI1021" i="1"/>
  <c r="BH639" i="1"/>
  <c r="BI639" i="1"/>
  <c r="BH1120" i="1"/>
  <c r="BI1120" i="1"/>
  <c r="BH385" i="1"/>
  <c r="BI385" i="1"/>
  <c r="BH662" i="1"/>
  <c r="BI662" i="1"/>
  <c r="BH1683" i="1"/>
  <c r="BI1683" i="1"/>
  <c r="BH1333" i="1"/>
  <c r="BI1333" i="1"/>
  <c r="BH244" i="1"/>
  <c r="BI244" i="1"/>
  <c r="BH666" i="1"/>
  <c r="BI666" i="1"/>
  <c r="BH294" i="1"/>
  <c r="BI294" i="1"/>
  <c r="BJ475" i="1"/>
  <c r="BK475" i="1" s="1"/>
  <c r="BL475" i="1" s="1"/>
  <c r="BH475" i="1"/>
  <c r="BI475" i="1"/>
  <c r="BH789" i="1"/>
  <c r="BI789" i="1"/>
  <c r="BH934" i="1"/>
  <c r="BI934" i="1"/>
  <c r="BH784" i="1"/>
  <c r="BI784" i="1"/>
  <c r="BH811" i="1"/>
  <c r="BI811" i="1"/>
  <c r="BH520" i="1"/>
  <c r="BI520" i="1"/>
  <c r="BJ1085" i="1"/>
  <c r="BK1085" i="1" s="1"/>
  <c r="BL1085" i="1" s="1"/>
  <c r="BH1085" i="1"/>
  <c r="BI1085" i="1"/>
  <c r="BH719" i="1"/>
  <c r="BI719" i="1"/>
  <c r="BH732" i="1"/>
  <c r="BI732" i="1"/>
  <c r="BH1240" i="1"/>
  <c r="BI1240" i="1"/>
  <c r="BH1281" i="1"/>
  <c r="BI1281" i="1"/>
  <c r="BJ870" i="1"/>
  <c r="BK870" i="1" s="1"/>
  <c r="BL870" i="1" s="1"/>
  <c r="BH870" i="1"/>
  <c r="BI870" i="1"/>
  <c r="BH52" i="1"/>
  <c r="BI52" i="1"/>
  <c r="BH1248" i="1"/>
  <c r="BI1248" i="1"/>
  <c r="BH728" i="1"/>
  <c r="BI728" i="1"/>
  <c r="BH218" i="1"/>
  <c r="BI218" i="1"/>
  <c r="BJ12" i="1"/>
  <c r="BK12" i="1" s="1"/>
  <c r="BL12" i="1" s="1"/>
  <c r="BH12" i="1"/>
  <c r="BI12" i="1"/>
  <c r="BH1480" i="1"/>
  <c r="BI1480" i="1"/>
  <c r="BJ770" i="1"/>
  <c r="BK770" i="1" s="1"/>
  <c r="BL770" i="1" s="1"/>
  <c r="BH770" i="1"/>
  <c r="BI770" i="1"/>
  <c r="BH1466" i="1"/>
  <c r="BI1466" i="1"/>
  <c r="BJ978" i="1"/>
  <c r="BJ474" i="1"/>
  <c r="BK474" i="1" s="1"/>
  <c r="BL474" i="1" s="1"/>
  <c r="BH474" i="1"/>
  <c r="BI474" i="1"/>
  <c r="BH663" i="1"/>
  <c r="BI663" i="1"/>
  <c r="BH1439" i="1"/>
  <c r="BI1439" i="1"/>
  <c r="BJ92" i="1"/>
  <c r="BK92" i="1" s="1"/>
  <c r="BL92" i="1" s="1"/>
  <c r="BH92" i="1"/>
  <c r="BI92" i="1"/>
  <c r="BH496" i="1"/>
  <c r="BI496" i="1"/>
  <c r="BJ976" i="1"/>
  <c r="BK976" i="1" s="1"/>
  <c r="BL976" i="1" s="1"/>
  <c r="BH976" i="1"/>
  <c r="BI976" i="1"/>
  <c r="BH317" i="1"/>
  <c r="BI317" i="1"/>
  <c r="BJ2" i="1"/>
  <c r="BK2" i="1" s="1"/>
  <c r="BL2" i="1" s="1"/>
  <c r="BI2" i="1"/>
  <c r="BH2" i="1"/>
  <c r="BH480" i="1"/>
  <c r="BI480" i="1"/>
  <c r="BH940" i="1"/>
  <c r="BI940" i="1"/>
  <c r="BH1708" i="1"/>
  <c r="BI1708" i="1"/>
  <c r="BH313" i="1"/>
  <c r="BI313" i="1"/>
  <c r="BH1053" i="1"/>
  <c r="BI1053" i="1"/>
  <c r="BH1745" i="1"/>
  <c r="BI1745" i="1"/>
  <c r="BH962" i="1"/>
  <c r="BI962" i="1"/>
  <c r="BH862" i="1"/>
  <c r="BI862" i="1"/>
  <c r="BJ743" i="1"/>
  <c r="BK743" i="1" s="1"/>
  <c r="BL743" i="1" s="1"/>
  <c r="BH743" i="1"/>
  <c r="BI743" i="1"/>
  <c r="BJ1139" i="1"/>
  <c r="BK1139" i="1" s="1"/>
  <c r="BL1139" i="1" s="1"/>
  <c r="BH1139" i="1"/>
  <c r="BI1139" i="1"/>
  <c r="BH156" i="1"/>
  <c r="BI156" i="1"/>
  <c r="BH672" i="1"/>
  <c r="BI672" i="1"/>
  <c r="BH484" i="1"/>
  <c r="BI484" i="1"/>
  <c r="BH141" i="1"/>
  <c r="BI141" i="1"/>
  <c r="BH1420" i="1"/>
  <c r="BI1420" i="1"/>
  <c r="BJ393" i="1"/>
  <c r="BK393" i="1" s="1"/>
  <c r="BL393" i="1" s="1"/>
  <c r="BH393" i="1"/>
  <c r="BI393" i="1"/>
  <c r="BL1575" i="1"/>
  <c r="BG1575" i="1"/>
  <c r="BG1267" i="1"/>
  <c r="BJ729" i="1"/>
  <c r="BK729" i="1" s="1"/>
  <c r="BL729" i="1" s="1"/>
  <c r="BJ317" i="1"/>
  <c r="BK317" i="1" s="1"/>
  <c r="BL317" i="1" s="1"/>
  <c r="BG488" i="1"/>
  <c r="BJ1247" i="1"/>
  <c r="BK1247" i="1" s="1"/>
  <c r="BL1247" i="1" s="1"/>
  <c r="BJ994" i="1"/>
  <c r="BK994" i="1" s="1"/>
  <c r="BL994" i="1" s="1"/>
  <c r="BG1041" i="1"/>
  <c r="BL188" i="1"/>
  <c r="BL1710" i="1"/>
  <c r="BJ1280" i="1"/>
  <c r="BK1280" i="1" s="1"/>
  <c r="BL1280" i="1" s="1"/>
  <c r="BG1402" i="1"/>
  <c r="BG320" i="1"/>
  <c r="BG851" i="1"/>
  <c r="BJ850" i="1"/>
  <c r="BK850" i="1" s="1"/>
  <c r="BL850" i="1" s="1"/>
  <c r="BG811" i="1"/>
  <c r="BJ322" i="1"/>
  <c r="BK322" i="1" s="1"/>
  <c r="BL322" i="1" s="1"/>
  <c r="BG1421" i="1"/>
  <c r="BL1044" i="1"/>
  <c r="BG1684" i="1"/>
  <c r="BG1261" i="1"/>
  <c r="BJ1026" i="1"/>
  <c r="BK1026" i="1" s="1"/>
  <c r="BL1026" i="1" s="1"/>
  <c r="BL1002" i="1"/>
  <c r="BL966" i="1"/>
  <c r="BG966" i="1"/>
  <c r="BJ280" i="1"/>
  <c r="BK280" i="1" s="1"/>
  <c r="BL280" i="1" s="1"/>
  <c r="BJ971" i="1"/>
  <c r="BK971" i="1" s="1"/>
  <c r="BL971" i="1" s="1"/>
  <c r="BJ388" i="1"/>
  <c r="BK388" i="1" s="1"/>
  <c r="BL388" i="1" s="1"/>
  <c r="BJ364" i="1"/>
  <c r="BK364" i="1" s="1"/>
  <c r="BL364" i="1" s="1"/>
  <c r="BG1054" i="1"/>
  <c r="BG479" i="1"/>
  <c r="BJ1015" i="1"/>
  <c r="BK1015" i="1" s="1"/>
  <c r="BL1015" i="1" s="1"/>
  <c r="BG1708" i="1"/>
  <c r="BG483" i="1"/>
  <c r="BG1709" i="1"/>
  <c r="BJ784" i="1"/>
  <c r="BK784" i="1" s="1"/>
  <c r="BL784" i="1" s="1"/>
  <c r="BL1135" i="1"/>
  <c r="BJ1269" i="1"/>
  <c r="BK1269" i="1" s="1"/>
  <c r="BL1269" i="1" s="1"/>
  <c r="BJ1056" i="1"/>
  <c r="BK1056" i="1" s="1"/>
  <c r="BL1056" i="1" s="1"/>
  <c r="BG862" i="1"/>
  <c r="BG635" i="1"/>
  <c r="BJ1053" i="1"/>
  <c r="BK1053" i="1" s="1"/>
  <c r="BL1053" i="1" s="1"/>
  <c r="BG319" i="1"/>
  <c r="BG37" i="1"/>
  <c r="BG950" i="1"/>
  <c r="BG733" i="1"/>
  <c r="BG660" i="1"/>
  <c r="BG1467" i="1"/>
  <c r="BJ963" i="1"/>
  <c r="BK963" i="1" s="1"/>
  <c r="BL963" i="1" s="1"/>
  <c r="BJ1466" i="1"/>
  <c r="BK1466" i="1" s="1"/>
  <c r="BL1466" i="1" s="1"/>
  <c r="BJ1530" i="1"/>
  <c r="BK1530" i="1" s="1"/>
  <c r="BL1530" i="1" s="1"/>
  <c r="BL1679" i="1"/>
  <c r="BJ859" i="1"/>
  <c r="BK859" i="1" s="1"/>
  <c r="BL859" i="1" s="1"/>
  <c r="BG1136" i="1"/>
  <c r="BL559" i="1"/>
  <c r="BJ1412" i="1"/>
  <c r="BK1412" i="1" s="1"/>
  <c r="BL1412" i="1" s="1"/>
  <c r="BG36" i="1"/>
  <c r="BJ165" i="1"/>
  <c r="BK165" i="1" s="1"/>
  <c r="BL165" i="1" s="1"/>
  <c r="BG1120" i="1"/>
  <c r="BG223" i="1"/>
  <c r="BJ731" i="1"/>
  <c r="BK731" i="1" s="1"/>
  <c r="BL731" i="1" s="1"/>
  <c r="BG490" i="1"/>
  <c r="BG110" i="1"/>
  <c r="BJ730" i="1"/>
  <c r="BK730" i="1" s="1"/>
  <c r="BL730" i="1" s="1"/>
  <c r="BG1660" i="1"/>
  <c r="BL947" i="1"/>
  <c r="BG1441" i="1"/>
  <c r="BJ664" i="1"/>
  <c r="BK664" i="1" s="1"/>
  <c r="BL664" i="1" s="1"/>
  <c r="BJ1560" i="1"/>
  <c r="BK1560" i="1" s="1"/>
  <c r="BL1560" i="1" s="1"/>
  <c r="BL1305" i="1"/>
  <c r="BG704" i="1"/>
  <c r="BJ934" i="1"/>
  <c r="BK934" i="1" s="1"/>
  <c r="BL934" i="1" s="1"/>
  <c r="BG260" i="1"/>
  <c r="BJ763" i="1"/>
  <c r="BK763" i="1" s="1"/>
  <c r="BL763" i="1" s="1"/>
  <c r="BG368" i="1"/>
  <c r="BJ1374" i="1"/>
  <c r="BK1374" i="1" s="1"/>
  <c r="BL1374" i="1" s="1"/>
  <c r="BG321" i="1"/>
  <c r="BJ500" i="1"/>
  <c r="BK500" i="1" s="1"/>
  <c r="BL500" i="1" s="1"/>
  <c r="BG156" i="1"/>
  <c r="BJ1668" i="1"/>
  <c r="BK1668" i="1" s="1"/>
  <c r="BL1668" i="1" s="1"/>
  <c r="BJ1531" i="1"/>
  <c r="BK1531" i="1" s="1"/>
  <c r="BL1531" i="1" s="1"/>
  <c r="BJ489" i="1"/>
  <c r="BK489" i="1" s="1"/>
  <c r="BL489" i="1" s="1"/>
  <c r="BJ219" i="1"/>
  <c r="BK219" i="1" s="1"/>
  <c r="BL219" i="1" s="1"/>
  <c r="BJ708" i="1"/>
  <c r="BK708" i="1" s="1"/>
  <c r="BL708" i="1" s="1"/>
  <c r="BG703" i="1"/>
  <c r="BJ1121" i="1"/>
  <c r="BK1121" i="1" s="1"/>
  <c r="BL1121" i="1" s="1"/>
  <c r="BJ663" i="1"/>
  <c r="BK663" i="1" s="1"/>
  <c r="BL663" i="1" s="1"/>
  <c r="BJ662" i="1"/>
  <c r="BK662" i="1" s="1"/>
  <c r="BL662" i="1" s="1"/>
  <c r="BG365" i="1"/>
  <c r="BG1284" i="1"/>
  <c r="BG202" i="1"/>
  <c r="BG31" i="1"/>
  <c r="BG666" i="1"/>
  <c r="BG658" i="1"/>
  <c r="BG858" i="1"/>
  <c r="BG1572" i="1"/>
  <c r="BJ1559" i="1"/>
  <c r="BK1559" i="1" s="1"/>
  <c r="BL1559" i="1" s="1"/>
  <c r="BG1750" i="1"/>
  <c r="BL1750" i="1"/>
  <c r="BL1749" i="1"/>
  <c r="BG1749" i="1"/>
  <c r="AV1798" i="1"/>
  <c r="AV1799" i="1"/>
  <c r="AU1867" i="1"/>
  <c r="BC822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D1457" i="1" l="1"/>
  <c r="BI1457" i="1" s="1"/>
  <c r="BC1457" i="1"/>
  <c r="BK1457" i="1" s="1"/>
  <c r="BL1457" i="1" s="1"/>
  <c r="BC1376" i="1"/>
  <c r="BC1456" i="1"/>
  <c r="BK1456" i="1" s="1"/>
  <c r="BL1456" i="1" s="1"/>
  <c r="BD1456" i="1"/>
  <c r="BI1456" i="1" s="1"/>
  <c r="BD1377" i="1"/>
  <c r="BI1377" i="1" s="1"/>
  <c r="BD1458" i="1"/>
  <c r="BI1458" i="1" s="1"/>
  <c r="BD1376" i="1"/>
  <c r="BI1376" i="1" s="1"/>
  <c r="BC1458" i="1"/>
  <c r="BC1377" i="1"/>
  <c r="BD977" i="1"/>
  <c r="BI977" i="1" s="1"/>
  <c r="BD978" i="1"/>
  <c r="BI978" i="1" s="1"/>
  <c r="BC1715" i="1"/>
  <c r="BF1715" i="1" s="1"/>
  <c r="BG1715" i="1" s="1"/>
  <c r="BC1312" i="1"/>
  <c r="BK1312" i="1" s="1"/>
  <c r="BL1312" i="1" s="1"/>
  <c r="BC978" i="1"/>
  <c r="BK978" i="1" s="1"/>
  <c r="BL978" i="1" s="1"/>
  <c r="BC977" i="1"/>
  <c r="BC401" i="1"/>
  <c r="BC304" i="1"/>
  <c r="BH304" i="1" s="1"/>
  <c r="BC758" i="1"/>
  <c r="BC1553" i="1"/>
  <c r="BK1553" i="1" s="1"/>
  <c r="BL1553" i="1" s="1"/>
  <c r="BC359" i="1"/>
  <c r="BH359" i="1" s="1"/>
  <c r="BC1547" i="1"/>
  <c r="BH1547" i="1" s="1"/>
  <c r="BC62" i="1"/>
  <c r="BC1585" i="1"/>
  <c r="BF1585" i="1" s="1"/>
  <c r="BG1585" i="1" s="1"/>
  <c r="BC1352" i="1"/>
  <c r="BF1352" i="1" s="1"/>
  <c r="BG1352" i="1" s="1"/>
  <c r="BC1490" i="1"/>
  <c r="BF1490" i="1" s="1"/>
  <c r="BG1490" i="1" s="1"/>
  <c r="BC1629" i="1"/>
  <c r="BC574" i="1"/>
  <c r="BK574" i="1" s="1"/>
  <c r="BL574" i="1" s="1"/>
  <c r="BC920" i="1"/>
  <c r="BH920" i="1" s="1"/>
  <c r="BC540" i="1"/>
  <c r="BH540" i="1" s="1"/>
  <c r="BC715" i="1"/>
  <c r="BF715" i="1" s="1"/>
  <c r="BG715" i="1" s="1"/>
  <c r="BC972" i="1"/>
  <c r="BK972" i="1" s="1"/>
  <c r="BL972" i="1" s="1"/>
  <c r="BC1608" i="1"/>
  <c r="BH1608" i="1" s="1"/>
  <c r="BC1595" i="1"/>
  <c r="BH1595" i="1" s="1"/>
  <c r="BC538" i="1"/>
  <c r="BK538" i="1" s="1"/>
  <c r="BL538" i="1" s="1"/>
  <c r="BC928" i="1"/>
  <c r="BK928" i="1" s="1"/>
  <c r="BL928" i="1" s="1"/>
  <c r="BC880" i="1"/>
  <c r="BK880" i="1" s="1"/>
  <c r="BL880" i="1" s="1"/>
  <c r="BC927" i="1"/>
  <c r="BF927" i="1" s="1"/>
  <c r="BG927" i="1" s="1"/>
  <c r="BC486" i="1"/>
  <c r="BC1334" i="1"/>
  <c r="BF1334" i="1" s="1"/>
  <c r="BG1334" i="1" s="1"/>
  <c r="BC271" i="1"/>
  <c r="BF271" i="1" s="1"/>
  <c r="BG271" i="1" s="1"/>
  <c r="BC899" i="1"/>
  <c r="BK899" i="1" s="1"/>
  <c r="BL899" i="1" s="1"/>
  <c r="BC354" i="1"/>
  <c r="BC1243" i="1"/>
  <c r="BF1243" i="1" s="1"/>
  <c r="BG1243" i="1" s="1"/>
  <c r="BC989" i="1"/>
  <c r="BC590" i="1"/>
  <c r="BK590" i="1" s="1"/>
  <c r="BL590" i="1" s="1"/>
  <c r="BC134" i="1"/>
  <c r="BK134" i="1" s="1"/>
  <c r="BL134" i="1" s="1"/>
  <c r="BC499" i="1"/>
  <c r="BH499" i="1" s="1"/>
  <c r="BC1581" i="1"/>
  <c r="BK1581" i="1" s="1"/>
  <c r="BL1581" i="1" s="1"/>
  <c r="BC421" i="1"/>
  <c r="BF421" i="1" s="1"/>
  <c r="BG421" i="1" s="1"/>
  <c r="BC291" i="1"/>
  <c r="BC969" i="1"/>
  <c r="BF969" i="1" s="1"/>
  <c r="BG969" i="1" s="1"/>
  <c r="BC854" i="1"/>
  <c r="BC1246" i="1"/>
  <c r="BF1246" i="1" s="1"/>
  <c r="BG1246" i="1" s="1"/>
  <c r="BC982" i="1"/>
  <c r="BC170" i="1"/>
  <c r="BK170" i="1" s="1"/>
  <c r="BL170" i="1" s="1"/>
  <c r="BC78" i="1"/>
  <c r="BF78" i="1" s="1"/>
  <c r="BG78" i="1" s="1"/>
  <c r="BC99" i="1"/>
  <c r="BH99" i="1" s="1"/>
  <c r="BC1319" i="1"/>
  <c r="BC133" i="1"/>
  <c r="BH133" i="1" s="1"/>
  <c r="BC578" i="1"/>
  <c r="BK578" i="1" s="1"/>
  <c r="BL578" i="1" s="1"/>
  <c r="BC183" i="1"/>
  <c r="BF183" i="1" s="1"/>
  <c r="BG183" i="1" s="1"/>
  <c r="BC640" i="1"/>
  <c r="BH640" i="1" s="1"/>
  <c r="BC400" i="1"/>
  <c r="BK400" i="1" s="1"/>
  <c r="BL400" i="1" s="1"/>
  <c r="BC1407" i="1"/>
  <c r="BK1407" i="1" s="1"/>
  <c r="BL1407" i="1" s="1"/>
  <c r="BC444" i="1"/>
  <c r="BF444" i="1" s="1"/>
  <c r="BG444" i="1" s="1"/>
  <c r="BC1532" i="1"/>
  <c r="BH1532" i="1" s="1"/>
  <c r="BC1093" i="1"/>
  <c r="BK1093" i="1" s="1"/>
  <c r="BL1093" i="1" s="1"/>
  <c r="BC1677" i="1"/>
  <c r="BH1677" i="1" s="1"/>
  <c r="BC1180" i="1"/>
  <c r="BF1180" i="1" s="1"/>
  <c r="BG1180" i="1" s="1"/>
  <c r="BC1295" i="1"/>
  <c r="BF1295" i="1" s="1"/>
  <c r="BG1295" i="1" s="1"/>
  <c r="BC959" i="1"/>
  <c r="BH959" i="1" s="1"/>
  <c r="BC1386" i="1"/>
  <c r="BC618" i="1"/>
  <c r="BF618" i="1" s="1"/>
  <c r="BG618" i="1" s="1"/>
  <c r="BC187" i="1"/>
  <c r="BC1116" i="1"/>
  <c r="BH1116" i="1" s="1"/>
  <c r="BC1687" i="1"/>
  <c r="BK1687" i="1" s="1"/>
  <c r="BL1687" i="1" s="1"/>
  <c r="BC297" i="1"/>
  <c r="BK297" i="1" s="1"/>
  <c r="BL297" i="1" s="1"/>
  <c r="BC1741" i="1"/>
  <c r="BK1741" i="1" s="1"/>
  <c r="BL1741" i="1" s="1"/>
  <c r="BC625" i="1"/>
  <c r="BK625" i="1" s="1"/>
  <c r="BL625" i="1" s="1"/>
  <c r="BC1642" i="1"/>
  <c r="BH1642" i="1" s="1"/>
  <c r="BC1432" i="1"/>
  <c r="BK1432" i="1" s="1"/>
  <c r="BL1432" i="1" s="1"/>
  <c r="BC1200" i="1"/>
  <c r="BC122" i="1"/>
  <c r="BH122" i="1" s="1"/>
  <c r="BC1273" i="1"/>
  <c r="BK1273" i="1" s="1"/>
  <c r="BL1273" i="1" s="1"/>
  <c r="BC301" i="1"/>
  <c r="BK301" i="1" s="1"/>
  <c r="BL301" i="1" s="1"/>
  <c r="BC129" i="1"/>
  <c r="BK822" i="1"/>
  <c r="BL822" i="1" s="1"/>
  <c r="BH822" i="1"/>
  <c r="BF822" i="1"/>
  <c r="BG822" i="1" s="1"/>
  <c r="BC406" i="1"/>
  <c r="BC1081" i="1"/>
  <c r="BC152" i="1"/>
  <c r="BC1346" i="1"/>
  <c r="BC379" i="1"/>
  <c r="BC1159" i="1"/>
  <c r="BC1061" i="1"/>
  <c r="BC286" i="1"/>
  <c r="BC1521" i="1"/>
  <c r="BC118" i="1"/>
  <c r="BC745" i="1"/>
  <c r="BC1699" i="1"/>
  <c r="BC1538" i="1"/>
  <c r="BC1143" i="1"/>
  <c r="BC701" i="1"/>
  <c r="BC865" i="1"/>
  <c r="BC819" i="1"/>
  <c r="BC502" i="1"/>
  <c r="BC573" i="1"/>
  <c r="BC1640" i="1"/>
  <c r="BC114" i="1"/>
  <c r="BC740" i="1"/>
  <c r="BC492" i="1"/>
  <c r="BC1534" i="1"/>
  <c r="BC1276" i="1"/>
  <c r="BC1168" i="1"/>
  <c r="BC671" i="1"/>
  <c r="BC909" i="1"/>
  <c r="BC714" i="1"/>
  <c r="BC200" i="1"/>
  <c r="BC102" i="1"/>
  <c r="BC1253" i="1"/>
  <c r="BC68" i="1"/>
  <c r="BC1362" i="1"/>
  <c r="BC336" i="1"/>
  <c r="BC1431" i="1"/>
  <c r="BC683" i="1"/>
  <c r="BC1275" i="1"/>
  <c r="BC1224" i="1"/>
  <c r="BC1689" i="1"/>
  <c r="BC801" i="1"/>
  <c r="BC84" i="1"/>
  <c r="BC1230" i="1"/>
  <c r="BC619" i="1"/>
  <c r="BC1330" i="1"/>
  <c r="BC1524" i="1"/>
  <c r="BC716" i="1"/>
  <c r="BC1076" i="1"/>
  <c r="BC300" i="1"/>
  <c r="BC88" i="1"/>
  <c r="BC837" i="1"/>
  <c r="BC1568" i="1"/>
  <c r="BC651" i="1"/>
  <c r="BC342" i="1"/>
  <c r="BC833" i="1"/>
  <c r="BC787" i="1"/>
  <c r="BC1225" i="1"/>
  <c r="BC309" i="1"/>
  <c r="BC1229" i="1"/>
  <c r="BC830" i="1"/>
  <c r="BC351" i="1"/>
  <c r="BC150" i="1"/>
  <c r="BC382" i="1"/>
  <c r="BC1232" i="1"/>
  <c r="BC25" i="1"/>
  <c r="BC1455" i="1"/>
  <c r="BC1602" i="1"/>
  <c r="BC1461" i="1"/>
  <c r="BC941" i="1"/>
  <c r="BC1238" i="1"/>
  <c r="BC45" i="1"/>
  <c r="BC1337" i="1"/>
  <c r="BC1430" i="1"/>
  <c r="BC1716" i="1"/>
  <c r="BC1589" i="1"/>
  <c r="BC744" i="1"/>
  <c r="BC1742" i="1"/>
  <c r="BC1643" i="1"/>
  <c r="BC968" i="1"/>
  <c r="BC960" i="1"/>
  <c r="BC905" i="1"/>
  <c r="BC180" i="1"/>
  <c r="BC206" i="1"/>
  <c r="BC21" i="1"/>
  <c r="BC724" i="1"/>
  <c r="BC554" i="1"/>
  <c r="BC460" i="1"/>
  <c r="BC343" i="1"/>
  <c r="BC452" i="1"/>
  <c r="BC759" i="1"/>
  <c r="BC1463" i="1"/>
  <c r="BC1265" i="1"/>
  <c r="BC1433" i="1"/>
  <c r="BC1331" i="1"/>
  <c r="BC263" i="1"/>
  <c r="BC551" i="1"/>
  <c r="BC737" i="1"/>
  <c r="BC1219" i="1"/>
  <c r="BC621" i="1"/>
  <c r="BC754" i="1"/>
  <c r="BC1178" i="1"/>
  <c r="BC1445" i="1"/>
  <c r="BC1582" i="1"/>
  <c r="BC1506" i="1"/>
  <c r="BC545" i="1"/>
  <c r="BC464" i="1"/>
  <c r="BC67" i="1"/>
  <c r="BC377" i="1"/>
  <c r="BC782" i="1"/>
  <c r="BC1698" i="1"/>
  <c r="BC1652" i="1"/>
  <c r="BC776" i="1"/>
  <c r="BC1719" i="1"/>
  <c r="BC595" i="1"/>
  <c r="BC1659" i="1"/>
  <c r="BC63" i="1"/>
  <c r="BC999" i="1"/>
  <c r="BC1024" i="1"/>
  <c r="BC43" i="1"/>
  <c r="BC1007" i="1"/>
  <c r="BC1226" i="1"/>
  <c r="BC1074" i="1"/>
  <c r="BC785" i="1"/>
  <c r="BC1252" i="1"/>
  <c r="BC311" i="1"/>
  <c r="BC832" i="1"/>
  <c r="BC761" i="1"/>
  <c r="BC1347" i="1"/>
  <c r="BC74" i="1"/>
  <c r="BC1286" i="1"/>
  <c r="BC1187" i="1"/>
  <c r="BC1006" i="1"/>
  <c r="BC120" i="1"/>
  <c r="BC1705" i="1"/>
  <c r="BC1173" i="1"/>
  <c r="BC1613" i="1"/>
  <c r="BC1213" i="1"/>
  <c r="BC553" i="1"/>
  <c r="BC675" i="1"/>
  <c r="BC1223" i="1"/>
  <c r="BC1189" i="1"/>
  <c r="BC1454" i="1"/>
  <c r="BC633" i="1"/>
  <c r="BC563" i="1"/>
  <c r="BC1586" i="1"/>
  <c r="BC61" i="1"/>
  <c r="BC420" i="1"/>
  <c r="BC647" i="1"/>
  <c r="BC1212" i="1"/>
  <c r="BC856" i="1"/>
  <c r="BC1046" i="1"/>
  <c r="BC376" i="1"/>
  <c r="BC193" i="1"/>
  <c r="BC262" i="1"/>
  <c r="BC82" i="1"/>
  <c r="BC235" i="1"/>
  <c r="BC1472" i="1"/>
  <c r="BC1369" i="1"/>
  <c r="BC1398" i="1"/>
  <c r="BC446" i="1"/>
  <c r="BC1008" i="1"/>
  <c r="BC507" i="1"/>
  <c r="BC1508" i="1"/>
  <c r="BC30" i="1"/>
  <c r="BC240" i="1"/>
  <c r="BC181" i="1"/>
  <c r="BC648" i="1"/>
  <c r="BC226" i="1"/>
  <c r="BC1052" i="1"/>
  <c r="BC65" i="1"/>
  <c r="BC454" i="1"/>
  <c r="BC773" i="1"/>
  <c r="BC1217" i="1"/>
  <c r="BC506" i="1"/>
  <c r="BC1476" i="1"/>
  <c r="BC584" i="1"/>
  <c r="BC1114" i="1"/>
  <c r="BC1626" i="1"/>
  <c r="BC576" i="1"/>
  <c r="BC1190" i="1"/>
  <c r="BC1413" i="1"/>
  <c r="BC1025" i="1"/>
  <c r="BC288" i="1"/>
  <c r="BC1731" i="1"/>
  <c r="BC634" i="1"/>
  <c r="BC135" i="1"/>
  <c r="BC293" i="1"/>
  <c r="BC1336" i="1"/>
  <c r="BC1550" i="1"/>
  <c r="BC54" i="1"/>
  <c r="BC96" i="1"/>
  <c r="BC1354" i="1"/>
  <c r="BC44" i="1"/>
  <c r="BC329" i="1"/>
  <c r="BC1299" i="1"/>
  <c r="BC1423" i="1"/>
  <c r="BC1541" i="1"/>
  <c r="BC1546" i="1"/>
  <c r="BC1522" i="1"/>
  <c r="BC1193" i="1"/>
  <c r="BC277" i="1"/>
  <c r="BC1671" i="1"/>
  <c r="BC945" i="1"/>
  <c r="BC229" i="1"/>
  <c r="BC1214" i="1"/>
  <c r="BC706" i="1"/>
  <c r="BC535" i="1"/>
  <c r="BC623" i="1"/>
  <c r="BC273" i="1"/>
  <c r="BC692" i="1"/>
  <c r="BC38" i="1"/>
  <c r="BC101" i="1"/>
  <c r="BC360" i="1"/>
  <c r="BC372" i="1"/>
  <c r="BC893" i="1"/>
  <c r="BC1169" i="1"/>
  <c r="BC1004" i="1"/>
  <c r="BC130" i="1"/>
  <c r="BC370" i="1"/>
  <c r="BC889" i="1"/>
  <c r="BC883" i="1"/>
  <c r="BC455" i="1"/>
  <c r="BC512" i="1"/>
  <c r="BC513" i="1"/>
  <c r="BC399" i="1"/>
  <c r="BC1409" i="1"/>
  <c r="BC1693" i="1"/>
  <c r="BC237" i="1"/>
  <c r="BC1673" i="1"/>
  <c r="BC410" i="1"/>
  <c r="BC749" i="1"/>
  <c r="BC1504" i="1"/>
  <c r="BC547" i="1"/>
  <c r="BC1069" i="1"/>
  <c r="BC1437" i="1"/>
  <c r="BC1610" i="1"/>
  <c r="BC1414" i="1"/>
  <c r="BC461" i="1"/>
  <c r="BC997" i="1"/>
  <c r="BC846" i="1"/>
  <c r="BC1548" i="1"/>
  <c r="BC195" i="1"/>
  <c r="BC449" i="1"/>
  <c r="BC1208" i="1"/>
  <c r="BC1494" i="1"/>
  <c r="BC1316" i="1"/>
  <c r="BC536" i="1"/>
  <c r="BC1591" i="1"/>
  <c r="BC436" i="1"/>
  <c r="BC1499" i="1"/>
  <c r="BC1130" i="1"/>
  <c r="BC177" i="1"/>
  <c r="BC16" i="1"/>
  <c r="BC747" i="1"/>
  <c r="BC469" i="1"/>
  <c r="BC592" i="1"/>
  <c r="BC1198" i="1"/>
  <c r="BC1177" i="1"/>
  <c r="BC1075" i="1"/>
  <c r="BC242" i="1"/>
  <c r="BC1009" i="1"/>
  <c r="BC1625" i="1"/>
  <c r="BC711" i="1"/>
  <c r="BC877" i="1"/>
  <c r="BC1656" i="1"/>
  <c r="BC902" i="1"/>
  <c r="BC1082" i="1"/>
  <c r="BC348" i="1"/>
  <c r="BC1599" i="1"/>
  <c r="BC587" i="1"/>
  <c r="BC1604" i="1"/>
  <c r="BC274" i="1"/>
  <c r="BC466" i="1"/>
  <c r="BC1424" i="1"/>
  <c r="BC1390" i="1"/>
  <c r="BC427" i="1"/>
  <c r="BC1375" i="1"/>
  <c r="BC695" i="1"/>
  <c r="BC419" i="1"/>
  <c r="BC1157" i="1"/>
  <c r="BC556" i="1"/>
  <c r="BC104" i="1"/>
  <c r="BC232" i="1"/>
  <c r="BC855" i="1"/>
  <c r="BC1191" i="1"/>
  <c r="BC609" i="1"/>
  <c r="BC531" i="1"/>
  <c r="BC1058" i="1"/>
  <c r="BC1370" i="1"/>
  <c r="BC209" i="1"/>
  <c r="BC926" i="1"/>
  <c r="BC1396" i="1"/>
  <c r="BC310" i="1"/>
  <c r="BC514" i="1"/>
  <c r="BC1289" i="1"/>
  <c r="BC1302" i="1"/>
  <c r="BC751" i="1"/>
  <c r="BC113" i="1"/>
  <c r="BC1631" i="1"/>
  <c r="BC1150" i="1"/>
  <c r="BC1108" i="1"/>
  <c r="BC1635" i="1"/>
  <c r="BC1329" i="1"/>
  <c r="BC1622" i="1"/>
  <c r="BC537" i="1"/>
  <c r="BC1701" i="1"/>
  <c r="BC91" i="1"/>
  <c r="BC1565" i="1"/>
  <c r="BC1592" i="1"/>
  <c r="BC64" i="1"/>
  <c r="BC555" i="1"/>
  <c r="BC572" i="1"/>
  <c r="BC1392" i="1"/>
  <c r="BC1728" i="1"/>
  <c r="BC597" i="1"/>
  <c r="BC526" i="1"/>
  <c r="BC698" i="1"/>
  <c r="BC481" i="1"/>
  <c r="BC186" i="1"/>
  <c r="BC380" i="1"/>
  <c r="BC1068" i="1"/>
  <c r="BC919" i="1"/>
  <c r="BC611" i="1"/>
  <c r="BC1473" i="1"/>
  <c r="BC798" i="1"/>
  <c r="BC441" i="1"/>
  <c r="BC283" i="1"/>
  <c r="BD1737" i="1"/>
  <c r="BI1737" i="1" s="1"/>
  <c r="BD98" i="1"/>
  <c r="BI98" i="1" s="1"/>
  <c r="BD1415" i="1"/>
  <c r="BI1415" i="1" s="1"/>
  <c r="BD1078" i="1"/>
  <c r="BI1078" i="1" s="1"/>
  <c r="BD1673" i="1"/>
  <c r="BI1673" i="1" s="1"/>
  <c r="BD1380" i="1"/>
  <c r="BI1380" i="1" s="1"/>
  <c r="BD1156" i="1"/>
  <c r="BI1156" i="1" s="1"/>
  <c r="BD567" i="1"/>
  <c r="BI567" i="1" s="1"/>
  <c r="BD981" i="1"/>
  <c r="BI981" i="1" s="1"/>
  <c r="BD853" i="1"/>
  <c r="BI853" i="1" s="1"/>
  <c r="BD748" i="1"/>
  <c r="BI748" i="1" s="1"/>
  <c r="BD575" i="1"/>
  <c r="BI575" i="1" s="1"/>
  <c r="BD266" i="1"/>
  <c r="BI266" i="1" s="1"/>
  <c r="BD1161" i="1"/>
  <c r="BI1161" i="1" s="1"/>
  <c r="BD234" i="1"/>
  <c r="BI234" i="1" s="1"/>
  <c r="BD616" i="1"/>
  <c r="BI616" i="1" s="1"/>
  <c r="BD1083" i="1"/>
  <c r="BI1083" i="1" s="1"/>
  <c r="BD104" i="1"/>
  <c r="BI104" i="1" s="1"/>
  <c r="BD910" i="1"/>
  <c r="BI910" i="1" s="1"/>
  <c r="BD318" i="1"/>
  <c r="BI318" i="1" s="1"/>
  <c r="BD1302" i="1"/>
  <c r="BI1302" i="1" s="1"/>
  <c r="BD304" i="1"/>
  <c r="BI304" i="1" s="1"/>
  <c r="BD1557" i="1"/>
  <c r="BI1557" i="1" s="1"/>
  <c r="BD1565" i="1"/>
  <c r="BI1565" i="1" s="1"/>
  <c r="BD561" i="1"/>
  <c r="BI561" i="1" s="1"/>
  <c r="BD1199" i="1"/>
  <c r="BI1199" i="1" s="1"/>
  <c r="BD1375" i="1"/>
  <c r="BI1375" i="1" s="1"/>
  <c r="BD276" i="1"/>
  <c r="BI276" i="1" s="1"/>
  <c r="BD97" i="1"/>
  <c r="BI97" i="1" s="1"/>
  <c r="BD1529" i="1"/>
  <c r="BI1529" i="1" s="1"/>
  <c r="BD907" i="1"/>
  <c r="BI907" i="1" s="1"/>
  <c r="BD796" i="1"/>
  <c r="BI796" i="1" s="1"/>
  <c r="BD180" i="1"/>
  <c r="BI180" i="1" s="1"/>
  <c r="BD720" i="1"/>
  <c r="BI720" i="1" s="1"/>
  <c r="BD773" i="1"/>
  <c r="BI773" i="1" s="1"/>
  <c r="BD982" i="1"/>
  <c r="BI982" i="1" s="1"/>
  <c r="BD1230" i="1"/>
  <c r="BI1230" i="1" s="1"/>
  <c r="BD1077" i="1"/>
  <c r="BI1077" i="1" s="1"/>
  <c r="BD1555" i="1"/>
  <c r="BI1555" i="1" s="1"/>
  <c r="BD100" i="1"/>
  <c r="BI100" i="1" s="1"/>
  <c r="BD50" i="1"/>
  <c r="BI50" i="1" s="1"/>
  <c r="BD551" i="1"/>
  <c r="BI551" i="1" s="1"/>
  <c r="BD498" i="1"/>
  <c r="BI498" i="1" s="1"/>
  <c r="BD426" i="1"/>
  <c r="BI426" i="1" s="1"/>
  <c r="BD716" i="1"/>
  <c r="BI716" i="1" s="1"/>
  <c r="BD791" i="1"/>
  <c r="BI791" i="1" s="1"/>
  <c r="BD645" i="1"/>
  <c r="BI645" i="1" s="1"/>
  <c r="BD1145" i="1"/>
  <c r="BI1145" i="1" s="1"/>
  <c r="BD674" i="1"/>
  <c r="BI674" i="1" s="1"/>
  <c r="BD1492" i="1"/>
  <c r="BI1492" i="1" s="1"/>
  <c r="BD822" i="1"/>
  <c r="BI822" i="1" s="1"/>
  <c r="BD1368" i="1"/>
  <c r="BI1368" i="1" s="1"/>
  <c r="BD161" i="1"/>
  <c r="BI161" i="1" s="1"/>
  <c r="BD512" i="1"/>
  <c r="BI512" i="1" s="1"/>
  <c r="BD112" i="1"/>
  <c r="BI112" i="1" s="1"/>
  <c r="BD1159" i="1"/>
  <c r="BI1159" i="1" s="1"/>
  <c r="BD843" i="1"/>
  <c r="BI843" i="1" s="1"/>
  <c r="BD621" i="1"/>
  <c r="BI621" i="1" s="1"/>
  <c r="BD1306" i="1"/>
  <c r="BI1306" i="1" s="1"/>
  <c r="BD1314" i="1"/>
  <c r="BI1314" i="1" s="1"/>
  <c r="BD603" i="1"/>
  <c r="BI603" i="1" s="1"/>
  <c r="BD699" i="1"/>
  <c r="BI699" i="1" s="1"/>
  <c r="BD33" i="1"/>
  <c r="BI33" i="1" s="1"/>
  <c r="BD1282" i="1"/>
  <c r="BI1282" i="1" s="1"/>
  <c r="BD290" i="1"/>
  <c r="BI290" i="1" s="1"/>
  <c r="BD1123" i="1"/>
  <c r="BI1123" i="1" s="1"/>
  <c r="BD527" i="1"/>
  <c r="BI527" i="1" s="1"/>
  <c r="BD448" i="1"/>
  <c r="BI448" i="1" s="1"/>
  <c r="BD439" i="1"/>
  <c r="BI439" i="1" s="1"/>
  <c r="BD761" i="1"/>
  <c r="BI761" i="1" s="1"/>
  <c r="BD740" i="1"/>
  <c r="BI740" i="1" s="1"/>
  <c r="BD58" i="1"/>
  <c r="BI58" i="1" s="1"/>
  <c r="BD1688" i="1"/>
  <c r="BI1688" i="1" s="1"/>
  <c r="BD1502" i="1"/>
  <c r="BI1502" i="1" s="1"/>
  <c r="BD1191" i="1"/>
  <c r="BI1191" i="1" s="1"/>
  <c r="BD1195" i="1"/>
  <c r="BI1195" i="1" s="1"/>
  <c r="BD876" i="1"/>
  <c r="BI876" i="1" s="1"/>
  <c r="BD354" i="1"/>
  <c r="BI354" i="1" s="1"/>
  <c r="BD584" i="1"/>
  <c r="BI584" i="1" s="1"/>
  <c r="BD27" i="1"/>
  <c r="BI27" i="1" s="1"/>
  <c r="BD998" i="1"/>
  <c r="BI998" i="1" s="1"/>
  <c r="BD751" i="1"/>
  <c r="BI751" i="1" s="1"/>
  <c r="BD1720" i="1"/>
  <c r="BI1720" i="1" s="1"/>
  <c r="BD1655" i="1"/>
  <c r="BI1655" i="1" s="1"/>
  <c r="BD1729" i="1"/>
  <c r="BI1729" i="1" s="1"/>
  <c r="BD506" i="1"/>
  <c r="BI506" i="1" s="1"/>
  <c r="BD589" i="1"/>
  <c r="BI589" i="1" s="1"/>
  <c r="BD1295" i="1"/>
  <c r="BI1295" i="1" s="1"/>
  <c r="BD1179" i="1"/>
  <c r="BI1179" i="1" s="1"/>
  <c r="BD120" i="1"/>
  <c r="BI120" i="1" s="1"/>
  <c r="BD545" i="1"/>
  <c r="BI545" i="1" s="1"/>
  <c r="BD964" i="1"/>
  <c r="BI964" i="1" s="1"/>
  <c r="BD170" i="1"/>
  <c r="BI170" i="1" s="1"/>
  <c r="BD176" i="1"/>
  <c r="BI176" i="1" s="1"/>
  <c r="BD466" i="1"/>
  <c r="BI466" i="1" s="1"/>
  <c r="BD829" i="1"/>
  <c r="BI829" i="1" s="1"/>
  <c r="BD286" i="1"/>
  <c r="BI286" i="1" s="1"/>
  <c r="BD85" i="1"/>
  <c r="BI85" i="1" s="1"/>
  <c r="BD540" i="1"/>
  <c r="BI540" i="1" s="1"/>
  <c r="BD103" i="1"/>
  <c r="BI103" i="1" s="1"/>
  <c r="BD1521" i="1"/>
  <c r="BI1521" i="1" s="1"/>
  <c r="BD944" i="1"/>
  <c r="BI944" i="1" s="1"/>
  <c r="BD883" i="1"/>
  <c r="BI883" i="1" s="1"/>
  <c r="BD942" i="1"/>
  <c r="BI942" i="1" s="1"/>
  <c r="BD1327" i="1"/>
  <c r="BI1327" i="1" s="1"/>
  <c r="BD1675" i="1"/>
  <c r="BI1675" i="1" s="1"/>
  <c r="BD956" i="1"/>
  <c r="BI956" i="1" s="1"/>
  <c r="BD574" i="1"/>
  <c r="BI574" i="1" s="1"/>
  <c r="BD205" i="1"/>
  <c r="BI205" i="1" s="1"/>
  <c r="BD1068" i="1"/>
  <c r="BI1068" i="1" s="1"/>
  <c r="BD649" i="1"/>
  <c r="BI649" i="1" s="1"/>
  <c r="BD1215" i="1"/>
  <c r="BI1215" i="1" s="1"/>
  <c r="BD856" i="1"/>
  <c r="BI856" i="1" s="1"/>
  <c r="BD1612" i="1"/>
  <c r="BI1612" i="1" s="1"/>
  <c r="BD1296" i="1"/>
  <c r="BI1296" i="1" s="1"/>
  <c r="BD888" i="1"/>
  <c r="BI888" i="1" s="1"/>
  <c r="BD1293" i="1"/>
  <c r="BI1293" i="1" s="1"/>
  <c r="BD595" i="1"/>
  <c r="BI595" i="1" s="1"/>
  <c r="BD1336" i="1"/>
  <c r="BI1336" i="1" s="1"/>
  <c r="BD1034" i="1"/>
  <c r="BI1034" i="1" s="1"/>
  <c r="BD1658" i="1"/>
  <c r="BI1658" i="1" s="1"/>
  <c r="BD107" i="1"/>
  <c r="BI107" i="1" s="1"/>
  <c r="BD1727" i="1"/>
  <c r="BI1727" i="1" s="1"/>
  <c r="BD493" i="1"/>
  <c r="BI493" i="1" s="1"/>
  <c r="BD1641" i="1"/>
  <c r="BI1641" i="1" s="1"/>
  <c r="BD1703" i="1"/>
  <c r="BI1703" i="1" s="1"/>
  <c r="BD106" i="1"/>
  <c r="BI106" i="1" s="1"/>
  <c r="BD332" i="1"/>
  <c r="BI332" i="1" s="1"/>
  <c r="BD1096" i="1"/>
  <c r="BI1096" i="1" s="1"/>
  <c r="BD214" i="1"/>
  <c r="BI214" i="1" s="1"/>
  <c r="BD1685" i="1"/>
  <c r="BI1685" i="1" s="1"/>
  <c r="BD427" i="1"/>
  <c r="BI427" i="1" s="1"/>
  <c r="BD308" i="1"/>
  <c r="BI308" i="1" s="1"/>
  <c r="BD226" i="1"/>
  <c r="BI226" i="1" s="1"/>
  <c r="BD150" i="1"/>
  <c r="BI150" i="1" s="1"/>
  <c r="BD877" i="1"/>
  <c r="BI877" i="1" s="1"/>
  <c r="BD1686" i="1"/>
  <c r="BI1686" i="1" s="1"/>
  <c r="BD1383" i="1"/>
  <c r="BI1383" i="1" s="1"/>
  <c r="BD726" i="1"/>
  <c r="BI726" i="1" s="1"/>
  <c r="BD307" i="1"/>
  <c r="BI307" i="1" s="1"/>
  <c r="BD1012" i="1"/>
  <c r="BI1012" i="1" s="1"/>
  <c r="BD753" i="1"/>
  <c r="BI753" i="1" s="1"/>
  <c r="BD760" i="1"/>
  <c r="BI760" i="1" s="1"/>
  <c r="BD38" i="1"/>
  <c r="BI38" i="1" s="1"/>
  <c r="BD885" i="1"/>
  <c r="BI885" i="1" s="1"/>
  <c r="BD611" i="1"/>
  <c r="BI611" i="1" s="1"/>
  <c r="BD192" i="1"/>
  <c r="BI192" i="1" s="1"/>
  <c r="BD1088" i="1"/>
  <c r="BI1088" i="1" s="1"/>
  <c r="BD1426" i="1"/>
  <c r="BI1426" i="1" s="1"/>
  <c r="BD481" i="1"/>
  <c r="BI481" i="1" s="1"/>
  <c r="BD647" i="1"/>
  <c r="BI647" i="1" s="1"/>
  <c r="BD361" i="1"/>
  <c r="BI361" i="1" s="1"/>
  <c r="BD139" i="1"/>
  <c r="BI139" i="1" s="1"/>
  <c r="BD894" i="1"/>
  <c r="BI894" i="1" s="1"/>
  <c r="BD1646" i="1"/>
  <c r="BI1646" i="1" s="1"/>
  <c r="BD305" i="1"/>
  <c r="BI305" i="1" s="1"/>
  <c r="BD615" i="1"/>
  <c r="BI615" i="1" s="1"/>
  <c r="BD900" i="1"/>
  <c r="BI900" i="1" s="1"/>
  <c r="BD785" i="1"/>
  <c r="BI785" i="1" s="1"/>
  <c r="BD20" i="1"/>
  <c r="BI20" i="1" s="1"/>
  <c r="BD1206" i="1"/>
  <c r="BI1206" i="1" s="1"/>
  <c r="BD1723" i="1"/>
  <c r="BI1723" i="1" s="1"/>
  <c r="BD1654" i="1"/>
  <c r="BI1654" i="1" s="1"/>
  <c r="BD111" i="1"/>
  <c r="BI111" i="1" s="1"/>
  <c r="BD564" i="1"/>
  <c r="BI564" i="1" s="1"/>
  <c r="BD1329" i="1"/>
  <c r="BI1329" i="1" s="1"/>
  <c r="BD311" i="1"/>
  <c r="BI311" i="1" s="1"/>
  <c r="BD889" i="1"/>
  <c r="BI889" i="1" s="1"/>
  <c r="BD837" i="1"/>
  <c r="BI837" i="1" s="1"/>
  <c r="BD1107" i="1"/>
  <c r="BI1107" i="1" s="1"/>
  <c r="BD1414" i="1"/>
  <c r="BI1414" i="1" s="1"/>
  <c r="BD1265" i="1"/>
  <c r="BI1265" i="1" s="1"/>
  <c r="BD1488" i="1"/>
  <c r="BI1488" i="1" s="1"/>
  <c r="BD556" i="1"/>
  <c r="BI556" i="1" s="1"/>
  <c r="BD548" i="1"/>
  <c r="BI548" i="1" s="1"/>
  <c r="BD610" i="1"/>
  <c r="BI610" i="1" s="1"/>
  <c r="BD1154" i="1"/>
  <c r="BI1154" i="1" s="1"/>
  <c r="BD403" i="1"/>
  <c r="BI403" i="1" s="1"/>
  <c r="BD965" i="1"/>
  <c r="BI965" i="1" s="1"/>
  <c r="BD413" i="1"/>
  <c r="BI413" i="1" s="1"/>
  <c r="BD1358" i="1"/>
  <c r="BI1358" i="1" s="1"/>
  <c r="BD745" i="1"/>
  <c r="BI745" i="1" s="1"/>
  <c r="BD961" i="1"/>
  <c r="BI961" i="1" s="1"/>
  <c r="BD1317" i="1"/>
  <c r="BI1317" i="1" s="1"/>
  <c r="BD1059" i="1"/>
  <c r="BI1059" i="1" s="1"/>
  <c r="BD1670" i="1"/>
  <c r="BI1670" i="1" s="1"/>
  <c r="BD765" i="1"/>
  <c r="BI765" i="1" s="1"/>
  <c r="BD424" i="1"/>
  <c r="BI424" i="1" s="1"/>
  <c r="BD1310" i="1"/>
  <c r="BI1310" i="1" s="1"/>
  <c r="BD1035" i="1"/>
  <c r="BI1035" i="1" s="1"/>
  <c r="BD521" i="1"/>
  <c r="BI521" i="1" s="1"/>
  <c r="BD169" i="1"/>
  <c r="BI169" i="1" s="1"/>
  <c r="BD593" i="1"/>
  <c r="BI593" i="1" s="1"/>
  <c r="BD158" i="1"/>
  <c r="BI158" i="1" s="1"/>
  <c r="BD235" i="1"/>
  <c r="BI235" i="1" s="1"/>
  <c r="BD61" i="1"/>
  <c r="BI61" i="1" s="1"/>
  <c r="BD954" i="1"/>
  <c r="BI954" i="1" s="1"/>
  <c r="BD270" i="1"/>
  <c r="BI270" i="1" s="1"/>
  <c r="BD42" i="1"/>
  <c r="BI42" i="1" s="1"/>
  <c r="BD974" i="1"/>
  <c r="BI974" i="1" s="1"/>
  <c r="BD492" i="1"/>
  <c r="BI492" i="1" s="1"/>
  <c r="BD778" i="1"/>
  <c r="BI778" i="1" s="1"/>
  <c r="BD1432" i="1"/>
  <c r="BI1432" i="1" s="1"/>
  <c r="BD262" i="1"/>
  <c r="BI262" i="1" s="1"/>
  <c r="BD1652" i="1"/>
  <c r="BI1652" i="1" s="1"/>
  <c r="BD461" i="1"/>
  <c r="BI461" i="1" s="1"/>
  <c r="BD1553" i="1"/>
  <c r="BI1553" i="1" s="1"/>
  <c r="BD1656" i="1"/>
  <c r="BI1656" i="1" s="1"/>
  <c r="BD1700" i="1"/>
  <c r="BI1700" i="1" s="1"/>
  <c r="BD1328" i="1"/>
  <c r="BI1328" i="1" s="1"/>
  <c r="BD692" i="1"/>
  <c r="BI692" i="1" s="1"/>
  <c r="BD1181" i="1"/>
  <c r="BI1181" i="1" s="1"/>
  <c r="BD213" i="1"/>
  <c r="BI213" i="1" s="1"/>
  <c r="BD1390" i="1"/>
  <c r="BI1390" i="1" s="1"/>
  <c r="BD605" i="1"/>
  <c r="BI605" i="1" s="1"/>
  <c r="BD643" i="1"/>
  <c r="BI643" i="1" s="1"/>
  <c r="BD1695" i="1"/>
  <c r="BI1695" i="1" s="1"/>
  <c r="BD1596" i="1"/>
  <c r="BI1596" i="1" s="1"/>
  <c r="BD1610" i="1"/>
  <c r="BI1610" i="1" s="1"/>
  <c r="BD1290" i="1"/>
  <c r="BI1290" i="1" s="1"/>
  <c r="BD1228" i="1"/>
  <c r="BI1228" i="1" s="1"/>
  <c r="BD570" i="1"/>
  <c r="BI570" i="1" s="1"/>
  <c r="BD1011" i="1"/>
  <c r="BI1011" i="1" s="1"/>
  <c r="BD502" i="1"/>
  <c r="BI502" i="1" s="1"/>
  <c r="BD710" i="1"/>
  <c r="BI710" i="1" s="1"/>
  <c r="BD1130" i="1"/>
  <c r="BI1130" i="1" s="1"/>
  <c r="BD571" i="1"/>
  <c r="BI571" i="1" s="1"/>
  <c r="BD1211" i="1"/>
  <c r="BI1211" i="1" s="1"/>
  <c r="BD1602" i="1"/>
  <c r="BI1602" i="1" s="1"/>
  <c r="BD1404" i="1"/>
  <c r="BI1404" i="1" s="1"/>
  <c r="BD157" i="1"/>
  <c r="BI157" i="1" s="1"/>
  <c r="BD1630" i="1"/>
  <c r="BI1630" i="1" s="1"/>
  <c r="BD724" i="1"/>
  <c r="BI724" i="1" s="1"/>
  <c r="BD1706" i="1"/>
  <c r="BI1706" i="1" s="1"/>
  <c r="BD472" i="1"/>
  <c r="BI472" i="1" s="1"/>
  <c r="BD1416" i="1"/>
  <c r="BI1416" i="1" s="1"/>
  <c r="BD771" i="1"/>
  <c r="BI771" i="1" s="1"/>
  <c r="BD1190" i="1"/>
  <c r="BI1190" i="1" s="1"/>
  <c r="BD303" i="1"/>
  <c r="BI303" i="1" s="1"/>
  <c r="BD1197" i="1"/>
  <c r="BI1197" i="1" s="1"/>
  <c r="BD405" i="1"/>
  <c r="BI405" i="1" s="1"/>
  <c r="BD1227" i="1"/>
  <c r="BI1227" i="1" s="1"/>
  <c r="BD1473" i="1"/>
  <c r="BI1473" i="1" s="1"/>
  <c r="BD929" i="1"/>
  <c r="BI929" i="1" s="1"/>
  <c r="BD983" i="1"/>
  <c r="BI983" i="1" s="1"/>
  <c r="BD1538" i="1"/>
  <c r="BI1538" i="1" s="1"/>
  <c r="BD955" i="1"/>
  <c r="BI955" i="1" s="1"/>
  <c r="BD638" i="1"/>
  <c r="BI638" i="1" s="1"/>
  <c r="BD1225" i="1"/>
  <c r="BI1225" i="1" s="1"/>
  <c r="BD1105" i="1"/>
  <c r="BI1105" i="1" s="1"/>
  <c r="BD530" i="1"/>
  <c r="BI530" i="1" s="1"/>
  <c r="BD460" i="1"/>
  <c r="BI460" i="1" s="1"/>
  <c r="BD874" i="1"/>
  <c r="BI874" i="1" s="1"/>
  <c r="BD594" i="1"/>
  <c r="BI594" i="1" s="1"/>
  <c r="BD1687" i="1"/>
  <c r="BI1687" i="1" s="1"/>
  <c r="BD482" i="1"/>
  <c r="BI482" i="1" s="1"/>
  <c r="BD455" i="1"/>
  <c r="BI455" i="1" s="1"/>
  <c r="BD41" i="1"/>
  <c r="BI41" i="1" s="1"/>
  <c r="BD437" i="1"/>
  <c r="BI437" i="1" s="1"/>
  <c r="BD813" i="1"/>
  <c r="BI813" i="1" s="1"/>
  <c r="BD1451" i="1"/>
  <c r="BI1451" i="1" s="1"/>
  <c r="BD1047" i="1"/>
  <c r="BI1047" i="1" s="1"/>
  <c r="BD1369" i="1"/>
  <c r="BI1369" i="1" s="1"/>
  <c r="BD652" i="1"/>
  <c r="BI652" i="1" s="1"/>
  <c r="BD241" i="1"/>
  <c r="BI241" i="1" s="1"/>
  <c r="BD1638" i="1"/>
  <c r="BI1638" i="1" s="1"/>
  <c r="BD415" i="1"/>
  <c r="BI415" i="1" s="1"/>
  <c r="BD671" i="1"/>
  <c r="BI671" i="1" s="1"/>
  <c r="BD973" i="1"/>
  <c r="BI973" i="1" s="1"/>
  <c r="BD898" i="1"/>
  <c r="BI898" i="1" s="1"/>
  <c r="BD21" i="1"/>
  <c r="BI21" i="1" s="1"/>
  <c r="BD576" i="1"/>
  <c r="BI576" i="1" s="1"/>
  <c r="BD912" i="1"/>
  <c r="BI912" i="1" s="1"/>
  <c r="BD1357" i="1"/>
  <c r="BI1357" i="1" s="1"/>
  <c r="BD952" i="1"/>
  <c r="BI952" i="1" s="1"/>
  <c r="BD39" i="1"/>
  <c r="BI39" i="1" s="1"/>
  <c r="BD1719" i="1"/>
  <c r="BI1719" i="1" s="1"/>
  <c r="BD702" i="1"/>
  <c r="BI702" i="1" s="1"/>
  <c r="BD233" i="1"/>
  <c r="BI233" i="1" s="1"/>
  <c r="BD926" i="1"/>
  <c r="BI926" i="1" s="1"/>
  <c r="BD1491" i="1"/>
  <c r="BI1491" i="1" s="1"/>
  <c r="BD51" i="1"/>
  <c r="BI51" i="1" s="1"/>
  <c r="BD1433" i="1"/>
  <c r="BI1433" i="1" s="1"/>
  <c r="BD45" i="1"/>
  <c r="BI45" i="1" s="1"/>
  <c r="BD1584" i="1"/>
  <c r="BI1584" i="1" s="1"/>
  <c r="BD57" i="1"/>
  <c r="BI57" i="1" s="1"/>
  <c r="BD451" i="1"/>
  <c r="BI451" i="1" s="1"/>
  <c r="BD1678" i="1"/>
  <c r="BI1678" i="1" s="1"/>
  <c r="BD1486" i="1"/>
  <c r="BI1486" i="1" s="1"/>
  <c r="BD1648" i="1"/>
  <c r="BI1648" i="1" s="1"/>
  <c r="BD780" i="1"/>
  <c r="BI780" i="1" s="1"/>
  <c r="BD299" i="1"/>
  <c r="BI299" i="1" s="1"/>
  <c r="BD131" i="1"/>
  <c r="BI131" i="1" s="1"/>
  <c r="BD86" i="1"/>
  <c r="BI86" i="1" s="1"/>
  <c r="BD1255" i="1"/>
  <c r="BI1255" i="1" s="1"/>
  <c r="BD108" i="1"/>
  <c r="BI108" i="1" s="1"/>
  <c r="BD40" i="1"/>
  <c r="BI40" i="1" s="1"/>
  <c r="BD631" i="1"/>
  <c r="BI631" i="1" s="1"/>
  <c r="BD1587" i="1"/>
  <c r="BI1587" i="1" s="1"/>
  <c r="BD452" i="1"/>
  <c r="BI452" i="1" s="1"/>
  <c r="BD1004" i="1"/>
  <c r="BI1004" i="1" s="1"/>
  <c r="BD693" i="1"/>
  <c r="BI693" i="1" s="1"/>
  <c r="BD1277" i="1"/>
  <c r="BI1277" i="1" s="1"/>
  <c r="BD1592" i="1"/>
  <c r="BI1592" i="1" s="1"/>
  <c r="BD1189" i="1"/>
  <c r="BI1189" i="1" s="1"/>
  <c r="BD1170" i="1"/>
  <c r="BI1170" i="1" s="1"/>
  <c r="BD579" i="1"/>
  <c r="BI579" i="1" s="1"/>
  <c r="BD781" i="1"/>
  <c r="BI781" i="1" s="1"/>
  <c r="BD1102" i="1"/>
  <c r="BI1102" i="1" s="1"/>
  <c r="BD353" i="1"/>
  <c r="BI353" i="1" s="1"/>
  <c r="BD382" i="1"/>
  <c r="BI382" i="1" s="1"/>
  <c r="BD583" i="1"/>
  <c r="BI583" i="1" s="1"/>
  <c r="BD1485" i="1"/>
  <c r="BI1485" i="1" s="1"/>
  <c r="BD683" i="1"/>
  <c r="BI683" i="1" s="1"/>
  <c r="BD434" i="1"/>
  <c r="BI434" i="1" s="1"/>
  <c r="BD836" i="1"/>
  <c r="BI836" i="1" s="1"/>
  <c r="BD916" i="1"/>
  <c r="BI916" i="1" s="1"/>
  <c r="BD823" i="1"/>
  <c r="BI823" i="1" s="1"/>
  <c r="BD1690" i="1"/>
  <c r="BI1690" i="1" s="1"/>
  <c r="BD697" i="1"/>
  <c r="BI697" i="1" s="1"/>
  <c r="BD1417" i="1"/>
  <c r="BI1417" i="1" s="1"/>
  <c r="BD1607" i="1"/>
  <c r="BI1607" i="1" s="1"/>
  <c r="BD972" i="1"/>
  <c r="BI972" i="1" s="1"/>
  <c r="BD1110" i="1"/>
  <c r="BI1110" i="1" s="1"/>
  <c r="BD137" i="1"/>
  <c r="BI137" i="1" s="1"/>
  <c r="BD269" i="1"/>
  <c r="BI269" i="1" s="1"/>
  <c r="BD1583" i="1"/>
  <c r="BI1583" i="1" s="1"/>
  <c r="BD688" i="1"/>
  <c r="BI688" i="1" s="1"/>
  <c r="BD582" i="1"/>
  <c r="BI582" i="1" s="1"/>
  <c r="BD999" i="1"/>
  <c r="BI999" i="1" s="1"/>
  <c r="BD373" i="1"/>
  <c r="BI373" i="1" s="1"/>
  <c r="BD324" i="1"/>
  <c r="BI324" i="1" s="1"/>
  <c r="BD932" i="1"/>
  <c r="BI932" i="1" s="1"/>
  <c r="BD126" i="1"/>
  <c r="BI126" i="1" s="1"/>
  <c r="BD1604" i="1"/>
  <c r="BI1604" i="1" s="1"/>
  <c r="BD1216" i="1"/>
  <c r="BI1216" i="1" s="1"/>
  <c r="BD552" i="1"/>
  <c r="BI552" i="1" s="1"/>
  <c r="BD809" i="1"/>
  <c r="BI809" i="1" s="1"/>
  <c r="BD1490" i="1"/>
  <c r="BI1490" i="1" s="1"/>
  <c r="BD933" i="1"/>
  <c r="BI933" i="1" s="1"/>
  <c r="BD585" i="1"/>
  <c r="BI585" i="1" s="1"/>
  <c r="BD1454" i="1"/>
  <c r="BI1454" i="1" s="1"/>
  <c r="BD996" i="1"/>
  <c r="BI996" i="1" s="1"/>
  <c r="BD713" i="1"/>
  <c r="BI713" i="1" s="1"/>
  <c r="BD1677" i="1"/>
  <c r="BI1677" i="1" s="1"/>
  <c r="BD1634" i="1"/>
  <c r="BI1634" i="1" s="1"/>
  <c r="BD609" i="1"/>
  <c r="BI609" i="1" s="1"/>
  <c r="BD755" i="1"/>
  <c r="BI755" i="1" s="1"/>
  <c r="BD1681" i="1"/>
  <c r="BI1681" i="1" s="1"/>
  <c r="BD1397" i="1"/>
  <c r="BI1397" i="1" s="1"/>
  <c r="BD714" i="1"/>
  <c r="BI714" i="1" s="1"/>
  <c r="BD1674" i="1"/>
  <c r="BI1674" i="1" s="1"/>
  <c r="BD572" i="1"/>
  <c r="BI572" i="1" s="1"/>
  <c r="BD920" i="1"/>
  <c r="BI920" i="1" s="1"/>
  <c r="BD309" i="1"/>
  <c r="BI309" i="1" s="1"/>
  <c r="BD449" i="1"/>
  <c r="BI449" i="1" s="1"/>
  <c r="BD1387" i="1"/>
  <c r="BI1387" i="1" s="1"/>
  <c r="BD535" i="1"/>
  <c r="BI535" i="1" s="1"/>
  <c r="BD987" i="1"/>
  <c r="BI987" i="1" s="1"/>
  <c r="BD957" i="1"/>
  <c r="BI957" i="1" s="1"/>
  <c r="BD1151" i="1"/>
  <c r="BI1151" i="1" s="1"/>
  <c r="BD1391" i="1"/>
  <c r="BI1391" i="1" s="1"/>
  <c r="BD849" i="1"/>
  <c r="BI849" i="1" s="1"/>
  <c r="BD1069" i="1"/>
  <c r="BI1069" i="1" s="1"/>
  <c r="BD655" i="1"/>
  <c r="BI655" i="1" s="1"/>
  <c r="BD1455" i="1"/>
  <c r="BI1455" i="1" s="1"/>
  <c r="BD925" i="1"/>
  <c r="BI925" i="1" s="1"/>
  <c r="BD1113" i="1"/>
  <c r="BI1113" i="1" s="1"/>
  <c r="BD909" i="1"/>
  <c r="BI909" i="1" s="1"/>
  <c r="BD1354" i="1"/>
  <c r="BI1354" i="1" s="1"/>
  <c r="BD538" i="1"/>
  <c r="BI538" i="1" s="1"/>
  <c r="BD1229" i="1"/>
  <c r="BI1229" i="1" s="1"/>
  <c r="BD686" i="1"/>
  <c r="BI686" i="1" s="1"/>
  <c r="BD618" i="1"/>
  <c r="BI618" i="1" s="1"/>
  <c r="BD634" i="1"/>
  <c r="BI634" i="1" s="1"/>
  <c r="BD821" i="1"/>
  <c r="BI821" i="1" s="1"/>
  <c r="BD43" i="1"/>
  <c r="BI43" i="1" s="1"/>
  <c r="BD1038" i="1"/>
  <c r="BI1038" i="1" s="1"/>
  <c r="BD1632" i="1"/>
  <c r="BI1632" i="1" s="1"/>
  <c r="BD1119" i="1"/>
  <c r="BI1119" i="1" s="1"/>
  <c r="BD1276" i="1"/>
  <c r="BI1276" i="1" s="1"/>
  <c r="BD17" i="1"/>
  <c r="BI17" i="1" s="1"/>
  <c r="BD1010" i="1"/>
  <c r="BI1010" i="1" s="1"/>
  <c r="BD1160" i="1"/>
  <c r="BI1160" i="1" s="1"/>
  <c r="BD806" i="1"/>
  <c r="BI806" i="1" s="1"/>
  <c r="BD114" i="1"/>
  <c r="BI114" i="1" s="1"/>
  <c r="BD1178" i="1"/>
  <c r="BI1178" i="1" s="1"/>
  <c r="BD1300" i="1"/>
  <c r="BI1300" i="1" s="1"/>
  <c r="BD1291" i="1"/>
  <c r="BI1291" i="1" s="1"/>
  <c r="BD433" i="1"/>
  <c r="BI433" i="1" s="1"/>
  <c r="BD1510" i="1"/>
  <c r="BI1510" i="1" s="1"/>
  <c r="BD690" i="1"/>
  <c r="BI690" i="1" s="1"/>
  <c r="BD398" i="1"/>
  <c r="BI398" i="1" s="1"/>
  <c r="BD1626" i="1"/>
  <c r="BI1626" i="1" s="1"/>
  <c r="BD958" i="1"/>
  <c r="BI958" i="1" s="1"/>
  <c r="BD1570" i="1"/>
  <c r="BI1570" i="1" s="1"/>
  <c r="BD984" i="1"/>
  <c r="BI984" i="1" s="1"/>
  <c r="BD960" i="1"/>
  <c r="BI960" i="1" s="1"/>
  <c r="BD918" i="1"/>
  <c r="BI918" i="1" s="1"/>
  <c r="BD1389" i="1"/>
  <c r="BI1389" i="1" s="1"/>
  <c r="BD1355" i="1"/>
  <c r="BI1355" i="1" s="1"/>
  <c r="BD1103" i="1"/>
  <c r="BI1103" i="1" s="1"/>
  <c r="BD337" i="1"/>
  <c r="BI337" i="1" s="1"/>
  <c r="BD275" i="1"/>
  <c r="BI275" i="1" s="1"/>
  <c r="BD65" i="1"/>
  <c r="BI65" i="1" s="1"/>
  <c r="BD1413" i="1"/>
  <c r="BI1413" i="1" s="1"/>
  <c r="BD1335" i="1"/>
  <c r="BI1335" i="1" s="1"/>
  <c r="BD1595" i="1"/>
  <c r="BI1595" i="1" s="1"/>
  <c r="BD1647" i="1"/>
  <c r="BI1647" i="1" s="1"/>
  <c r="BD1408" i="1"/>
  <c r="BI1408" i="1" s="1"/>
  <c r="BD1124" i="1"/>
  <c r="BI1124" i="1" s="1"/>
  <c r="BD1631" i="1"/>
  <c r="BI1631" i="1" s="1"/>
  <c r="BD1018" i="1"/>
  <c r="BI1018" i="1" s="1"/>
  <c r="BD1287" i="1"/>
  <c r="BI1287" i="1" s="1"/>
  <c r="BD487" i="1"/>
  <c r="BI487" i="1" s="1"/>
  <c r="BD1362" i="1"/>
  <c r="BI1362" i="1" s="1"/>
  <c r="BD1122" i="1"/>
  <c r="BI1122" i="1" s="1"/>
  <c r="BD178" i="1"/>
  <c r="BI178" i="1" s="1"/>
  <c r="BD301" i="1"/>
  <c r="BI301" i="1" s="1"/>
  <c r="BD1579" i="1"/>
  <c r="BI1579" i="1" s="1"/>
  <c r="BD1117" i="1"/>
  <c r="BI1117" i="1" s="1"/>
  <c r="BD1639" i="1"/>
  <c r="BI1639" i="1" s="1"/>
  <c r="BD936" i="1"/>
  <c r="BI936" i="1" s="1"/>
  <c r="BD390" i="1"/>
  <c r="BI390" i="1" s="1"/>
  <c r="BD343" i="1"/>
  <c r="BI343" i="1" s="1"/>
  <c r="BD513" i="1"/>
  <c r="BI513" i="1" s="1"/>
  <c r="BD528" i="1"/>
  <c r="BI528" i="1" s="1"/>
  <c r="BD746" i="1"/>
  <c r="BI746" i="1" s="1"/>
  <c r="BD1495" i="1"/>
  <c r="BI1495" i="1" s="1"/>
  <c r="BD1633" i="1"/>
  <c r="BI1633" i="1" s="1"/>
  <c r="BD232" i="1"/>
  <c r="BI232" i="1" s="1"/>
  <c r="BD1128" i="1"/>
  <c r="BI1128" i="1" s="1"/>
  <c r="BD1212" i="1"/>
  <c r="BI1212" i="1" s="1"/>
  <c r="BD802" i="1"/>
  <c r="BI802" i="1" s="1"/>
  <c r="BD1665" i="1"/>
  <c r="BI1665" i="1" s="1"/>
  <c r="BD1732" i="1"/>
  <c r="BI1732" i="1" s="1"/>
  <c r="BD553" i="1"/>
  <c r="BI553" i="1" s="1"/>
  <c r="BD1622" i="1"/>
  <c r="BI1622" i="1" s="1"/>
  <c r="BD325" i="1"/>
  <c r="BI325" i="1" s="1"/>
  <c r="BD1601" i="1"/>
  <c r="BI1601" i="1" s="1"/>
  <c r="BD696" i="1"/>
  <c r="BI696" i="1" s="1"/>
  <c r="BD1025" i="1"/>
  <c r="BI1025" i="1" s="1"/>
  <c r="BD298" i="1"/>
  <c r="BI298" i="1" s="1"/>
  <c r="BD629" i="1"/>
  <c r="BI629" i="1" s="1"/>
  <c r="BD1133" i="1"/>
  <c r="BI1133" i="1" s="1"/>
  <c r="BD578" i="1"/>
  <c r="BI578" i="1" s="1"/>
  <c r="BD425" i="1"/>
  <c r="BI425" i="1" s="1"/>
  <c r="BD1001" i="1"/>
  <c r="BI1001" i="1" s="1"/>
  <c r="BD818" i="1"/>
  <c r="BI818" i="1" s="1"/>
  <c r="BD1009" i="1"/>
  <c r="BI1009" i="1" s="1"/>
  <c r="BD1353" i="1"/>
  <c r="BI1353" i="1" s="1"/>
  <c r="BD1243" i="1"/>
  <c r="BI1243" i="1" s="1"/>
  <c r="BD531" i="1"/>
  <c r="BI531" i="1" s="1"/>
  <c r="BD737" i="1"/>
  <c r="BI737" i="1" s="1"/>
  <c r="BD588" i="1"/>
  <c r="BI588" i="1" s="1"/>
  <c r="BD249" i="1"/>
  <c r="BI249" i="1" s="1"/>
  <c r="BD331" i="1"/>
  <c r="BI331" i="1" s="1"/>
  <c r="BD1523" i="1"/>
  <c r="BI1523" i="1" s="1"/>
  <c r="BD543" i="1"/>
  <c r="BI543" i="1" s="1"/>
  <c r="BD1031" i="1"/>
  <c r="BI1031" i="1" s="1"/>
  <c r="BD182" i="1"/>
  <c r="BI182" i="1" s="1"/>
  <c r="BD117" i="1"/>
  <c r="BI117" i="1" s="1"/>
  <c r="BD1040" i="1"/>
  <c r="BI1040" i="1" s="1"/>
  <c r="BD591" i="1"/>
  <c r="BI591" i="1" s="1"/>
  <c r="BD622" i="1"/>
  <c r="BI622" i="1" s="1"/>
  <c r="BD183" i="1"/>
  <c r="BI183" i="1" s="1"/>
  <c r="BD624" i="1"/>
  <c r="BI624" i="1" s="1"/>
  <c r="BD1659" i="1"/>
  <c r="BI1659" i="1" s="1"/>
  <c r="BD607" i="1"/>
  <c r="BI607" i="1" s="1"/>
  <c r="BD842" i="1"/>
  <c r="BI842" i="1" s="1"/>
  <c r="BD886" i="1"/>
  <c r="BI886" i="1" s="1"/>
  <c r="BD573" i="1"/>
  <c r="BI573" i="1" s="1"/>
  <c r="BD1507" i="1"/>
  <c r="BI1507" i="1" s="1"/>
  <c r="BD456" i="1"/>
  <c r="BI456" i="1" s="1"/>
  <c r="BD447" i="1"/>
  <c r="BI447" i="1" s="1"/>
  <c r="BD698" i="1"/>
  <c r="BI698" i="1" s="1"/>
  <c r="BD1650" i="1"/>
  <c r="BI1650" i="1" s="1"/>
  <c r="BD1435" i="1"/>
  <c r="BI1435" i="1" s="1"/>
  <c r="BD1396" i="1"/>
  <c r="BI1396" i="1" s="1"/>
  <c r="BD507" i="1"/>
  <c r="BI507" i="1" s="1"/>
  <c r="BD1005" i="1"/>
  <c r="BI1005" i="1" s="1"/>
  <c r="BD1556" i="1"/>
  <c r="BI1556" i="1" s="1"/>
  <c r="BD203" i="1"/>
  <c r="BI203" i="1" s="1"/>
  <c r="BD838" i="1"/>
  <c r="BI838" i="1" s="1"/>
  <c r="BD613" i="1"/>
  <c r="BI613" i="1" s="1"/>
  <c r="BD62" i="1"/>
  <c r="BI62" i="1" s="1"/>
  <c r="BD1528" i="1"/>
  <c r="BI1528" i="1" s="1"/>
  <c r="BD1080" i="1"/>
  <c r="BI1080" i="1" s="1"/>
  <c r="BD518" i="1"/>
  <c r="BI518" i="1" s="1"/>
  <c r="BD1445" i="1"/>
  <c r="BI1445" i="1" s="1"/>
  <c r="BD477" i="1"/>
  <c r="BI477" i="1" s="1"/>
  <c r="BD1322" i="1"/>
  <c r="BI1322" i="1" s="1"/>
  <c r="BD310" i="1"/>
  <c r="BI310" i="1" s="1"/>
  <c r="BD1635" i="1"/>
  <c r="BI1635" i="1" s="1"/>
  <c r="BD127" i="1"/>
  <c r="BI127" i="1" s="1"/>
  <c r="BD1696" i="1"/>
  <c r="BI1696" i="1" s="1"/>
  <c r="BD803" i="1"/>
  <c r="BI803" i="1" s="1"/>
  <c r="BD1331" i="1"/>
  <c r="BI1331" i="1" s="1"/>
  <c r="BD739" i="1"/>
  <c r="BI739" i="1" s="1"/>
  <c r="BD1409" i="1"/>
  <c r="BI1409" i="1" s="1"/>
  <c r="BD1372" i="1"/>
  <c r="BI1372" i="1" s="1"/>
  <c r="BD1463" i="1"/>
  <c r="BI1463" i="1" s="1"/>
  <c r="BD79" i="1"/>
  <c r="BI79" i="1" s="1"/>
  <c r="BD1348" i="1"/>
  <c r="BI1348" i="1" s="1"/>
  <c r="BD1129" i="1"/>
  <c r="BI1129" i="1" s="1"/>
  <c r="BD1207" i="1"/>
  <c r="BI1207" i="1" s="1"/>
  <c r="BD1590" i="1"/>
  <c r="BI1590" i="1" s="1"/>
  <c r="BD833" i="1"/>
  <c r="BI833" i="1" s="1"/>
  <c r="BD825" i="1"/>
  <c r="BI825" i="1" s="1"/>
  <c r="BD1744" i="1"/>
  <c r="BI1744" i="1" s="1"/>
  <c r="BD204" i="1"/>
  <c r="BI204" i="1" s="1"/>
  <c r="BD1250" i="1"/>
  <c r="BI1250" i="1" s="1"/>
  <c r="BD1562" i="1"/>
  <c r="BI1562" i="1" s="1"/>
  <c r="BD1493" i="1"/>
  <c r="BI1493" i="1" s="1"/>
  <c r="BD1249" i="1"/>
  <c r="BI1249" i="1" s="1"/>
  <c r="BD96" i="1"/>
  <c r="BI96" i="1" s="1"/>
  <c r="BD1716" i="1"/>
  <c r="BI1716" i="1" s="1"/>
  <c r="BD1434" i="1"/>
  <c r="BI1434" i="1" s="1"/>
  <c r="BD857" i="1"/>
  <c r="BI857" i="1" s="1"/>
  <c r="BD1699" i="1"/>
  <c r="BI1699" i="1" s="1"/>
  <c r="BD1424" i="1"/>
  <c r="BI1424" i="1" s="1"/>
  <c r="BD598" i="1"/>
  <c r="BI598" i="1" s="1"/>
  <c r="BD1084" i="1"/>
  <c r="BI1084" i="1" s="1"/>
  <c r="BD335" i="1"/>
  <c r="BI335" i="1" s="1"/>
  <c r="BD1474" i="1"/>
  <c r="BI1474" i="1" s="1"/>
  <c r="BD903" i="1"/>
  <c r="BI903" i="1" s="1"/>
  <c r="BD168" i="1"/>
  <c r="BI168" i="1" s="1"/>
  <c r="BD895" i="1"/>
  <c r="BI895" i="1" s="1"/>
  <c r="BD184" i="1"/>
  <c r="BI184" i="1" s="1"/>
  <c r="BD430" i="1"/>
  <c r="BI430" i="1" s="1"/>
  <c r="BD1152" i="1"/>
  <c r="BI1152" i="1" s="1"/>
  <c r="BD272" i="1"/>
  <c r="BI272" i="1" s="1"/>
  <c r="BD1428" i="1"/>
  <c r="BI1428" i="1" s="1"/>
  <c r="BD1241" i="1"/>
  <c r="BI1241" i="1" s="1"/>
  <c r="BD650" i="1"/>
  <c r="BI650" i="1" s="1"/>
  <c r="BD1547" i="1"/>
  <c r="BI1547" i="1" s="1"/>
  <c r="BD1157" i="1"/>
  <c r="BI1157" i="1" s="1"/>
  <c r="BD404" i="1"/>
  <c r="BI404" i="1" s="1"/>
  <c r="BD1224" i="1"/>
  <c r="BI1224" i="1" s="1"/>
  <c r="BD619" i="1"/>
  <c r="BI619" i="1" s="1"/>
  <c r="BD242" i="1"/>
  <c r="BI242" i="1" s="1"/>
  <c r="BD1693" i="1"/>
  <c r="BI1693" i="1" s="1"/>
  <c r="BD887" i="1"/>
  <c r="BI887" i="1" s="1"/>
  <c r="BD847" i="1"/>
  <c r="BI847" i="1" s="1"/>
  <c r="BD1444" i="1"/>
  <c r="BI1444" i="1" s="1"/>
  <c r="BD1062" i="1"/>
  <c r="BI1062" i="1" s="1"/>
  <c r="BD371" i="1"/>
  <c r="BI371" i="1" s="1"/>
  <c r="BD94" i="1"/>
  <c r="BI94" i="1" s="1"/>
  <c r="BD612" i="1"/>
  <c r="BI612" i="1" s="1"/>
  <c r="BD1292" i="1"/>
  <c r="BI1292" i="1" s="1"/>
  <c r="BD224" i="1"/>
  <c r="BI224" i="1" s="1"/>
  <c r="BD1509" i="1"/>
  <c r="BI1509" i="1" s="1"/>
  <c r="BD334" i="1"/>
  <c r="BI334" i="1" s="1"/>
  <c r="BD1698" i="1"/>
  <c r="BI1698" i="1" s="1"/>
  <c r="BD1093" i="1"/>
  <c r="BI1093" i="1" s="1"/>
  <c r="BD151" i="1"/>
  <c r="BI151" i="1" s="1"/>
  <c r="BD153" i="1"/>
  <c r="BI153" i="1" s="1"/>
  <c r="BD1185" i="1"/>
  <c r="BI1185" i="1" s="1"/>
  <c r="BD1460" i="1"/>
  <c r="BI1460" i="1" s="1"/>
  <c r="BD864" i="1"/>
  <c r="BI864" i="1" s="1"/>
  <c r="BD134" i="1"/>
  <c r="BI134" i="1" s="1"/>
  <c r="BD608" i="1"/>
  <c r="BI608" i="1" s="1"/>
  <c r="BD893" i="1"/>
  <c r="BI893" i="1" s="1"/>
  <c r="BD764" i="1"/>
  <c r="BI764" i="1" s="1"/>
  <c r="BD911" i="1"/>
  <c r="BI911" i="1" s="1"/>
  <c r="BD1174" i="1"/>
  <c r="BI1174" i="1" s="1"/>
  <c r="BD648" i="1"/>
  <c r="BI648" i="1" s="1"/>
  <c r="BD91" i="1"/>
  <c r="BI91" i="1" s="1"/>
  <c r="BD190" i="1"/>
  <c r="BI190" i="1" s="1"/>
  <c r="BD1252" i="1"/>
  <c r="BI1252" i="1" s="1"/>
  <c r="BD1653" i="1"/>
  <c r="BI1653" i="1" s="1"/>
  <c r="BD469" i="1"/>
  <c r="BI469" i="1" s="1"/>
  <c r="BD315" i="1"/>
  <c r="BI315" i="1" s="1"/>
  <c r="BD549" i="1"/>
  <c r="BI549" i="1" s="1"/>
  <c r="BD359" i="1"/>
  <c r="BI359" i="1" s="1"/>
  <c r="BD26" i="1"/>
  <c r="BI26" i="1" s="1"/>
  <c r="BD767" i="1"/>
  <c r="BI767" i="1" s="1"/>
  <c r="BD669" i="1"/>
  <c r="BI669" i="1" s="1"/>
  <c r="BD1112" i="1"/>
  <c r="BI1112" i="1" s="1"/>
  <c r="BD1470" i="1"/>
  <c r="BI1470" i="1" s="1"/>
  <c r="BD990" i="1"/>
  <c r="BI990" i="1" s="1"/>
  <c r="BD211" i="1"/>
  <c r="BI211" i="1" s="1"/>
  <c r="BD914" i="1"/>
  <c r="BI914" i="1" s="1"/>
  <c r="BD1231" i="1"/>
  <c r="BI1231" i="1" s="1"/>
  <c r="BD919" i="1"/>
  <c r="BI919" i="1" s="1"/>
  <c r="BD1701" i="1"/>
  <c r="BI1701" i="1" s="1"/>
  <c r="BD1052" i="1"/>
  <c r="BI1052" i="1" s="1"/>
  <c r="BD1363" i="1"/>
  <c r="BI1363" i="1" s="1"/>
  <c r="BD1524" i="1"/>
  <c r="BI1524" i="1" s="1"/>
  <c r="BD606" i="1"/>
  <c r="BI606" i="1" s="1"/>
  <c r="BD508" i="1"/>
  <c r="BI508" i="1" s="1"/>
  <c r="BD555" i="1"/>
  <c r="BI555" i="1" s="1"/>
  <c r="BD236" i="1"/>
  <c r="BI236" i="1" s="1"/>
  <c r="BD798" i="1"/>
  <c r="BI798" i="1" s="1"/>
  <c r="BD1527" i="1"/>
  <c r="BI1527" i="1" s="1"/>
  <c r="BD1582" i="1"/>
  <c r="BI1582" i="1" s="1"/>
  <c r="BD1082" i="1"/>
  <c r="BI1082" i="1" s="1"/>
  <c r="BD1618" i="1"/>
  <c r="BI1618" i="1" s="1"/>
  <c r="BD568" i="1"/>
  <c r="BI568" i="1" s="1"/>
  <c r="BD1324" i="1"/>
  <c r="BI1324" i="1" s="1"/>
  <c r="BD1381" i="1"/>
  <c r="BI1381" i="1" s="1"/>
  <c r="BD326" i="1"/>
  <c r="BI326" i="1" s="1"/>
  <c r="BD464" i="1"/>
  <c r="BI464" i="1" s="1"/>
  <c r="BD351" i="1"/>
  <c r="BI351" i="1" s="1"/>
  <c r="BD64" i="1"/>
  <c r="BI64" i="1" s="1"/>
  <c r="BD951" i="1"/>
  <c r="BI951" i="1" s="1"/>
  <c r="BD514" i="1"/>
  <c r="BI514" i="1" s="1"/>
  <c r="BD1182" i="1"/>
  <c r="BI1182" i="1" s="1"/>
  <c r="BD1487" i="1"/>
  <c r="BI1487" i="1" s="1"/>
  <c r="BD246" i="1"/>
  <c r="BI246" i="1" s="1"/>
  <c r="BD478" i="1"/>
  <c r="BI478" i="1" s="1"/>
  <c r="BD1513" i="1"/>
  <c r="BI1513" i="1" s="1"/>
  <c r="BD253" i="1"/>
  <c r="BI253" i="1" s="1"/>
  <c r="BD63" i="1"/>
  <c r="BI63" i="1" s="1"/>
  <c r="BD637" i="1"/>
  <c r="BI637" i="1" s="1"/>
  <c r="BD125" i="1"/>
  <c r="BI125" i="1" s="1"/>
  <c r="BD1676" i="1"/>
  <c r="BI1676" i="1" s="1"/>
  <c r="BD805" i="1"/>
  <c r="BI805" i="1" s="1"/>
  <c r="BD81" i="1"/>
  <c r="BI81" i="1" s="1"/>
  <c r="BD1546" i="1"/>
  <c r="BI1546" i="1" s="1"/>
  <c r="BD1540" i="1"/>
  <c r="BI1540" i="1" s="1"/>
  <c r="BD725" i="1"/>
  <c r="BI725" i="1" s="1"/>
  <c r="BD601" i="1"/>
  <c r="BI601" i="1" s="1"/>
  <c r="BD411" i="1"/>
  <c r="BI411" i="1" s="1"/>
  <c r="BD118" i="1"/>
  <c r="BI118" i="1" s="1"/>
  <c r="BD395" i="1"/>
  <c r="BI395" i="1" s="1"/>
  <c r="BD865" i="1"/>
  <c r="BI865" i="1" s="1"/>
  <c r="BD630" i="1"/>
  <c r="BI630" i="1" s="1"/>
  <c r="BD357" i="1"/>
  <c r="BI357" i="1" s="1"/>
  <c r="BD441" i="1"/>
  <c r="BI441" i="1" s="1"/>
  <c r="BD787" i="1"/>
  <c r="BI787" i="1" s="1"/>
  <c r="BD722" i="1"/>
  <c r="BI722" i="1" s="1"/>
  <c r="BD691" i="1"/>
  <c r="BI691" i="1" s="1"/>
  <c r="BD1315" i="1"/>
  <c r="BI1315" i="1" s="1"/>
  <c r="BD880" i="1"/>
  <c r="BI880" i="1" s="1"/>
  <c r="BD348" i="1"/>
  <c r="BI348" i="1" s="1"/>
  <c r="BD1070" i="1"/>
  <c r="BI1070" i="1" s="1"/>
  <c r="BD1273" i="1"/>
  <c r="BI1273" i="1" s="1"/>
  <c r="BD445" i="1"/>
  <c r="BI445" i="1" s="1"/>
  <c r="BD1544" i="1"/>
  <c r="BI1544" i="1" s="1"/>
  <c r="BD149" i="1"/>
  <c r="BI149" i="1" s="1"/>
  <c r="BD56" i="1"/>
  <c r="BI56" i="1" s="1"/>
  <c r="BD55" i="1"/>
  <c r="BI55" i="1" s="1"/>
  <c r="BD1144" i="1"/>
  <c r="BI1144" i="1" s="1"/>
  <c r="BD776" i="1"/>
  <c r="BI776" i="1" s="1"/>
  <c r="BD1627" i="1"/>
  <c r="BI1627" i="1" s="1"/>
  <c r="BD1537" i="1"/>
  <c r="BI1537" i="1" s="1"/>
  <c r="BD657" i="1"/>
  <c r="BI657" i="1" s="1"/>
  <c r="BD1504" i="1"/>
  <c r="BI1504" i="1" s="1"/>
  <c r="BD89" i="1"/>
  <c r="BI89" i="1" s="1"/>
  <c r="BD443" i="1"/>
  <c r="BI443" i="1" s="1"/>
  <c r="BD1365" i="1"/>
  <c r="BI1365" i="1" s="1"/>
  <c r="BD1165" i="1"/>
  <c r="BI1165" i="1" s="1"/>
  <c r="BD1704" i="1"/>
  <c r="BI1704" i="1" s="1"/>
  <c r="BD1443" i="1"/>
  <c r="BI1443" i="1" s="1"/>
  <c r="BD602" i="1"/>
  <c r="BI602" i="1" s="1"/>
  <c r="BD1508" i="1"/>
  <c r="BI1508" i="1" s="1"/>
  <c r="BD1477" i="1"/>
  <c r="BI1477" i="1" s="1"/>
  <c r="BD1462" i="1"/>
  <c r="BI1462" i="1" s="1"/>
  <c r="BD1073" i="1"/>
  <c r="BI1073" i="1" s="1"/>
  <c r="BD67" i="1"/>
  <c r="BI67" i="1" s="1"/>
  <c r="BD923" i="1"/>
  <c r="BI923" i="1" s="1"/>
  <c r="BD370" i="1"/>
  <c r="BI370" i="1" s="1"/>
  <c r="BD1081" i="1"/>
  <c r="BI1081" i="1" s="1"/>
  <c r="BD854" i="1"/>
  <c r="BI854" i="1" s="1"/>
  <c r="BD1032" i="1"/>
  <c r="BI1032" i="1" s="1"/>
  <c r="BD418" i="1"/>
  <c r="BI418" i="1" s="1"/>
  <c r="BD563" i="1"/>
  <c r="BI563" i="1" s="1"/>
  <c r="BD1436" i="1"/>
  <c r="BI1436" i="1" s="1"/>
  <c r="BD775" i="1"/>
  <c r="BI775" i="1" s="1"/>
  <c r="BD412" i="1"/>
  <c r="BI412" i="1" s="1"/>
  <c r="BD1581" i="1"/>
  <c r="BI1581" i="1" s="1"/>
  <c r="BD206" i="1"/>
  <c r="BI206" i="1" s="1"/>
  <c r="BD1728" i="1"/>
  <c r="BI1728" i="1" s="1"/>
  <c r="BD1253" i="1"/>
  <c r="BI1253" i="1" s="1"/>
  <c r="BD1651" i="1"/>
  <c r="BI1651" i="1" s="1"/>
  <c r="BD1321" i="1"/>
  <c r="BI1321" i="1" s="1"/>
  <c r="BD1724" i="1"/>
  <c r="BI1724" i="1" s="1"/>
  <c r="BD1299" i="1"/>
  <c r="BI1299" i="1" s="1"/>
  <c r="BD389" i="1"/>
  <c r="BI389" i="1" s="1"/>
  <c r="BD1109" i="1"/>
  <c r="BI1109" i="1" s="1"/>
  <c r="BD1187" i="1"/>
  <c r="BI1187" i="1" s="1"/>
  <c r="BD711" i="1"/>
  <c r="BI711" i="1" s="1"/>
  <c r="BD408" i="1"/>
  <c r="BI408" i="1" s="1"/>
  <c r="BD1356" i="1"/>
  <c r="BI1356" i="1" s="1"/>
  <c r="BD700" i="1"/>
  <c r="BI700" i="1" s="1"/>
  <c r="BD1619" i="1"/>
  <c r="BI1619" i="1" s="1"/>
  <c r="BD444" i="1"/>
  <c r="BI444" i="1" s="1"/>
  <c r="BD1534" i="1"/>
  <c r="BI1534" i="1" s="1"/>
  <c r="BD1067" i="1"/>
  <c r="BI1067" i="1" s="1"/>
  <c r="BD154" i="1"/>
  <c r="BI154" i="1" s="1"/>
  <c r="BD1533" i="1"/>
  <c r="BI1533" i="1" s="1"/>
  <c r="BD797" i="1"/>
  <c r="BI797" i="1" s="1"/>
  <c r="BD816" i="1"/>
  <c r="BI816" i="1" s="1"/>
  <c r="BD641" i="1"/>
  <c r="BI641" i="1" s="1"/>
  <c r="BD119" i="1"/>
  <c r="BI119" i="1" s="1"/>
  <c r="BD1608" i="1"/>
  <c r="BI1608" i="1" s="1"/>
  <c r="BD1738" i="1"/>
  <c r="BI1738" i="1" s="1"/>
  <c r="BD143" i="1"/>
  <c r="BI143" i="1" s="1"/>
  <c r="BD465" i="1"/>
  <c r="BI465" i="1" s="1"/>
  <c r="BD1072" i="1"/>
  <c r="BI1072" i="1" s="1"/>
  <c r="BD928" i="1"/>
  <c r="BI928" i="1" s="1"/>
  <c r="BD1564" i="1"/>
  <c r="BI1564" i="1" s="1"/>
  <c r="BD336" i="1"/>
  <c r="BI336" i="1" s="1"/>
  <c r="BD1419" i="1"/>
  <c r="BI1419" i="1" s="1"/>
  <c r="BD48" i="1"/>
  <c r="BI48" i="1" s="1"/>
  <c r="BD1000" i="1"/>
  <c r="BI1000" i="1" s="1"/>
  <c r="BD511" i="1"/>
  <c r="BI511" i="1" s="1"/>
  <c r="BD306" i="1"/>
  <c r="BI306" i="1" s="1"/>
  <c r="BD271" i="1"/>
  <c r="BI271" i="1" s="1"/>
  <c r="BD212" i="1"/>
  <c r="BI212" i="1" s="1"/>
  <c r="BD29" i="1"/>
  <c r="BI29" i="1" s="1"/>
  <c r="BD988" i="1"/>
  <c r="BI988" i="1" s="1"/>
  <c r="BD410" i="1"/>
  <c r="BI410" i="1" s="1"/>
  <c r="BD463" i="1"/>
  <c r="BI463" i="1" s="1"/>
  <c r="BD1471" i="1"/>
  <c r="BI1471" i="1" s="1"/>
  <c r="BD255" i="1"/>
  <c r="BI255" i="1" s="1"/>
  <c r="BD1074" i="1"/>
  <c r="BI1074" i="1" s="1"/>
  <c r="BD1657" i="1"/>
  <c r="BI1657" i="1" s="1"/>
  <c r="BD75" i="1"/>
  <c r="BI75" i="1" s="1"/>
  <c r="BD1309" i="1"/>
  <c r="BI1309" i="1" s="1"/>
  <c r="BD1166" i="1"/>
  <c r="BI1166" i="1" s="1"/>
  <c r="BD1516" i="1"/>
  <c r="BI1516" i="1" s="1"/>
  <c r="BD801" i="1"/>
  <c r="BI801" i="1" s="1"/>
  <c r="BD291" i="1"/>
  <c r="BI291" i="1" s="1"/>
  <c r="BD459" i="1"/>
  <c r="BI459" i="1" s="1"/>
  <c r="BD171" i="1"/>
  <c r="BI171" i="1" s="1"/>
  <c r="BD1033" i="1"/>
  <c r="BI1033" i="1" s="1"/>
  <c r="BD830" i="1"/>
  <c r="BI830" i="1" s="1"/>
  <c r="BD380" i="1"/>
  <c r="BI380" i="1" s="1"/>
  <c r="BD200" i="1"/>
  <c r="BI200" i="1" s="1"/>
  <c r="BD1606" i="1"/>
  <c r="BI1606" i="1" s="1"/>
  <c r="BD210" i="1"/>
  <c r="BI210" i="1" s="1"/>
  <c r="BD172" i="1"/>
  <c r="BI172" i="1" s="1"/>
  <c r="BD99" i="1"/>
  <c r="BI99" i="1" s="1"/>
  <c r="BD1386" i="1"/>
  <c r="BI1386" i="1" s="1"/>
  <c r="BD1274" i="1"/>
  <c r="BI1274" i="1" s="1"/>
  <c r="BD1550" i="1"/>
  <c r="BI1550" i="1" s="1"/>
  <c r="BD799" i="1"/>
  <c r="BI799" i="1" s="1"/>
  <c r="BD1150" i="1"/>
  <c r="BI1150" i="1" s="1"/>
  <c r="BD892" i="1"/>
  <c r="BI892" i="1" s="1"/>
  <c r="BD896" i="1"/>
  <c r="BI896" i="1" s="1"/>
  <c r="BD195" i="1"/>
  <c r="BI195" i="1" s="1"/>
  <c r="BD1571" i="1"/>
  <c r="BI1571" i="1" s="1"/>
  <c r="BD682" i="1"/>
  <c r="BI682" i="1" s="1"/>
  <c r="BD1447" i="1"/>
  <c r="BI1447" i="1" s="1"/>
  <c r="BD904" i="1"/>
  <c r="BI904" i="1" s="1"/>
  <c r="BD229" i="1"/>
  <c r="BI229" i="1" s="1"/>
  <c r="BD1089" i="1"/>
  <c r="BI1089" i="1" s="1"/>
  <c r="BD906" i="1"/>
  <c r="BI906" i="1" s="1"/>
  <c r="BD1429" i="1"/>
  <c r="BI1429" i="1" s="1"/>
  <c r="BD1108" i="1"/>
  <c r="BI1108" i="1" s="1"/>
  <c r="BD587" i="1"/>
  <c r="BI587" i="1" s="1"/>
  <c r="BD577" i="1"/>
  <c r="BI577" i="1" s="1"/>
  <c r="BD1288" i="1"/>
  <c r="BI1288" i="1" s="1"/>
  <c r="BD173" i="1"/>
  <c r="BI173" i="1" s="1"/>
  <c r="BD375" i="1"/>
  <c r="BI375" i="1" s="1"/>
  <c r="BD435" i="1"/>
  <c r="BI435" i="1" s="1"/>
  <c r="BD1615" i="1"/>
  <c r="BI1615" i="1" s="1"/>
  <c r="BD1244" i="1"/>
  <c r="BI1244" i="1" s="1"/>
  <c r="BD1613" i="1"/>
  <c r="BI1613" i="1" s="1"/>
  <c r="BD1392" i="1"/>
  <c r="BI1392" i="1" s="1"/>
  <c r="BD142" i="1"/>
  <c r="BI142" i="1" s="1"/>
  <c r="BD289" i="1"/>
  <c r="BI289" i="1" s="1"/>
  <c r="BD1518" i="1"/>
  <c r="BI1518" i="1" s="1"/>
  <c r="BD1213" i="1"/>
  <c r="BI1213" i="1" s="1"/>
  <c r="BD670" i="1"/>
  <c r="BI670" i="1" s="1"/>
  <c r="BD1037" i="1"/>
  <c r="BI1037" i="1" s="1"/>
  <c r="BD736" i="1"/>
  <c r="BI736" i="1" s="1"/>
  <c r="BD772" i="1"/>
  <c r="BI772" i="1" s="1"/>
  <c r="BD1245" i="1"/>
  <c r="BI1245" i="1" s="1"/>
  <c r="BD939" i="1"/>
  <c r="BI939" i="1" s="1"/>
  <c r="BD74" i="1"/>
  <c r="BI74" i="1" s="1"/>
  <c r="BD953" i="1"/>
  <c r="BI953" i="1" s="1"/>
  <c r="BD278" i="1"/>
  <c r="BI278" i="1" s="1"/>
  <c r="BD1636" i="1"/>
  <c r="BI1636" i="1" s="1"/>
  <c r="BD845" i="1"/>
  <c r="BI845" i="1" s="1"/>
  <c r="BD1594" i="1"/>
  <c r="BI1594" i="1" s="1"/>
  <c r="BD160" i="1"/>
  <c r="BI160" i="1" s="1"/>
  <c r="BD1312" i="1"/>
  <c r="BI1312" i="1" s="1"/>
  <c r="BD1705" i="1"/>
  <c r="BI1705" i="1" s="1"/>
  <c r="BD292" i="1"/>
  <c r="BI292" i="1" s="1"/>
  <c r="BD653" i="1"/>
  <c r="BI653" i="1" s="1"/>
  <c r="BD457" i="1"/>
  <c r="BI457" i="1" s="1"/>
  <c r="BD1664" i="1"/>
  <c r="BI1664" i="1" s="1"/>
  <c r="BD640" i="1"/>
  <c r="BI640" i="1" s="1"/>
  <c r="BD675" i="1"/>
  <c r="BI675" i="1" s="1"/>
  <c r="BD991" i="1"/>
  <c r="BI991" i="1" s="1"/>
  <c r="BD1517" i="1"/>
  <c r="BI1517" i="1" s="1"/>
  <c r="BD844" i="1"/>
  <c r="BI844" i="1" s="1"/>
  <c r="BD471" i="1"/>
  <c r="BI471" i="1" s="1"/>
  <c r="BD77" i="1"/>
  <c r="BI77" i="1" s="1"/>
  <c r="BD44" i="1"/>
  <c r="BI44" i="1" s="1"/>
  <c r="BD1702" i="1"/>
  <c r="BI1702" i="1" s="1"/>
  <c r="BD105" i="1"/>
  <c r="BI105" i="1" s="1"/>
  <c r="BD1742" i="1"/>
  <c r="BI1742" i="1" s="1"/>
  <c r="BD1398" i="1"/>
  <c r="BI1398" i="1" s="1"/>
  <c r="BD1736" i="1"/>
  <c r="BI1736" i="1" s="1"/>
  <c r="BD1286" i="1"/>
  <c r="BI1286" i="1" s="1"/>
  <c r="BD533" i="1"/>
  <c r="BI533" i="1" s="1"/>
  <c r="BD656" i="1"/>
  <c r="BI656" i="1" s="1"/>
  <c r="BD1663" i="1"/>
  <c r="BI1663" i="1" s="1"/>
  <c r="BD1450" i="1"/>
  <c r="BI1450" i="1" s="1"/>
  <c r="BD946" i="1"/>
  <c r="BI946" i="1" s="1"/>
  <c r="BD1740" i="1"/>
  <c r="BI1740" i="1" s="1"/>
  <c r="BD941" i="1"/>
  <c r="BI941" i="1" s="1"/>
  <c r="BD297" i="1"/>
  <c r="BI297" i="1" s="1"/>
  <c r="BD1548" i="1"/>
  <c r="BI1548" i="1" s="1"/>
  <c r="BD827" i="1"/>
  <c r="BI827" i="1" s="1"/>
  <c r="BD1238" i="1"/>
  <c r="BI1238" i="1" s="1"/>
  <c r="BD1006" i="1"/>
  <c r="BI1006" i="1" s="1"/>
  <c r="BD24" i="1"/>
  <c r="BI24" i="1" s="1"/>
  <c r="BD908" i="1"/>
  <c r="BI908" i="1" s="1"/>
  <c r="BD808" i="1"/>
  <c r="BI808" i="1" s="1"/>
  <c r="BD685" i="1"/>
  <c r="BI685" i="1" s="1"/>
  <c r="BD644" i="1"/>
  <c r="BI644" i="1" s="1"/>
  <c r="BD1092" i="1"/>
  <c r="BI1092" i="1" s="1"/>
  <c r="BD766" i="1"/>
  <c r="BI766" i="1" s="1"/>
  <c r="BD263" i="1"/>
  <c r="BI263" i="1" s="1"/>
  <c r="BD721" i="1"/>
  <c r="BI721" i="1" s="1"/>
  <c r="BD901" i="1"/>
  <c r="BI901" i="1" s="1"/>
  <c r="BD225" i="1"/>
  <c r="BI225" i="1" s="1"/>
  <c r="BD1514" i="1"/>
  <c r="BI1514" i="1" s="1"/>
  <c r="BD372" i="1"/>
  <c r="BI372" i="1" s="1"/>
  <c r="BD1431" i="1"/>
  <c r="BI1431" i="1" s="1"/>
  <c r="BD130" i="1"/>
  <c r="BI130" i="1" s="1"/>
  <c r="BD22" i="1"/>
  <c r="BI22" i="1" s="1"/>
  <c r="BD450" i="1"/>
  <c r="BI450" i="1" s="1"/>
  <c r="BD547" i="1"/>
  <c r="BI547" i="1" s="1"/>
  <c r="BD1599" i="1"/>
  <c r="BI1599" i="1" s="1"/>
  <c r="BD1323" i="1"/>
  <c r="BI1323" i="1" s="1"/>
  <c r="BD1718" i="1"/>
  <c r="BI1718" i="1" s="1"/>
  <c r="BD1071" i="1"/>
  <c r="BI1071" i="1" s="1"/>
  <c r="BD517" i="1"/>
  <c r="BI517" i="1" s="1"/>
  <c r="BD264" i="1"/>
  <c r="BI264" i="1" s="1"/>
  <c r="BD1382" i="1"/>
  <c r="BI1382" i="1" s="1"/>
  <c r="BD1209" i="1"/>
  <c r="BI1209" i="1" s="1"/>
  <c r="BD542" i="1"/>
  <c r="BI542" i="1" s="1"/>
  <c r="BD504" i="1"/>
  <c r="BI504" i="1" s="1"/>
  <c r="BD1143" i="1"/>
  <c r="BI1143" i="1" s="1"/>
  <c r="BD882" i="1"/>
  <c r="BI882" i="1" s="1"/>
  <c r="BD897" i="1"/>
  <c r="BI897" i="1" s="1"/>
  <c r="BD824" i="1"/>
  <c r="BI824" i="1" s="1"/>
  <c r="BD768" i="1"/>
  <c r="BI768" i="1" s="1"/>
  <c r="BD1370" i="1"/>
  <c r="BI1370" i="1" s="1"/>
  <c r="BD620" i="1"/>
  <c r="BI620" i="1" s="1"/>
  <c r="BD1593" i="1"/>
  <c r="BI1593" i="1" s="1"/>
  <c r="BD1378" i="1"/>
  <c r="BI1378" i="1" s="1"/>
  <c r="BD1384" i="1"/>
  <c r="BI1384" i="1" s="1"/>
  <c r="BD417" i="1"/>
  <c r="BI417" i="1" s="1"/>
  <c r="BD754" i="1"/>
  <c r="BI754" i="1" s="1"/>
  <c r="BD1520" i="1"/>
  <c r="BI1520" i="1" s="1"/>
  <c r="BD1256" i="1"/>
  <c r="BI1256" i="1" s="1"/>
  <c r="BD1425" i="1"/>
  <c r="BI1425" i="1" s="1"/>
  <c r="BD1132" i="1"/>
  <c r="BI1132" i="1" s="1"/>
  <c r="BD1330" i="1"/>
  <c r="BI1330" i="1" s="1"/>
  <c r="BD342" i="1"/>
  <c r="BI342" i="1" s="1"/>
  <c r="BD282" i="1"/>
  <c r="BI282" i="1" s="1"/>
  <c r="BD1541" i="1"/>
  <c r="BI1541" i="1" s="1"/>
  <c r="BD1051" i="1"/>
  <c r="BI1051" i="1" s="1"/>
  <c r="BD1294" i="1"/>
  <c r="BI1294" i="1" s="1"/>
  <c r="BD1205" i="1"/>
  <c r="BI1205" i="1" s="1"/>
  <c r="BD1578" i="1"/>
  <c r="BI1578" i="1" s="1"/>
  <c r="BD376" i="1"/>
  <c r="BI376" i="1" s="1"/>
  <c r="BD750" i="1"/>
  <c r="BI750" i="1" s="1"/>
  <c r="BD1549" i="1"/>
  <c r="BI1549" i="1" s="1"/>
  <c r="BD454" i="1"/>
  <c r="BI454" i="1" s="1"/>
  <c r="BD1453" i="1"/>
  <c r="BI1453" i="1" s="1"/>
  <c r="BD1385" i="1"/>
  <c r="BI1385" i="1" s="1"/>
  <c r="BD1614" i="1"/>
  <c r="BI1614" i="1" s="1"/>
  <c r="BD701" i="1"/>
  <c r="BI701" i="1" s="1"/>
  <c r="BD1717" i="1"/>
  <c r="BI1717" i="1" s="1"/>
  <c r="BD329" i="1"/>
  <c r="BI329" i="1" s="1"/>
  <c r="BD1563" i="1"/>
  <c r="BI1563" i="1" s="1"/>
  <c r="BD453" i="1"/>
  <c r="BI453" i="1" s="1"/>
  <c r="BD1318" i="1"/>
  <c r="BI1318" i="1" s="1"/>
  <c r="BD146" i="1"/>
  <c r="BI146" i="1" s="1"/>
  <c r="BD1605" i="1"/>
  <c r="BI1605" i="1" s="1"/>
  <c r="BD1505" i="1"/>
  <c r="BI1505" i="1" s="1"/>
  <c r="BD284" i="1"/>
  <c r="BI284" i="1" s="1"/>
  <c r="BD723" i="1"/>
  <c r="BI723" i="1" s="1"/>
  <c r="BD1499" i="1"/>
  <c r="BI1499" i="1" s="1"/>
  <c r="BD1623" i="1"/>
  <c r="BI1623" i="1" s="1"/>
  <c r="BD560" i="1"/>
  <c r="BI560" i="1" s="1"/>
  <c r="BD288" i="1"/>
  <c r="BI288" i="1" s="1"/>
  <c r="BD1489" i="1"/>
  <c r="BI1489" i="1" s="1"/>
  <c r="BD1311" i="1"/>
  <c r="BI1311" i="1" s="1"/>
  <c r="BD779" i="1"/>
  <c r="BI779" i="1" s="1"/>
  <c r="BD409" i="1"/>
  <c r="BI409" i="1" s="1"/>
  <c r="BD360" i="1"/>
  <c r="BI360" i="1" s="1"/>
  <c r="BD1138" i="1"/>
  <c r="BI1138" i="1" s="1"/>
  <c r="BD1194" i="1"/>
  <c r="BI1194" i="1" s="1"/>
  <c r="BD374" i="1"/>
  <c r="BI374" i="1" s="1"/>
  <c r="BD82" i="1"/>
  <c r="BI82" i="1" s="1"/>
  <c r="BD1503" i="1"/>
  <c r="BI1503" i="1" s="1"/>
  <c r="BD71" i="1"/>
  <c r="BI71" i="1" s="1"/>
  <c r="BD1642" i="1"/>
  <c r="BI1642" i="1" s="1"/>
  <c r="BD228" i="1"/>
  <c r="BI228" i="1" s="1"/>
  <c r="BD1149" i="1"/>
  <c r="BI1149" i="1" s="1"/>
  <c r="BD654" i="1"/>
  <c r="BI654" i="1" s="1"/>
  <c r="BD66" i="1"/>
  <c r="BI66" i="1" s="1"/>
  <c r="BD633" i="1"/>
  <c r="BI633" i="1" s="1"/>
  <c r="BD16" i="1"/>
  <c r="BI16" i="1" s="1"/>
  <c r="BD421" i="1"/>
  <c r="BI421" i="1" s="1"/>
  <c r="BD402" i="1"/>
  <c r="BI402" i="1" s="1"/>
  <c r="BD76" i="1"/>
  <c r="BI76" i="1" s="1"/>
  <c r="BD1672" i="1"/>
  <c r="BI1672" i="1" s="1"/>
  <c r="BD327" i="1"/>
  <c r="BI327" i="1" s="1"/>
  <c r="BD247" i="1"/>
  <c r="BI247" i="1" s="1"/>
  <c r="BD1730" i="1"/>
  <c r="BI1730" i="1" s="1"/>
  <c r="BD145" i="1"/>
  <c r="BI145" i="1" s="1"/>
  <c r="BD1137" i="1"/>
  <c r="BI1137" i="1" s="1"/>
  <c r="BD1611" i="1"/>
  <c r="BI1611" i="1" s="1"/>
  <c r="BD1079" i="1"/>
  <c r="BI1079" i="1" s="1"/>
  <c r="BD330" i="1"/>
  <c r="BI330" i="1" s="1"/>
  <c r="BD922" i="1"/>
  <c r="BI922" i="1" s="1"/>
  <c r="BD1371" i="1"/>
  <c r="BI1371" i="1" s="1"/>
  <c r="BD1406" i="1"/>
  <c r="BI1406" i="1" s="1"/>
  <c r="BD431" i="1"/>
  <c r="BI431" i="1" s="1"/>
  <c r="BD102" i="1"/>
  <c r="BI102" i="1" s="1"/>
  <c r="BD135" i="1"/>
  <c r="BI135" i="1" s="1"/>
  <c r="BD148" i="1"/>
  <c r="BI148" i="1" s="1"/>
  <c r="BD651" i="1"/>
  <c r="BI651" i="1" s="1"/>
  <c r="BD1472" i="1"/>
  <c r="BI1472" i="1" s="1"/>
  <c r="BD179" i="1"/>
  <c r="BI179" i="1" s="1"/>
  <c r="BD1430" i="1"/>
  <c r="BI1430" i="1" s="1"/>
  <c r="BD1743" i="1"/>
  <c r="BI1743" i="1" s="1"/>
  <c r="BD46" i="1"/>
  <c r="BI46" i="1" s="1"/>
  <c r="BD1649" i="1"/>
  <c r="BI1649" i="1" s="1"/>
  <c r="BD546" i="1"/>
  <c r="BI546" i="1" s="1"/>
  <c r="BD88" i="1"/>
  <c r="BI88" i="1" s="1"/>
  <c r="BD1476" i="1"/>
  <c r="BI1476" i="1" s="1"/>
  <c r="BD921" i="1"/>
  <c r="BI921" i="1" s="1"/>
  <c r="BD265" i="1"/>
  <c r="BI265" i="1" s="1"/>
  <c r="BD715" i="1"/>
  <c r="BI715" i="1" s="1"/>
  <c r="BD429" i="1"/>
  <c r="BI429" i="1" s="1"/>
  <c r="BD695" i="1"/>
  <c r="BI695" i="1" s="1"/>
  <c r="BD875" i="1"/>
  <c r="BI875" i="1" s="1"/>
  <c r="BD1169" i="1"/>
  <c r="BI1169" i="1" s="1"/>
  <c r="BD968" i="1"/>
  <c r="BI968" i="1" s="1"/>
  <c r="BD541" i="1"/>
  <c r="BI541" i="1" s="1"/>
  <c r="BD499" i="1"/>
  <c r="BI499" i="1" s="1"/>
  <c r="BD879" i="1"/>
  <c r="BI879" i="1" s="1"/>
  <c r="BD352" i="1"/>
  <c r="BI352" i="1" s="1"/>
  <c r="BD25" i="1"/>
  <c r="BI25" i="1" s="1"/>
  <c r="BD1501" i="1"/>
  <c r="BI1501" i="1" s="1"/>
  <c r="BD423" i="1"/>
  <c r="BI423" i="1" s="1"/>
  <c r="BD709" i="1"/>
  <c r="BI709" i="1" s="1"/>
  <c r="BD738" i="1"/>
  <c r="BI738" i="1" s="1"/>
  <c r="BD752" i="1"/>
  <c r="BI752" i="1" s="1"/>
  <c r="BD422" i="1"/>
  <c r="BI422" i="1" s="1"/>
  <c r="BD34" i="1"/>
  <c r="BI34" i="1" s="1"/>
  <c r="BD782" i="1"/>
  <c r="BI782" i="1" s="1"/>
  <c r="BD432" i="1"/>
  <c r="BI432" i="1" s="1"/>
  <c r="BD1148" i="1"/>
  <c r="BI1148" i="1" s="1"/>
  <c r="BD283" i="1"/>
  <c r="BI283" i="1" s="1"/>
  <c r="BD1196" i="1"/>
  <c r="BI1196" i="1" s="1"/>
  <c r="BD1019" i="1"/>
  <c r="BI1019" i="1" s="1"/>
  <c r="BD399" i="1"/>
  <c r="BI399" i="1" s="1"/>
  <c r="BD1320" i="1"/>
  <c r="BI1320" i="1" s="1"/>
  <c r="BD677" i="1"/>
  <c r="BI677" i="1" s="1"/>
  <c r="BD735" i="1"/>
  <c r="BI735" i="1" s="1"/>
  <c r="BD927" i="1"/>
  <c r="BI927" i="1" s="1"/>
  <c r="BD554" i="1"/>
  <c r="BI554" i="1" s="1"/>
  <c r="BD300" i="1"/>
  <c r="BI300" i="1" s="1"/>
  <c r="BD852" i="1"/>
  <c r="BI852" i="1" s="1"/>
  <c r="BD832" i="1"/>
  <c r="BI832" i="1" s="1"/>
  <c r="BD1519" i="1"/>
  <c r="BI1519" i="1" s="1"/>
  <c r="BD1008" i="1"/>
  <c r="BI1008" i="1" s="1"/>
  <c r="BD1303" i="1"/>
  <c r="BI1303" i="1" s="1"/>
  <c r="BD804" i="1"/>
  <c r="BI804" i="1" s="1"/>
  <c r="BD419" i="1"/>
  <c r="BI419" i="1" s="1"/>
  <c r="BD516" i="1"/>
  <c r="BI516" i="1" s="1"/>
  <c r="BD565" i="1"/>
  <c r="BI565" i="1" s="1"/>
  <c r="BD873" i="1"/>
  <c r="BI873" i="1" s="1"/>
  <c r="BD1741" i="1"/>
  <c r="BI1741" i="1" s="1"/>
  <c r="BD230" i="1"/>
  <c r="BI230" i="1" s="1"/>
  <c r="BD363" i="1"/>
  <c r="BI363" i="1" s="1"/>
  <c r="BD328" i="1"/>
  <c r="BI328" i="1" s="1"/>
  <c r="BD537" i="1"/>
  <c r="BI537" i="1" s="1"/>
  <c r="BD597" i="1"/>
  <c r="BI597" i="1" s="1"/>
  <c r="BD727" i="1"/>
  <c r="BI727" i="1" s="1"/>
  <c r="BD899" i="1"/>
  <c r="BI899" i="1" s="1"/>
  <c r="BD1134" i="1"/>
  <c r="BI1134" i="1" s="1"/>
  <c r="BD1697" i="1"/>
  <c r="BI1697" i="1" s="1"/>
  <c r="BD1090" i="1"/>
  <c r="BI1090" i="1" s="1"/>
  <c r="BD277" i="1"/>
  <c r="BI277" i="1" s="1"/>
  <c r="BD1308" i="1"/>
  <c r="BI1308" i="1" s="1"/>
  <c r="BD495" i="1"/>
  <c r="BI495" i="1" s="1"/>
  <c r="BD1609" i="1"/>
  <c r="BI1609" i="1" s="1"/>
  <c r="BD1731" i="1"/>
  <c r="BI1731" i="1" s="1"/>
  <c r="BD1464" i="1"/>
  <c r="BI1464" i="1" s="1"/>
  <c r="BD248" i="1"/>
  <c r="BI248" i="1" s="1"/>
  <c r="BD1217" i="1"/>
  <c r="BI1217" i="1" s="1"/>
  <c r="BD1364" i="1"/>
  <c r="BI1364" i="1" s="1"/>
  <c r="BD191" i="1"/>
  <c r="BI191" i="1" s="1"/>
  <c r="BD1167" i="1"/>
  <c r="BI1167" i="1" s="1"/>
  <c r="BD128" i="1"/>
  <c r="BI128" i="1" s="1"/>
  <c r="BD162" i="1"/>
  <c r="BI162" i="1" s="1"/>
  <c r="BD440" i="1"/>
  <c r="BI440" i="1" s="1"/>
  <c r="BD902" i="1"/>
  <c r="BI902" i="1" s="1"/>
  <c r="BD1388" i="1"/>
  <c r="BI1388" i="1" s="1"/>
  <c r="BD486" i="1"/>
  <c r="BI486" i="1" s="1"/>
  <c r="BD881" i="1"/>
  <c r="BI881" i="1" s="1"/>
  <c r="BD590" i="1"/>
  <c r="BI590" i="1" s="1"/>
  <c r="BD1210" i="1"/>
  <c r="BI1210" i="1" s="1"/>
  <c r="BD123" i="1"/>
  <c r="BI123" i="1" s="1"/>
  <c r="BD132" i="1"/>
  <c r="BI132" i="1" s="1"/>
  <c r="BD1208" i="1"/>
  <c r="BI1208" i="1" s="1"/>
  <c r="BD1251" i="1"/>
  <c r="BI1251" i="1" s="1"/>
  <c r="BD163" i="1"/>
  <c r="BI163" i="1" s="1"/>
  <c r="BD937" i="1"/>
  <c r="BI937" i="1" s="1"/>
  <c r="BD221" i="1"/>
  <c r="BI221" i="1" s="1"/>
  <c r="BD462" i="1"/>
  <c r="BI462" i="1" s="1"/>
  <c r="BD1095" i="1"/>
  <c r="BI1095" i="1" s="1"/>
  <c r="BD369" i="1"/>
  <c r="BI369" i="1" s="1"/>
  <c r="BD90" i="1"/>
  <c r="BI90" i="1" s="1"/>
  <c r="BD1155" i="1"/>
  <c r="BI1155" i="1" s="1"/>
  <c r="BD878" i="1"/>
  <c r="BI878" i="1" s="1"/>
  <c r="BD1131" i="1"/>
  <c r="BI1131" i="1" s="1"/>
  <c r="BD1640" i="1"/>
  <c r="BI1640" i="1" s="1"/>
  <c r="BD1158" i="1"/>
  <c r="BI1158" i="1" s="1"/>
  <c r="BD744" i="1"/>
  <c r="BI744" i="1" s="1"/>
  <c r="BD1098" i="1"/>
  <c r="BI1098" i="1" s="1"/>
  <c r="BD1007" i="1"/>
  <c r="BI1007" i="1" s="1"/>
  <c r="BD1469" i="1"/>
  <c r="BI1469" i="1" s="1"/>
  <c r="BD1173" i="1"/>
  <c r="BI1173" i="1" s="1"/>
  <c r="BD1232" i="1"/>
  <c r="BI1232" i="1" s="1"/>
  <c r="BD884" i="1"/>
  <c r="BI884" i="1" s="1"/>
  <c r="BD1600" i="1"/>
  <c r="BI1600" i="1" s="1"/>
  <c r="BD992" i="1"/>
  <c r="BI992" i="1" s="1"/>
  <c r="BD251" i="1"/>
  <c r="BI251" i="1" s="1"/>
  <c r="BD867" i="1"/>
  <c r="BI867" i="1" s="1"/>
  <c r="BD1106" i="1"/>
  <c r="BI1106" i="1" s="1"/>
  <c r="BD626" i="1"/>
  <c r="BI626" i="1" s="1"/>
  <c r="BD407" i="1"/>
  <c r="BI407" i="1" s="1"/>
  <c r="BD917" i="1"/>
  <c r="BI917" i="1" s="1"/>
  <c r="BD532" i="1"/>
  <c r="BI532" i="1" s="1"/>
  <c r="BD1442" i="1"/>
  <c r="BI1442" i="1" s="1"/>
  <c r="BD1366" i="1"/>
  <c r="BI1366" i="1" s="1"/>
  <c r="BD632" i="1"/>
  <c r="BI632" i="1" s="1"/>
  <c r="BD986" i="1"/>
  <c r="BI986" i="1" s="1"/>
  <c r="BD19" i="1"/>
  <c r="BI19" i="1" s="1"/>
  <c r="BD1153" i="1"/>
  <c r="BI1153" i="1" s="1"/>
  <c r="BD1625" i="1"/>
  <c r="BI1625" i="1" s="1"/>
  <c r="BD800" i="1"/>
  <c r="BI800" i="1" s="1"/>
  <c r="BD505" i="1"/>
  <c r="BI505" i="1" s="1"/>
  <c r="BD1013" i="1"/>
  <c r="BI1013" i="1" s="1"/>
  <c r="BD625" i="1"/>
  <c r="BI625" i="1" s="1"/>
  <c r="BD1407" i="1"/>
  <c r="BI1407" i="1" s="1"/>
  <c r="BD860" i="1"/>
  <c r="BI860" i="1" s="1"/>
  <c r="BD1337" i="1"/>
  <c r="BI1337" i="1" s="1"/>
  <c r="BD296" i="1"/>
  <c r="BI296" i="1" s="1"/>
  <c r="BD1066" i="1"/>
  <c r="BI1066" i="1" s="1"/>
  <c r="BD1568" i="1"/>
  <c r="BI1568" i="1" s="1"/>
  <c r="BD1188" i="1"/>
  <c r="BI1188" i="1" s="1"/>
  <c r="BD1097" i="1"/>
  <c r="BI1097" i="1" s="1"/>
  <c r="BD1475" i="1"/>
  <c r="BI1475" i="1" s="1"/>
  <c r="BD1099" i="1"/>
  <c r="BI1099" i="1" s="1"/>
  <c r="BD1522" i="1"/>
  <c r="BI1522" i="1" s="1"/>
  <c r="BD562" i="1"/>
  <c r="BI562" i="1" s="1"/>
  <c r="BD121" i="1"/>
  <c r="BI121" i="1" s="1"/>
  <c r="BD1307" i="1"/>
  <c r="BI1307" i="1" s="1"/>
  <c r="BD1448" i="1"/>
  <c r="BI1448" i="1" s="1"/>
  <c r="BD185" i="1"/>
  <c r="BI185" i="1" s="1"/>
  <c r="BD1104" i="1"/>
  <c r="BI1104" i="1" s="1"/>
  <c r="BD1498" i="1"/>
  <c r="BI1498" i="1" s="1"/>
  <c r="BD259" i="1"/>
  <c r="BI259" i="1" s="1"/>
  <c r="BD1643" i="1"/>
  <c r="BI1643" i="1" s="1"/>
  <c r="BD187" i="1"/>
  <c r="BI187" i="1" s="1"/>
  <c r="BD1545" i="1"/>
  <c r="BI1545" i="1" s="1"/>
  <c r="BD581" i="1"/>
  <c r="BI581" i="1" s="1"/>
  <c r="BD379" i="1"/>
  <c r="BI379" i="1" s="1"/>
  <c r="BD349" i="1"/>
  <c r="BI349" i="1" s="1"/>
  <c r="BD1616" i="1"/>
  <c r="BI1616" i="1" s="1"/>
  <c r="BD54" i="1"/>
  <c r="BI54" i="1" s="1"/>
  <c r="BD1060" i="1"/>
  <c r="BI1060" i="1" s="1"/>
  <c r="BD1218" i="1"/>
  <c r="BI1218" i="1" s="1"/>
  <c r="BD1242" i="1"/>
  <c r="BI1242" i="1" s="1"/>
  <c r="BD938" i="1"/>
  <c r="BI938" i="1" s="1"/>
  <c r="BD384" i="1"/>
  <c r="BI384" i="1" s="1"/>
  <c r="BD138" i="1"/>
  <c r="BI138" i="1" s="1"/>
  <c r="BD129" i="1"/>
  <c r="BI129" i="1" s="1"/>
  <c r="BD237" i="1"/>
  <c r="BI237" i="1" s="1"/>
  <c r="BD1162" i="1"/>
  <c r="BI1162" i="1" s="1"/>
  <c r="BD293" i="1"/>
  <c r="BI293" i="1" s="1"/>
  <c r="BD470" i="1"/>
  <c r="BI470" i="1" s="1"/>
  <c r="BD529" i="1"/>
  <c r="BI529" i="1" s="1"/>
  <c r="BD1532" i="1"/>
  <c r="BI1532" i="1" s="1"/>
  <c r="BD1352" i="1"/>
  <c r="BI1352" i="1" s="1"/>
  <c r="BD1349" i="1"/>
  <c r="BI1349" i="1" s="1"/>
  <c r="BD515" i="1"/>
  <c r="BI515" i="1" s="1"/>
  <c r="BD1452" i="1"/>
  <c r="BI1452" i="1" s="1"/>
  <c r="BD1446" i="1"/>
  <c r="BI1446" i="1" s="1"/>
  <c r="BD358" i="1"/>
  <c r="BI358" i="1" s="1"/>
  <c r="BD95" i="1"/>
  <c r="BI95" i="1" s="1"/>
  <c r="BD807" i="1"/>
  <c r="BI807" i="1" s="1"/>
  <c r="BD1405" i="1"/>
  <c r="BI1405" i="1" s="1"/>
  <c r="BD828" i="1"/>
  <c r="BI828" i="1" s="1"/>
  <c r="BD586" i="1"/>
  <c r="BI586" i="1" s="1"/>
  <c r="BD1024" i="1"/>
  <c r="BI1024" i="1" s="1"/>
  <c r="BD268" i="1"/>
  <c r="BI268" i="1" s="1"/>
  <c r="BD101" i="1"/>
  <c r="BI101" i="1" s="1"/>
  <c r="BD861" i="1"/>
  <c r="BI861" i="1" s="1"/>
  <c r="BD35" i="1"/>
  <c r="BI35" i="1" s="1"/>
  <c r="BD1726" i="1"/>
  <c r="BI1726" i="1" s="1"/>
  <c r="BD436" i="1"/>
  <c r="BI436" i="1" s="1"/>
  <c r="BD1629" i="1"/>
  <c r="BI1629" i="1" s="1"/>
  <c r="BD1046" i="1"/>
  <c r="BI1046" i="1" s="1"/>
  <c r="BD1711" i="1"/>
  <c r="BI1711" i="1" s="1"/>
  <c r="BD1301" i="1"/>
  <c r="BI1301" i="1" s="1"/>
  <c r="BD124" i="1"/>
  <c r="BI124" i="1" s="1"/>
  <c r="BD676" i="1"/>
  <c r="BI676" i="1" s="1"/>
  <c r="BD323" i="1"/>
  <c r="BI323" i="1" s="1"/>
  <c r="BD1591" i="1"/>
  <c r="BI1591" i="1" s="1"/>
  <c r="BD254" i="1"/>
  <c r="BI254" i="1" s="1"/>
  <c r="BD706" i="1"/>
  <c r="BI706" i="1" s="1"/>
  <c r="BD759" i="1"/>
  <c r="BI759" i="1" s="1"/>
  <c r="BD1539" i="1"/>
  <c r="BI1539" i="1" s="1"/>
  <c r="BD1617" i="1"/>
  <c r="BI1617" i="1" s="1"/>
  <c r="BD83" i="1"/>
  <c r="BI83" i="1" s="1"/>
  <c r="BD1036" i="1"/>
  <c r="BI1036" i="1" s="1"/>
  <c r="BD930" i="1"/>
  <c r="BI930" i="1" s="1"/>
  <c r="BD734" i="1"/>
  <c r="BI734" i="1" s="1"/>
  <c r="BD1394" i="1"/>
  <c r="BI1394" i="1" s="1"/>
  <c r="BD383" i="1"/>
  <c r="BI383" i="1" s="1"/>
  <c r="BD216" i="1"/>
  <c r="BI216" i="1" s="1"/>
  <c r="BD446" i="1"/>
  <c r="BI446" i="1" s="1"/>
  <c r="BD1525" i="1"/>
  <c r="BI1525" i="1" s="1"/>
  <c r="BD959" i="1"/>
  <c r="BI959" i="1" s="1"/>
  <c r="BD476" i="1"/>
  <c r="BI476" i="1" s="1"/>
  <c r="BD1101" i="1"/>
  <c r="BI1101" i="1" s="1"/>
  <c r="BD1558" i="1"/>
  <c r="BI1558" i="1" s="1"/>
  <c r="BD397" i="1"/>
  <c r="BI397" i="1" s="1"/>
  <c r="BD1297" i="1"/>
  <c r="BI1297" i="1" s="1"/>
  <c r="BD227" i="1"/>
  <c r="BI227" i="1" s="1"/>
  <c r="BD628" i="1"/>
  <c r="BI628" i="1" s="1"/>
  <c r="BD1449" i="1"/>
  <c r="BI1449" i="1" s="1"/>
  <c r="BD1739" i="1"/>
  <c r="BI1739" i="1" s="1"/>
  <c r="BD69" i="1"/>
  <c r="BI69" i="1" s="1"/>
  <c r="BD1275" i="1"/>
  <c r="BI1275" i="1" s="1"/>
  <c r="BD1200" i="1"/>
  <c r="BI1200" i="1" s="1"/>
  <c r="BD1461" i="1"/>
  <c r="BI1461" i="1" s="1"/>
  <c r="BD839" i="1"/>
  <c r="BI839" i="1" s="1"/>
  <c r="BD1536" i="1"/>
  <c r="BI1536" i="1" s="1"/>
  <c r="BD28" i="1"/>
  <c r="BI28" i="1" s="1"/>
  <c r="BD810" i="1"/>
  <c r="BI810" i="1" s="1"/>
  <c r="BD1714" i="1"/>
  <c r="BI1714" i="1" s="1"/>
  <c r="BD569" i="1"/>
  <c r="BI569" i="1" s="1"/>
  <c r="BD774" i="1"/>
  <c r="BI774" i="1" s="1"/>
  <c r="BD627" i="1"/>
  <c r="BI627" i="1" s="1"/>
  <c r="BD347" i="1"/>
  <c r="BI347" i="1" s="1"/>
  <c r="BD1515" i="1"/>
  <c r="BI1515" i="1" s="1"/>
  <c r="BD1237" i="1"/>
  <c r="BI1237" i="1" s="1"/>
  <c r="BD1535" i="1"/>
  <c r="BI1535" i="1" s="1"/>
  <c r="BD694" i="1"/>
  <c r="BI694" i="1" s="1"/>
  <c r="BD1580" i="1"/>
  <c r="BI1580" i="1" s="1"/>
  <c r="BD80" i="1"/>
  <c r="BI80" i="1" s="1"/>
  <c r="BD47" i="1"/>
  <c r="BI47" i="1" s="1"/>
  <c r="BD1598" i="1"/>
  <c r="BI1598" i="1" s="1"/>
  <c r="BD1479" i="1"/>
  <c r="BI1479" i="1" s="1"/>
  <c r="BD1246" i="1"/>
  <c r="BI1246" i="1" s="1"/>
  <c r="BD1198" i="1"/>
  <c r="BI1198" i="1" s="1"/>
  <c r="BD1586" i="1"/>
  <c r="BI1586" i="1" s="1"/>
  <c r="BD1289" i="1"/>
  <c r="BI1289" i="1" s="1"/>
  <c r="BD23" i="1"/>
  <c r="BI23" i="1" s="1"/>
  <c r="BD346" i="1"/>
  <c r="BI346" i="1" s="1"/>
  <c r="BD147" i="1"/>
  <c r="BI147" i="1" s="1"/>
  <c r="BD378" i="1"/>
  <c r="BI378" i="1" s="1"/>
  <c r="BD1319" i="1"/>
  <c r="BI1319" i="1" s="1"/>
  <c r="BD59" i="1"/>
  <c r="BI59" i="1" s="1"/>
  <c r="BD257" i="1"/>
  <c r="BI257" i="1" s="1"/>
  <c r="BD174" i="1"/>
  <c r="BI174" i="1" s="1"/>
  <c r="BD1168" i="1"/>
  <c r="BI1168" i="1" s="1"/>
  <c r="BD274" i="1"/>
  <c r="BI274" i="1" s="1"/>
  <c r="BD544" i="1"/>
  <c r="BI544" i="1" s="1"/>
  <c r="BD401" i="1"/>
  <c r="BI401" i="1" s="1"/>
  <c r="BD84" i="1"/>
  <c r="BI84" i="1" s="1"/>
  <c r="BD1214" i="1"/>
  <c r="BI1214" i="1" s="1"/>
  <c r="BD1597" i="1"/>
  <c r="BI1597" i="1" s="1"/>
  <c r="BD503" i="1"/>
  <c r="BI503" i="1" s="1"/>
  <c r="BD287" i="1"/>
  <c r="BI287" i="1" s="1"/>
  <c r="BD831" i="1"/>
  <c r="BI831" i="1" s="1"/>
  <c r="BD1725" i="1"/>
  <c r="BI1725" i="1" s="1"/>
  <c r="BD196" i="1"/>
  <c r="BI196" i="1" s="1"/>
  <c r="BD687" i="1"/>
  <c r="BI687" i="1" s="1"/>
  <c r="BD1459" i="1"/>
  <c r="BI1459" i="1" s="1"/>
  <c r="BD1076" i="1"/>
  <c r="BI1076" i="1" s="1"/>
  <c r="BD113" i="1"/>
  <c r="BI113" i="1" s="1"/>
  <c r="BD1621" i="1"/>
  <c r="BI1621" i="1" s="1"/>
  <c r="BD186" i="1"/>
  <c r="BI186" i="1" s="1"/>
  <c r="BD1266" i="1"/>
  <c r="BI1266" i="1" s="1"/>
  <c r="BD1567" i="1"/>
  <c r="BI1567" i="1" s="1"/>
  <c r="BD1313" i="1"/>
  <c r="BI1313" i="1" s="1"/>
  <c r="BD915" i="1"/>
  <c r="BI915" i="1" s="1"/>
  <c r="BD1393" i="1"/>
  <c r="BI1393" i="1" s="1"/>
  <c r="BD866" i="1"/>
  <c r="BI866" i="1" s="1"/>
  <c r="BD177" i="1"/>
  <c r="BI177" i="1" s="1"/>
  <c r="BD49" i="1"/>
  <c r="BI49" i="1" s="1"/>
  <c r="BD1589" i="1"/>
  <c r="BI1589" i="1" s="1"/>
  <c r="BD979" i="1"/>
  <c r="BI979" i="1" s="1"/>
  <c r="BD1361" i="1"/>
  <c r="BI1361" i="1" s="1"/>
  <c r="BD1177" i="1"/>
  <c r="BI1177" i="1" s="1"/>
  <c r="BD969" i="1"/>
  <c r="BI969" i="1" s="1"/>
  <c r="BD1219" i="1"/>
  <c r="BI1219" i="1" s="1"/>
  <c r="BD152" i="1"/>
  <c r="BI152" i="1" s="1"/>
  <c r="BD1223" i="1"/>
  <c r="BI1223" i="1" s="1"/>
  <c r="BD705" i="1"/>
  <c r="BI705" i="1" s="1"/>
  <c r="BD468" i="1"/>
  <c r="BI468" i="1" s="1"/>
  <c r="BD646" i="1"/>
  <c r="BI646" i="1" s="1"/>
  <c r="BD509" i="1"/>
  <c r="BI509" i="1" s="1"/>
  <c r="BD815" i="1"/>
  <c r="BI815" i="1" s="1"/>
  <c r="BD814" i="1"/>
  <c r="BI814" i="1" s="1"/>
  <c r="BD1180" i="1"/>
  <c r="BI1180" i="1" s="1"/>
  <c r="BD1118" i="1"/>
  <c r="BI1118" i="1" s="1"/>
  <c r="BD1346" i="1"/>
  <c r="BI1346" i="1" s="1"/>
  <c r="BD905" i="1"/>
  <c r="BI905" i="1" s="1"/>
  <c r="BD1506" i="1"/>
  <c r="BI1506" i="1" s="1"/>
  <c r="BD1671" i="1"/>
  <c r="BI1671" i="1" s="1"/>
  <c r="BD181" i="1"/>
  <c r="BI181" i="1" s="1"/>
  <c r="BD377" i="1"/>
  <c r="BI377" i="1" s="1"/>
  <c r="BD1226" i="1"/>
  <c r="BI1226" i="1" s="1"/>
  <c r="BD243" i="1"/>
  <c r="BI243" i="1" s="1"/>
  <c r="BD792" i="1"/>
  <c r="BI792" i="1" s="1"/>
  <c r="BD122" i="1"/>
  <c r="BI122" i="1" s="1"/>
  <c r="BD997" i="1"/>
  <c r="BI997" i="1" s="1"/>
  <c r="BD1713" i="1"/>
  <c r="BI1713" i="1" s="1"/>
  <c r="BD194" i="1"/>
  <c r="BI194" i="1" s="1"/>
  <c r="BD1603" i="1"/>
  <c r="BI1603" i="1" s="1"/>
  <c r="BD209" i="1"/>
  <c r="BI209" i="1" s="1"/>
  <c r="BD1367" i="1"/>
  <c r="BI1367" i="1" s="1"/>
  <c r="BD314" i="1"/>
  <c r="BI314" i="1" s="1"/>
  <c r="BD566" i="1"/>
  <c r="BI566" i="1" s="1"/>
  <c r="BD536" i="1"/>
  <c r="BI536" i="1" s="1"/>
  <c r="BD835" i="1"/>
  <c r="BI835" i="1" s="1"/>
  <c r="BD428" i="1"/>
  <c r="BI428" i="1" s="1"/>
  <c r="BD1715" i="1"/>
  <c r="BI1715" i="1" s="1"/>
  <c r="BD747" i="1"/>
  <c r="BI747" i="1" s="1"/>
  <c r="BD1192" i="1"/>
  <c r="BI1192" i="1" s="1"/>
  <c r="BD1316" i="1"/>
  <c r="BI1316" i="1" s="1"/>
  <c r="BD1298" i="1"/>
  <c r="BI1298" i="1" s="1"/>
  <c r="BD1733" i="1"/>
  <c r="BI1733" i="1" s="1"/>
  <c r="BD790" i="1"/>
  <c r="BI790" i="1" s="1"/>
  <c r="BD87" i="1"/>
  <c r="BI87" i="1" s="1"/>
  <c r="BD1437" i="1"/>
  <c r="BI1437" i="1" s="1"/>
  <c r="BD1111" i="1"/>
  <c r="BI1111" i="1" s="1"/>
  <c r="BD580" i="1"/>
  <c r="BI580" i="1" s="1"/>
  <c r="BD1712" i="1"/>
  <c r="BI1712" i="1" s="1"/>
  <c r="BD1512" i="1"/>
  <c r="BI1512" i="1" s="1"/>
  <c r="BD467" i="1"/>
  <c r="BI467" i="1" s="1"/>
  <c r="BD1334" i="1"/>
  <c r="BI1334" i="1" s="1"/>
  <c r="BD159" i="1"/>
  <c r="BI159" i="1" s="1"/>
  <c r="BD980" i="1"/>
  <c r="BI980" i="1" s="1"/>
  <c r="BD777" i="1"/>
  <c r="BI777" i="1" s="1"/>
  <c r="BD1500" i="1"/>
  <c r="BI1500" i="1" s="1"/>
  <c r="BD1682" i="1"/>
  <c r="BI1682" i="1" s="1"/>
  <c r="BD442" i="1"/>
  <c r="BI442" i="1" s="1"/>
  <c r="BD592" i="1"/>
  <c r="BI592" i="1" s="1"/>
  <c r="BD1061" i="1"/>
  <c r="BI1061" i="1" s="1"/>
  <c r="BD420" i="1"/>
  <c r="BI420" i="1" s="1"/>
  <c r="BD1662" i="1"/>
  <c r="BI1662" i="1" s="1"/>
  <c r="BD199" i="1"/>
  <c r="BI199" i="1" s="1"/>
  <c r="BD817" i="1"/>
  <c r="BI817" i="1" s="1"/>
  <c r="BD267" i="1"/>
  <c r="BI267" i="1" s="1"/>
  <c r="BD855" i="1"/>
  <c r="BI855" i="1" s="1"/>
  <c r="BD1569" i="1"/>
  <c r="BI1569" i="1" s="1"/>
  <c r="BD819" i="1"/>
  <c r="BI819" i="1" s="1"/>
  <c r="BD1395" i="1"/>
  <c r="BI1395" i="1" s="1"/>
  <c r="BD1115" i="1"/>
  <c r="BI1115" i="1" s="1"/>
  <c r="BD1566" i="1"/>
  <c r="BI1566" i="1" s="1"/>
  <c r="BD642" i="1"/>
  <c r="BI642" i="1" s="1"/>
  <c r="BD1020" i="1"/>
  <c r="BI1020" i="1" s="1"/>
  <c r="BD712" i="1"/>
  <c r="BI712" i="1" s="1"/>
  <c r="BD1091" i="1"/>
  <c r="BI1091" i="1" s="1"/>
  <c r="BD231" i="1"/>
  <c r="BI231" i="1" s="1"/>
  <c r="BD684" i="1"/>
  <c r="BI684" i="1" s="1"/>
  <c r="BD826" i="1"/>
  <c r="BI826" i="1" s="1"/>
  <c r="BD758" i="1"/>
  <c r="BI758" i="1" s="1"/>
  <c r="BD550" i="1"/>
  <c r="BI550" i="1" s="1"/>
  <c r="BD458" i="1"/>
  <c r="BI458" i="1" s="1"/>
  <c r="BD989" i="1"/>
  <c r="BI989" i="1" s="1"/>
  <c r="BD60" i="1"/>
  <c r="BI60" i="1" s="1"/>
  <c r="BD1497" i="1"/>
  <c r="BI1497" i="1" s="1"/>
  <c r="BD68" i="1"/>
  <c r="BI68" i="1" s="1"/>
  <c r="BD539" i="1"/>
  <c r="BI539" i="1" s="1"/>
  <c r="BD526" i="1"/>
  <c r="BI526" i="1" s="1"/>
  <c r="BD1254" i="1"/>
  <c r="BI1254" i="1" s="1"/>
  <c r="BD250" i="1"/>
  <c r="BI250" i="1" s="1"/>
  <c r="BD406" i="1"/>
  <c r="BI406" i="1" s="1"/>
  <c r="BD1624" i="1"/>
  <c r="BI1624" i="1" s="1"/>
  <c r="BD1418" i="1"/>
  <c r="BI1418" i="1" s="1"/>
  <c r="BD279" i="1"/>
  <c r="BI279" i="1" s="1"/>
  <c r="BD1175" i="1"/>
  <c r="BI1175" i="1" s="1"/>
  <c r="BD252" i="1"/>
  <c r="BI252" i="1" s="1"/>
  <c r="BD256" i="1"/>
  <c r="BI256" i="1" s="1"/>
  <c r="BD1193" i="1"/>
  <c r="BI1193" i="1" s="1"/>
  <c r="BD931" i="1"/>
  <c r="BI931" i="1" s="1"/>
  <c r="BD689" i="1"/>
  <c r="BI689" i="1" s="1"/>
  <c r="BD749" i="1"/>
  <c r="BI749" i="1" s="1"/>
  <c r="BD136" i="1"/>
  <c r="BI136" i="1" s="1"/>
  <c r="BD1478" i="1"/>
  <c r="BI1478" i="1" s="1"/>
  <c r="BD193" i="1"/>
  <c r="BI193" i="1" s="1"/>
  <c r="BD1689" i="1"/>
  <c r="BI1689" i="1" s="1"/>
  <c r="BD333" i="1"/>
  <c r="BI333" i="1" s="1"/>
  <c r="BD596" i="1"/>
  <c r="BI596" i="1" s="1"/>
  <c r="BD133" i="1"/>
  <c r="BI133" i="1" s="1"/>
  <c r="BD1176" i="1"/>
  <c r="BI1176" i="1" s="1"/>
  <c r="BD1114" i="1"/>
  <c r="BI1114" i="1" s="1"/>
  <c r="BD623" i="1"/>
  <c r="BI623" i="1" s="1"/>
  <c r="BD18" i="1"/>
  <c r="BI18" i="1" s="1"/>
  <c r="BD1427" i="1"/>
  <c r="BI1427" i="1" s="1"/>
  <c r="BD1039" i="1"/>
  <c r="BI1039" i="1" s="1"/>
  <c r="BD604" i="1"/>
  <c r="BI604" i="1" s="1"/>
  <c r="BD381" i="1"/>
  <c r="BI381" i="1" s="1"/>
  <c r="BD240" i="1"/>
  <c r="BI240" i="1" s="1"/>
  <c r="BD1058" i="1"/>
  <c r="BI1058" i="1" s="1"/>
  <c r="BD1496" i="1"/>
  <c r="BI1496" i="1" s="1"/>
  <c r="BD238" i="1"/>
  <c r="BI238" i="1" s="1"/>
  <c r="BD1125" i="1"/>
  <c r="BI1125" i="1" s="1"/>
  <c r="BD416" i="1"/>
  <c r="BI416" i="1" s="1"/>
  <c r="BD1554" i="1"/>
  <c r="BI1554" i="1" s="1"/>
  <c r="BD144" i="1"/>
  <c r="BI144" i="1" s="1"/>
  <c r="BD617" i="1"/>
  <c r="BI617" i="1" s="1"/>
  <c r="BD945" i="1"/>
  <c r="BI945" i="1" s="1"/>
  <c r="BD985" i="1"/>
  <c r="BI985" i="1" s="1"/>
  <c r="BD795" i="1"/>
  <c r="BI795" i="1" s="1"/>
  <c r="BD1620" i="1"/>
  <c r="BI1620" i="1" s="1"/>
  <c r="BD1511" i="1"/>
  <c r="BI1511" i="1" s="1"/>
  <c r="BD78" i="1"/>
  <c r="BI78" i="1" s="1"/>
  <c r="BD362" i="1"/>
  <c r="BI362" i="1" s="1"/>
  <c r="BD1410" i="1"/>
  <c r="BI1410" i="1" s="1"/>
  <c r="BD350" i="1"/>
  <c r="BI350" i="1" s="1"/>
  <c r="BD396" i="1"/>
  <c r="BI396" i="1" s="1"/>
  <c r="BD614" i="1"/>
  <c r="BI614" i="1" s="1"/>
  <c r="BD1116" i="1"/>
  <c r="BI1116" i="1" s="1"/>
  <c r="BD1186" i="1"/>
  <c r="BI1186" i="1" s="1"/>
  <c r="BD220" i="1"/>
  <c r="BI220" i="1" s="1"/>
  <c r="BD534" i="1"/>
  <c r="BI534" i="1" s="1"/>
  <c r="BD175" i="1"/>
  <c r="BI175" i="1" s="1"/>
  <c r="BD943" i="1"/>
  <c r="BI943" i="1" s="1"/>
  <c r="BD1075" i="1"/>
  <c r="BI1075" i="1" s="1"/>
  <c r="BD820" i="1"/>
  <c r="BI820" i="1" s="1"/>
  <c r="BD239" i="1"/>
  <c r="BI239" i="1" s="1"/>
  <c r="BD846" i="1"/>
  <c r="BI846" i="1" s="1"/>
  <c r="BD438" i="1"/>
  <c r="BI438" i="1" s="1"/>
  <c r="BD258" i="1"/>
  <c r="BI258" i="1" s="1"/>
  <c r="BD924" i="1"/>
  <c r="BI924" i="1" s="1"/>
  <c r="BD510" i="1"/>
  <c r="BI510" i="1" s="1"/>
  <c r="BD1094" i="1"/>
  <c r="BI1094" i="1" s="1"/>
  <c r="BD400" i="1"/>
  <c r="BI400" i="1" s="1"/>
  <c r="BD786" i="1"/>
  <c r="BI786" i="1" s="1"/>
  <c r="BD1526" i="1"/>
  <c r="BI1526" i="1" s="1"/>
  <c r="BD557" i="1"/>
  <c r="BI557" i="1" s="1"/>
  <c r="BD1379" i="1"/>
  <c r="BI1379" i="1" s="1"/>
  <c r="BD217" i="1"/>
  <c r="BI217" i="1" s="1"/>
  <c r="BD1233" i="1"/>
  <c r="BI1233" i="1" s="1"/>
  <c r="BD1399" i="1"/>
  <c r="BI1399" i="1" s="1"/>
  <c r="BD834" i="1"/>
  <c r="BI834" i="1" s="1"/>
  <c r="BD1347" i="1"/>
  <c r="BI1347" i="1" s="1"/>
  <c r="BD1585" i="1"/>
  <c r="BI1585" i="1" s="1"/>
  <c r="BD30" i="1"/>
  <c r="BI30" i="1" s="1"/>
  <c r="BD1100" i="1"/>
  <c r="BI1100" i="1" s="1"/>
  <c r="BD1465" i="1"/>
  <c r="BI1465" i="1" s="1"/>
  <c r="BD1588" i="1"/>
  <c r="BI1588" i="1" s="1"/>
  <c r="BD302" i="1"/>
  <c r="BI302" i="1" s="1"/>
  <c r="BD995" i="1"/>
  <c r="BI995" i="1" s="1"/>
  <c r="BD1494" i="1"/>
  <c r="BI1494" i="1" s="1"/>
  <c r="BD273" i="1"/>
  <c r="BI273" i="1" s="1"/>
  <c r="BD285" i="1"/>
  <c r="BI285" i="1" s="1"/>
  <c r="BD872" i="1"/>
  <c r="BI872" i="1" s="1"/>
  <c r="BD70" i="1"/>
  <c r="BI70" i="1" s="1"/>
  <c r="BD1561" i="1"/>
  <c r="BI1561" i="1" s="1"/>
  <c r="BD1423" i="1"/>
  <c r="BI1423" i="1" s="1"/>
  <c r="BD1694" i="1"/>
  <c r="BI1694" i="1" s="1"/>
  <c r="BD414" i="1"/>
  <c r="BI414" i="1" s="1"/>
  <c r="BD1628" i="1"/>
  <c r="BI1628" i="1" s="1"/>
  <c r="BK359" i="1"/>
  <c r="BL359" i="1" s="1"/>
  <c r="BF359" i="1"/>
  <c r="BG359" i="1" s="1"/>
  <c r="BF1312" i="1"/>
  <c r="BG1312" i="1" s="1"/>
  <c r="BK78" i="1"/>
  <c r="BL78" i="1" s="1"/>
  <c r="BH78" i="1"/>
  <c r="BK1352" i="1"/>
  <c r="BL1352" i="1" s="1"/>
  <c r="BH1352" i="1"/>
  <c r="BK1319" i="1"/>
  <c r="BL1319" i="1" s="1"/>
  <c r="BH1319" i="1"/>
  <c r="BF1319" i="1"/>
  <c r="BG1319" i="1" s="1"/>
  <c r="BK1629" i="1"/>
  <c r="BL1629" i="1" s="1"/>
  <c r="BH1629" i="1"/>
  <c r="BF1629" i="1"/>
  <c r="BG1629" i="1" s="1"/>
  <c r="BF574" i="1"/>
  <c r="BG574" i="1" s="1"/>
  <c r="BK499" i="1"/>
  <c r="BL499" i="1" s="1"/>
  <c r="BF499" i="1"/>
  <c r="BG499" i="1" s="1"/>
  <c r="BH625" i="1"/>
  <c r="BF1581" i="1"/>
  <c r="BG1581" i="1" s="1"/>
  <c r="BH1581" i="1"/>
  <c r="BK1642" i="1"/>
  <c r="BL1642" i="1" s="1"/>
  <c r="BF1642" i="1"/>
  <c r="BG1642" i="1" s="1"/>
  <c r="BK421" i="1"/>
  <c r="BL421" i="1" s="1"/>
  <c r="BF1432" i="1"/>
  <c r="BG1432" i="1" s="1"/>
  <c r="BK291" i="1"/>
  <c r="BL291" i="1" s="1"/>
  <c r="BH291" i="1"/>
  <c r="BF291" i="1"/>
  <c r="BG291" i="1" s="1"/>
  <c r="BK1200" i="1"/>
  <c r="BL1200" i="1" s="1"/>
  <c r="BH1200" i="1"/>
  <c r="BF1200" i="1"/>
  <c r="BG1200" i="1" s="1"/>
  <c r="BH969" i="1"/>
  <c r="BK122" i="1"/>
  <c r="BL122" i="1" s="1"/>
  <c r="BK854" i="1"/>
  <c r="BL854" i="1" s="1"/>
  <c r="BH854" i="1"/>
  <c r="BF854" i="1"/>
  <c r="BG854" i="1" s="1"/>
  <c r="BH1273" i="1"/>
  <c r="BF1273" i="1"/>
  <c r="BG1273" i="1" s="1"/>
  <c r="BF301" i="1"/>
  <c r="BG301" i="1" s="1"/>
  <c r="BK982" i="1"/>
  <c r="BL982" i="1" s="1"/>
  <c r="BF982" i="1"/>
  <c r="BG982" i="1" s="1"/>
  <c r="BH982" i="1"/>
  <c r="BK1715" i="1"/>
  <c r="BL1715" i="1" s="1"/>
  <c r="BH1715" i="1"/>
  <c r="BK758" i="1"/>
  <c r="BL758" i="1" s="1"/>
  <c r="BH758" i="1"/>
  <c r="BF758" i="1"/>
  <c r="BG758" i="1" s="1"/>
  <c r="BK486" i="1"/>
  <c r="BL486" i="1" s="1"/>
  <c r="BF486" i="1"/>
  <c r="BG486" i="1" s="1"/>
  <c r="BH486" i="1"/>
  <c r="BF959" i="1"/>
  <c r="BG959" i="1" s="1"/>
  <c r="BF170" i="1"/>
  <c r="BG170" i="1" s="1"/>
  <c r="BH899" i="1"/>
  <c r="BK354" i="1"/>
  <c r="BL354" i="1" s="1"/>
  <c r="BH354" i="1"/>
  <c r="BF354" i="1"/>
  <c r="BG354" i="1" s="1"/>
  <c r="BK187" i="1"/>
  <c r="BL187" i="1" s="1"/>
  <c r="BF187" i="1"/>
  <c r="BG187" i="1" s="1"/>
  <c r="BH187" i="1"/>
  <c r="BK1243" i="1"/>
  <c r="BL1243" i="1" s="1"/>
  <c r="BH1243" i="1"/>
  <c r="BK989" i="1"/>
  <c r="BL989" i="1" s="1"/>
  <c r="BF989" i="1"/>
  <c r="BG989" i="1" s="1"/>
  <c r="BH989" i="1"/>
  <c r="BH1687" i="1"/>
  <c r="BF1687" i="1"/>
  <c r="BG1687" i="1" s="1"/>
  <c r="BF590" i="1"/>
  <c r="BG590" i="1" s="1"/>
  <c r="BB1741" i="1"/>
  <c r="BB1118" i="1"/>
  <c r="BB1137" i="1"/>
  <c r="BB656" i="1"/>
  <c r="BB1661" i="1"/>
  <c r="BB236" i="1"/>
  <c r="BB6" i="1"/>
  <c r="BB670" i="1"/>
  <c r="BB161" i="1"/>
  <c r="BB304" i="1"/>
  <c r="BB649" i="1"/>
  <c r="BB1627" i="1"/>
  <c r="BB354" i="1"/>
  <c r="BB1534" i="1"/>
  <c r="BB1205" i="1"/>
  <c r="BB848" i="1"/>
  <c r="BB298" i="1"/>
  <c r="BB1196" i="1"/>
  <c r="BB342" i="1"/>
  <c r="BB587" i="1"/>
  <c r="BB1599" i="1"/>
  <c r="BB713" i="1"/>
  <c r="BB1307" i="1"/>
  <c r="BB653" i="1"/>
  <c r="BB690" i="1"/>
  <c r="BB557" i="1"/>
  <c r="BB792" i="1"/>
  <c r="BB90" i="1"/>
  <c r="BB1012" i="1"/>
  <c r="BB166" i="1"/>
  <c r="BB583" i="1"/>
  <c r="BB225" i="1"/>
  <c r="BB1635" i="1"/>
  <c r="BB1198" i="1"/>
  <c r="BB339" i="1"/>
  <c r="BB1223" i="1"/>
  <c r="BB1321" i="1"/>
  <c r="BB820" i="1"/>
  <c r="BB754" i="1"/>
  <c r="BB551" i="1"/>
  <c r="BB537" i="1"/>
  <c r="BB20" i="1"/>
  <c r="BB938" i="1"/>
  <c r="BB91" i="1"/>
  <c r="BB694" i="1"/>
  <c r="BB687" i="1"/>
  <c r="BB1376" i="1"/>
  <c r="BB511" i="1"/>
  <c r="BB1084" i="1"/>
  <c r="BB709" i="1"/>
  <c r="BB419" i="1"/>
  <c r="BB973" i="1"/>
  <c r="BB384" i="1"/>
  <c r="BB857" i="1"/>
  <c r="BB348" i="1"/>
  <c r="BB882" i="1"/>
  <c r="BB84" i="1"/>
  <c r="BB702" i="1"/>
  <c r="BB565" i="1"/>
  <c r="BB288" i="1"/>
  <c r="BB1689" i="1"/>
  <c r="BB380" i="1"/>
  <c r="BB1642" i="1"/>
  <c r="BB270" i="1"/>
  <c r="BB447" i="1"/>
  <c r="BB1414" i="1"/>
  <c r="BB545" i="1"/>
  <c r="BB1222" i="1"/>
  <c r="BB960" i="1"/>
  <c r="BB1358" i="1"/>
  <c r="BB1654" i="1"/>
  <c r="BB139" i="1"/>
  <c r="BB427" i="1"/>
  <c r="BB1655" i="1"/>
  <c r="BB521" i="1"/>
  <c r="BB1395" i="1"/>
  <c r="BB325" i="1"/>
  <c r="BB179" i="1"/>
  <c r="BB1687" i="1"/>
  <c r="BB553" i="1"/>
  <c r="BB1427" i="1"/>
  <c r="BB910" i="1"/>
  <c r="BB945" i="1"/>
  <c r="BB1719" i="1"/>
  <c r="BB577" i="1"/>
  <c r="BB1459" i="1"/>
  <c r="BB1606" i="1"/>
  <c r="BB1133" i="1"/>
  <c r="BB904" i="1"/>
  <c r="BB1657" i="1"/>
  <c r="BB676" i="1"/>
  <c r="BB1250" i="1"/>
  <c r="BB478" i="1"/>
  <c r="BB735" i="1"/>
  <c r="BB1424" i="1"/>
  <c r="BB85" i="1"/>
  <c r="BB876" i="1"/>
  <c r="BB1314" i="1"/>
  <c r="BB22" i="1"/>
  <c r="BB1613" i="1"/>
  <c r="BB944" i="1"/>
  <c r="BB114" i="1"/>
  <c r="BB780" i="1"/>
  <c r="BB1646" i="1"/>
  <c r="BB854" i="1"/>
  <c r="BB671" i="1"/>
  <c r="BB1616" i="1"/>
  <c r="BB1477" i="1"/>
  <c r="BB533" i="1"/>
  <c r="BB542" i="1"/>
  <c r="BB1101" i="1"/>
  <c r="BB752" i="1"/>
  <c r="BB50" i="1"/>
  <c r="BB332" i="1"/>
  <c r="BB306" i="1"/>
  <c r="BB302" i="1"/>
  <c r="BB455" i="1"/>
  <c r="BB105" i="1"/>
  <c r="BB1253" i="1"/>
  <c r="BB15" i="1"/>
  <c r="BB147" i="1"/>
  <c r="BB1671" i="1"/>
  <c r="BB1417" i="1"/>
  <c r="BB916" i="1"/>
  <c r="BB942" i="1"/>
  <c r="BB243" i="1"/>
  <c r="BB632" i="1"/>
  <c r="BB305" i="1"/>
  <c r="BB413" i="1"/>
  <c r="BB430" i="1"/>
  <c r="BB1607" i="1"/>
  <c r="BB1625" i="1"/>
  <c r="BB724" i="1"/>
  <c r="BB775" i="1"/>
  <c r="BB27" i="1"/>
  <c r="BB699" i="1"/>
  <c r="BB1327" i="1"/>
  <c r="BB573" i="1"/>
  <c r="BB1035" i="1"/>
  <c r="BB621" i="1"/>
  <c r="BB499" i="1"/>
  <c r="BB246" i="1"/>
  <c r="BB407" i="1"/>
  <c r="BB1024" i="1"/>
  <c r="BB194" i="1"/>
  <c r="BB988" i="1"/>
  <c r="BB1361" i="1"/>
  <c r="BB834" i="1"/>
  <c r="BB54" i="1"/>
  <c r="BB1589" i="1"/>
  <c r="BB1312" i="1"/>
  <c r="BB117" i="1"/>
  <c r="BB1148" i="1"/>
  <c r="BB888" i="1"/>
  <c r="BB1197" i="1"/>
  <c r="BB123" i="1"/>
  <c r="BB642" i="1"/>
  <c r="BB1180" i="1"/>
  <c r="BB1594" i="1"/>
  <c r="BB1515" i="1"/>
  <c r="BB774" i="1"/>
  <c r="BB177" i="1"/>
  <c r="BB70" i="1"/>
  <c r="BB1313" i="1"/>
  <c r="BB552" i="1"/>
  <c r="BB1705" i="1"/>
  <c r="BB324" i="1"/>
  <c r="BB838" i="1"/>
  <c r="BB829" i="1"/>
  <c r="BB584" i="1"/>
  <c r="BB10" i="1"/>
  <c r="BB740" i="1"/>
  <c r="BB1618" i="1"/>
  <c r="BB1677" i="1"/>
  <c r="BB744" i="1"/>
  <c r="BB1597" i="1"/>
  <c r="BB644" i="1"/>
  <c r="BB1034" i="1"/>
  <c r="BB855" i="1"/>
  <c r="BB1544" i="1"/>
  <c r="BB605" i="1"/>
  <c r="BB1316" i="1"/>
  <c r="BB922" i="1"/>
  <c r="BB67" i="1"/>
  <c r="BB1631" i="1"/>
  <c r="BB505" i="1"/>
  <c r="BB955" i="1"/>
  <c r="BB1644" i="1"/>
  <c r="BB730" i="1"/>
  <c r="BB1302" i="1"/>
  <c r="BB1151" i="1"/>
  <c r="BB1584" i="1"/>
  <c r="BB1349" i="1"/>
  <c r="BB1676" i="1"/>
  <c r="BB1562" i="1"/>
  <c r="BB555" i="1"/>
  <c r="BB1695" i="1"/>
  <c r="BB953" i="1"/>
  <c r="BB172" i="1"/>
  <c r="BB418" i="1"/>
  <c r="BB414" i="1"/>
  <c r="BB359" i="1"/>
  <c r="BB1648" i="1"/>
  <c r="BB421" i="1"/>
  <c r="BB972" i="1"/>
  <c r="BB486" i="1"/>
  <c r="BB1578" i="1"/>
  <c r="BB1511" i="1"/>
  <c r="BB753" i="1"/>
  <c r="BB1475" i="1"/>
  <c r="BB1702" i="1"/>
  <c r="BB929" i="1"/>
  <c r="BB696" i="1"/>
  <c r="BB29" i="1"/>
  <c r="BB285" i="1"/>
  <c r="BB1574" i="1"/>
  <c r="BB1037" i="1"/>
  <c r="BB1528" i="1"/>
  <c r="BB1379" i="1"/>
  <c r="BB1006" i="1"/>
  <c r="BB267" i="1"/>
  <c r="BB824" i="1"/>
  <c r="BB901" i="1"/>
  <c r="BB221" i="1"/>
  <c r="BB1213" i="1"/>
  <c r="BB574" i="1"/>
  <c r="BB1077" i="1"/>
  <c r="BB224" i="1"/>
  <c r="BB1385" i="1"/>
  <c r="BB60" i="1"/>
  <c r="BB459" i="1"/>
  <c r="BB174" i="1"/>
  <c r="BB251" i="1"/>
  <c r="BB1231" i="1"/>
  <c r="BB73" i="1"/>
  <c r="BB1195" i="1"/>
  <c r="BB1628" i="1"/>
  <c r="BB1336" i="1"/>
  <c r="BB238" i="1"/>
  <c r="BB1334" i="1"/>
  <c r="BB1007" i="1"/>
  <c r="BB513" i="1"/>
  <c r="BB1227" i="1"/>
  <c r="BB181" i="1"/>
  <c r="BB1155" i="1"/>
  <c r="BB448" i="1"/>
  <c r="BB47" i="1"/>
  <c r="BB765" i="1"/>
  <c r="BB1294" i="1"/>
  <c r="BB1485" i="1"/>
  <c r="BB877" i="1"/>
  <c r="BB978" i="1"/>
  <c r="BB924" i="1"/>
  <c r="BB1354" i="1"/>
  <c r="BB631" i="1"/>
  <c r="BB1320" i="1"/>
  <c r="BB229" i="1"/>
  <c r="BB1092" i="1"/>
  <c r="BB398" i="1"/>
  <c r="BB791" i="1"/>
  <c r="BB1352" i="1"/>
  <c r="BB369" i="1"/>
  <c r="BB1508" i="1"/>
  <c r="BB1726" i="1"/>
  <c r="BB951" i="1"/>
  <c r="BB1384" i="1"/>
  <c r="BB69" i="1"/>
  <c r="BB453" i="1"/>
  <c r="BB611" i="1"/>
  <c r="BB1623" i="1"/>
  <c r="BB609" i="1"/>
  <c r="BB1363" i="1"/>
  <c r="BB482" i="1"/>
  <c r="BB275" i="1"/>
  <c r="BB439" i="1"/>
  <c r="BB1168" i="1"/>
  <c r="BB426" i="1"/>
  <c r="BB620" i="1"/>
  <c r="BB802" i="1"/>
  <c r="BB1470" i="1"/>
  <c r="BB1169" i="1"/>
  <c r="BB688" i="1"/>
  <c r="BB1097" i="1"/>
  <c r="BB396" i="1"/>
  <c r="BB1122" i="1"/>
  <c r="BB350" i="1"/>
  <c r="BB1649" i="1"/>
  <c r="BB1232" i="1"/>
  <c r="BB677" i="1"/>
  <c r="BB1580" i="1"/>
  <c r="BB1370" i="1"/>
  <c r="BB61" i="1"/>
  <c r="BB240" i="1"/>
  <c r="BB1405" i="1"/>
  <c r="BB76" i="1"/>
  <c r="BB498" i="1"/>
  <c r="BB43" i="1"/>
  <c r="BB1293" i="1"/>
  <c r="BB1432" i="1"/>
  <c r="BB581" i="1"/>
  <c r="BB1134" i="1"/>
  <c r="BB1194" i="1"/>
  <c r="BB1319" i="1"/>
  <c r="BB721" i="1"/>
  <c r="BB468" i="1"/>
  <c r="BB550" i="1"/>
  <c r="BB1386" i="1"/>
  <c r="BB184" i="1"/>
  <c r="BB506" i="1"/>
  <c r="BB1524" i="1"/>
  <c r="BB1714" i="1"/>
  <c r="BB1287" i="1"/>
  <c r="BB1113" i="1"/>
  <c r="BB436" i="1"/>
  <c r="BB1185" i="1"/>
  <c r="BB1218" i="1"/>
  <c r="BB1718" i="1"/>
  <c r="BB1071" i="1"/>
  <c r="BB25" i="1"/>
  <c r="BB1541" i="1"/>
  <c r="BB1724" i="1"/>
  <c r="BB1108" i="1"/>
  <c r="BB1150" i="1"/>
  <c r="BB1553" i="1"/>
  <c r="BB768" i="1"/>
  <c r="BB1641" i="1"/>
  <c r="BB732" i="1"/>
  <c r="BB563" i="1"/>
  <c r="BB1565" i="1"/>
  <c r="BB1502" i="1"/>
  <c r="BB1297" i="1"/>
  <c r="BB800" i="1"/>
  <c r="BB458" i="1"/>
  <c r="BB892" i="1"/>
  <c r="BB1191" i="1"/>
  <c r="BB163" i="1"/>
  <c r="BB1052" i="1"/>
  <c r="BB594" i="1"/>
  <c r="BB1131" i="1"/>
  <c r="BB1154" i="1"/>
  <c r="BB917" i="1"/>
  <c r="BB254" i="1"/>
  <c r="BB911" i="1"/>
  <c r="BB1458" i="1"/>
  <c r="BB1013" i="1"/>
  <c r="BB296" i="1"/>
  <c r="BB1289" i="1"/>
  <c r="BB68" i="1"/>
  <c r="BB1501" i="1"/>
  <c r="BB803" i="1"/>
  <c r="BB328" i="1"/>
  <c r="BB1145" i="1"/>
  <c r="BB228" i="1"/>
  <c r="BB914" i="1"/>
  <c r="BB1389" i="1"/>
  <c r="BB360" i="1"/>
  <c r="BB985" i="1"/>
  <c r="BB132" i="1"/>
  <c r="BB274" i="1"/>
  <c r="BB423" i="1"/>
  <c r="BB1288" i="1"/>
  <c r="BB335" i="1"/>
  <c r="BB1060" i="1"/>
  <c r="BB738" i="1"/>
  <c r="BB214" i="1"/>
  <c r="BB607" i="1"/>
  <c r="BB1296" i="1"/>
  <c r="BB351" i="1"/>
  <c r="BB748" i="1"/>
  <c r="BB1058" i="1"/>
  <c r="BB31" i="1"/>
  <c r="BB1461" i="1"/>
  <c r="BB816" i="1"/>
  <c r="BB1513" i="1"/>
  <c r="BB652" i="1"/>
  <c r="BB1378" i="1"/>
  <c r="BB598" i="1"/>
  <c r="BB543" i="1"/>
  <c r="BB1488" i="1"/>
  <c r="BB965" i="1"/>
  <c r="BB277" i="1"/>
  <c r="BB1626" i="1"/>
  <c r="BB397" i="1"/>
  <c r="BB624" i="1"/>
  <c r="BB1609" i="1"/>
  <c r="BB204" i="1"/>
  <c r="BB750" i="1"/>
  <c r="BB38" i="1"/>
  <c r="BB1585" i="1"/>
  <c r="BB1688" i="1"/>
  <c r="BB837" i="1"/>
  <c r="BB1390" i="1"/>
  <c r="BB1514" i="1"/>
  <c r="BB1479" i="1"/>
  <c r="BB1161" i="1"/>
  <c r="BB596" i="1"/>
  <c r="BB806" i="1"/>
  <c r="BB1706" i="1"/>
  <c r="BB472" i="1"/>
  <c r="BB431" i="1"/>
  <c r="BB1652" i="1"/>
  <c r="BB102" i="1"/>
  <c r="BB1447" i="1"/>
  <c r="BB1369" i="1"/>
  <c r="BB564" i="1"/>
  <c r="BB1517" i="1"/>
  <c r="BB1474" i="1"/>
  <c r="BB571" i="1"/>
  <c r="BB1199" i="1"/>
  <c r="BB449" i="1"/>
  <c r="BB907" i="1"/>
  <c r="BB309" i="1"/>
  <c r="BB1492" i="1"/>
  <c r="BB403" i="1"/>
  <c r="BB1713" i="1"/>
  <c r="BB896" i="1"/>
  <c r="BB66" i="1"/>
  <c r="BB860" i="1"/>
  <c r="BB301" i="1"/>
  <c r="BB578" i="1"/>
  <c r="BB63" i="1"/>
  <c r="BB1453" i="1"/>
  <c r="BB928" i="1"/>
  <c r="BB383" i="1"/>
  <c r="BB1020" i="1"/>
  <c r="BB440" i="1"/>
  <c r="BB205" i="1"/>
  <c r="BB1436" i="1"/>
  <c r="BB1106" i="1"/>
  <c r="BB28" i="1"/>
  <c r="BB826" i="1"/>
  <c r="BB875" i="1"/>
  <c r="BB518" i="1"/>
  <c r="BB1216" i="1"/>
  <c r="BB11" i="1"/>
  <c r="BB1165" i="1"/>
  <c r="BB424" i="1"/>
  <c r="BB1497" i="1"/>
  <c r="BB196" i="1"/>
  <c r="BB1698" i="1"/>
  <c r="BB237" i="1"/>
  <c r="BB456" i="1"/>
  <c r="BB1545" i="1"/>
  <c r="BB612" i="1"/>
  <c r="BB1330" i="1"/>
  <c r="BB1525" i="1"/>
  <c r="BB616" i="1"/>
  <c r="BB1193" i="1"/>
  <c r="BB516" i="1"/>
  <c r="BB778" i="1"/>
  <c r="BB727" i="1"/>
  <c r="BB1416" i="1"/>
  <c r="BB133" i="1"/>
  <c r="BB1188" i="1"/>
  <c r="BB406" i="1"/>
  <c r="BB1494" i="1"/>
  <c r="BB1503" i="1"/>
  <c r="BB377" i="1"/>
  <c r="BB827" i="1"/>
  <c r="BB1516" i="1"/>
  <c r="BB470" i="1"/>
  <c r="BB1046" i="1"/>
  <c r="BB895" i="1"/>
  <c r="BB1456" i="1"/>
  <c r="BB613" i="1"/>
  <c r="BB1548" i="1"/>
  <c r="BB1306" i="1"/>
  <c r="BB195" i="1"/>
  <c r="BB1567" i="1"/>
  <c r="BB809" i="1"/>
  <c r="BB44" i="1"/>
  <c r="BB1550" i="1"/>
  <c r="BB150" i="1"/>
  <c r="BB1681" i="1"/>
  <c r="BB1520" i="1"/>
  <c r="BB21" i="1"/>
  <c r="BB844" i="1"/>
  <c r="BB199" i="1"/>
  <c r="BB1322" i="1"/>
  <c r="BB1383" i="1"/>
  <c r="BB625" i="1"/>
  <c r="BB1347" i="1"/>
  <c r="BB1382" i="1"/>
  <c r="BB173" i="1"/>
  <c r="BB568" i="1"/>
  <c r="BB303" i="1"/>
  <c r="BB1716" i="1"/>
  <c r="BB1190" i="1"/>
  <c r="BB429" i="1"/>
  <c r="BB1368" i="1"/>
  <c r="BB1187" i="1"/>
  <c r="BB622" i="1"/>
  <c r="BB23" i="1"/>
  <c r="BB504" i="1"/>
  <c r="BB433" i="1"/>
  <c r="BB1556" i="1"/>
  <c r="BB785" i="1"/>
  <c r="BB187" i="1"/>
  <c r="BB941" i="1"/>
  <c r="BB96" i="1"/>
  <c r="BB1177" i="1"/>
  <c r="BB1675" i="1"/>
  <c r="BB175" i="1"/>
  <c r="BB135" i="1"/>
  <c r="BB35" i="1"/>
  <c r="BB1103" i="1"/>
  <c r="BB1664" i="1"/>
  <c r="BB1067" i="1"/>
  <c r="BB1500" i="1"/>
  <c r="BB1208" i="1"/>
  <c r="BB307" i="1"/>
  <c r="BB1078" i="1"/>
  <c r="BB879" i="1"/>
  <c r="BB257" i="1"/>
  <c r="BB1099" i="1"/>
  <c r="BB1660" i="1"/>
  <c r="BB867" i="1"/>
  <c r="BB1679" i="1"/>
  <c r="BB1486" i="1"/>
  <c r="BB886" i="1"/>
  <c r="BB1038" i="1"/>
  <c r="BB795" i="1"/>
  <c r="BB1564" i="1"/>
  <c r="BB722" i="1"/>
  <c r="BB540" i="1"/>
  <c r="BB1098" i="1"/>
  <c r="BB487" i="1"/>
  <c r="BB1192" i="1"/>
  <c r="BB399" i="1"/>
  <c r="BB964" i="1"/>
  <c r="BB134" i="1"/>
  <c r="BB535" i="1"/>
  <c r="BB1224" i="1"/>
  <c r="BB463" i="1"/>
  <c r="BB1380" i="1"/>
  <c r="BB1226" i="1"/>
  <c r="BB823" i="1"/>
  <c r="BB1256" i="1"/>
  <c r="BB271" i="1"/>
  <c r="BB1540" i="1"/>
  <c r="BB259" i="1"/>
  <c r="BB1495" i="1"/>
  <c r="BB361" i="1"/>
  <c r="BB1107" i="1"/>
  <c r="BB885" i="1"/>
  <c r="BB291" i="1"/>
  <c r="BB379" i="1"/>
  <c r="BB400" i="1"/>
  <c r="BB1257" i="1"/>
  <c r="BB1723" i="1"/>
  <c r="BB1621" i="1"/>
  <c r="BB19" i="1"/>
  <c r="BB779" i="1"/>
  <c r="BB48" i="1"/>
  <c r="BB401" i="1"/>
  <c r="BB1371" i="1"/>
  <c r="BB1301" i="1"/>
  <c r="BB990" i="1"/>
  <c r="BB893" i="1"/>
  <c r="BB592" i="1"/>
  <c r="BB18" i="1"/>
  <c r="BB684" i="1"/>
  <c r="BB1442" i="1"/>
  <c r="BB1686" i="1"/>
  <c r="BB1215" i="1"/>
  <c r="BB465" i="1"/>
  <c r="BB1051" i="1"/>
  <c r="BB1612" i="1"/>
  <c r="BB39" i="1"/>
  <c r="BB395" i="1"/>
  <c r="BB408" i="1"/>
  <c r="BB1469" i="1"/>
  <c r="BB628" i="1"/>
  <c r="BB1426" i="1"/>
  <c r="BB1653" i="1"/>
  <c r="BB1592" i="1"/>
  <c r="BB1123" i="1"/>
  <c r="BB434" i="1"/>
  <c r="BB1266" i="1"/>
  <c r="BB807" i="1"/>
  <c r="BB657" i="1"/>
  <c r="BB532" i="1"/>
  <c r="BB1318" i="1"/>
  <c r="BB1617" i="1"/>
  <c r="BB193" i="1"/>
  <c r="BB1251" i="1"/>
  <c r="BB1717" i="1"/>
  <c r="BB1364" i="1"/>
  <c r="BB182" i="1"/>
  <c r="BB1665" i="1"/>
  <c r="BB864" i="1"/>
  <c r="BB330" i="1"/>
  <c r="BB828" i="1"/>
  <c r="BB1529" i="1"/>
  <c r="BB1210" i="1"/>
  <c r="BB81" i="1"/>
  <c r="BB128" i="1"/>
  <c r="BB601" i="1"/>
  <c r="BB92" i="1"/>
  <c r="BB1109" i="1"/>
  <c r="BB26" i="1"/>
  <c r="BB51" i="1"/>
  <c r="BB411" i="1"/>
  <c r="BB32" i="1"/>
  <c r="BB1081" i="1"/>
  <c r="BB124" i="1"/>
  <c r="BB103" i="1"/>
  <c r="BB570" i="1"/>
  <c r="BB921" i="1"/>
  <c r="BB902" i="1"/>
  <c r="BB1600" i="1"/>
  <c r="BB454" i="1"/>
  <c r="BB192" i="1"/>
  <c r="BB846" i="1"/>
  <c r="BB1598" i="1"/>
  <c r="BB582" i="1"/>
  <c r="BB643" i="1"/>
  <c r="BB1399" i="1"/>
  <c r="BB137" i="1"/>
  <c r="BB883" i="1"/>
  <c r="BB1604" i="1"/>
  <c r="BB1418" i="1"/>
  <c r="BB1303" i="1"/>
  <c r="BB297" i="1"/>
  <c r="BB915" i="1"/>
  <c r="BB1117" i="1"/>
  <c r="BB49" i="1"/>
  <c r="BB1463" i="1"/>
  <c r="BB329" i="1"/>
  <c r="BB1075" i="1"/>
  <c r="BB1166" i="1"/>
  <c r="BB493" i="1"/>
  <c r="BB648" i="1"/>
  <c r="BB1241" i="1"/>
  <c r="BB420" i="1"/>
  <c r="BB59" i="1"/>
  <c r="BB982" i="1"/>
  <c r="BB1119" i="1"/>
  <c r="BB101" i="1"/>
  <c r="BB805" i="1"/>
  <c r="BB1132" i="1"/>
  <c r="BB167" i="1"/>
  <c r="BB534" i="1"/>
  <c r="BB503" i="1"/>
  <c r="BB1200" i="1"/>
  <c r="BB415" i="1"/>
  <c r="BB1036" i="1"/>
  <c r="BB278" i="1"/>
  <c r="BB1366" i="1"/>
  <c r="BB927" i="1"/>
  <c r="BB441" i="1"/>
  <c r="BB1275" i="1"/>
  <c r="BB1429" i="1"/>
  <c r="BB1630" i="1"/>
  <c r="BB1393" i="1"/>
  <c r="BB1008" i="1"/>
  <c r="BB362" i="1"/>
  <c r="BB588" i="1"/>
  <c r="BB1070" i="1"/>
  <c r="BB810" i="1"/>
  <c r="BB999" i="1"/>
  <c r="BB381" i="1"/>
  <c r="BB1091" i="1"/>
  <c r="BB422" i="1"/>
  <c r="BB691" i="1"/>
  <c r="BB248" i="1"/>
  <c r="BB154" i="1"/>
  <c r="BB1460" i="1"/>
  <c r="BB30" i="1"/>
  <c r="BB787" i="1"/>
  <c r="BB952" i="1"/>
  <c r="BB1381" i="1"/>
  <c r="BB1629" i="1"/>
  <c r="BB1130" i="1"/>
  <c r="BB216" i="1"/>
  <c r="BB250" i="1"/>
  <c r="BB1300" i="1"/>
  <c r="BB120" i="1"/>
  <c r="BB634" i="1"/>
  <c r="BB33" i="1"/>
  <c r="BB1583" i="1"/>
  <c r="BB825" i="1"/>
  <c r="BB1419" i="1"/>
  <c r="BB1493" i="1"/>
  <c r="BB1282" i="1"/>
  <c r="BB758" i="1"/>
  <c r="BB847" i="1"/>
  <c r="BB1408" i="1"/>
  <c r="BB1733" i="1"/>
  <c r="BB1244" i="1"/>
  <c r="BB1703" i="1"/>
  <c r="BB1346" i="1"/>
  <c r="BB566" i="1"/>
  <c r="BB623" i="1"/>
  <c r="BB1696" i="1"/>
  <c r="BB853" i="1"/>
  <c r="BB1404" i="1"/>
  <c r="BB593" i="1"/>
  <c r="BB1039" i="1"/>
  <c r="BB974" i="1"/>
  <c r="BB766" i="1"/>
  <c r="BB526" i="1"/>
  <c r="BB1398" i="1"/>
  <c r="BB796" i="1"/>
  <c r="BB71" i="1"/>
  <c r="BB130" i="1"/>
  <c r="BB586" i="1"/>
  <c r="BB1601" i="1"/>
  <c r="BB936" i="1"/>
  <c r="BB234" i="1"/>
  <c r="BB580" i="1"/>
  <c r="BB1522" i="1"/>
  <c r="BB1645" i="1"/>
  <c r="BB968" i="1"/>
  <c r="BB282" i="1"/>
  <c r="BB1124" i="1"/>
  <c r="BB462" i="1"/>
  <c r="BB567" i="1"/>
  <c r="BB1000" i="1"/>
  <c r="BB170" i="1"/>
  <c r="BB900" i="1"/>
  <c r="BB1546" i="1"/>
  <c r="BB1111" i="1"/>
  <c r="BB89" i="1"/>
  <c r="BB1317" i="1"/>
  <c r="BB1700" i="1"/>
  <c r="BB142" i="1"/>
  <c r="BB1238" i="1"/>
  <c r="BB1375" i="1"/>
  <c r="BB249" i="1"/>
  <c r="BB1221" i="1"/>
  <c r="BB1388" i="1"/>
  <c r="BB206" i="1"/>
  <c r="BB790" i="1"/>
  <c r="BB767" i="1"/>
  <c r="BB1328" i="1"/>
  <c r="BB149" i="1"/>
  <c r="BB1292" i="1"/>
  <c r="BB538" i="1"/>
  <c r="BB1622" i="1"/>
  <c r="BB1311" i="1"/>
  <c r="BB561" i="1"/>
  <c r="BB1659" i="1"/>
  <c r="BB5" i="1"/>
  <c r="BB159" i="1"/>
  <c r="BB1537" i="1"/>
  <c r="BB1392" i="1"/>
  <c r="BB287" i="1"/>
  <c r="BB716" i="1"/>
  <c r="BB1602" i="1"/>
  <c r="BB1066" i="1"/>
  <c r="BB1255" i="1"/>
  <c r="BB509" i="1"/>
  <c r="BB1219" i="1"/>
  <c r="BB1062" i="1"/>
  <c r="BB331" i="1"/>
  <c r="BB376" i="1"/>
  <c r="BB314" i="1"/>
  <c r="BB1588" i="1"/>
  <c r="BB614" i="1"/>
  <c r="BB17" i="1"/>
  <c r="BB1080" i="1"/>
  <c r="BB899" i="1"/>
  <c r="BB79" i="1"/>
  <c r="BB1450" i="1"/>
  <c r="BB344" i="1"/>
  <c r="BB495" i="1"/>
  <c r="BB1428" i="1"/>
  <c r="BB1496" i="1"/>
  <c r="BB1658" i="1"/>
  <c r="BB333" i="1"/>
  <c r="BB1711" i="1"/>
  <c r="BB969" i="1"/>
  <c r="BB1547" i="1"/>
  <c r="BB562" i="1"/>
  <c r="BB1538" i="1"/>
  <c r="BB1526" i="1"/>
  <c r="BB975" i="1"/>
  <c r="BB1536" i="1"/>
  <c r="BB939" i="1"/>
  <c r="BB1372" i="1"/>
  <c r="BB728" i="1"/>
  <c r="BB1614" i="1"/>
  <c r="BB822" i="1"/>
  <c r="BB751" i="1"/>
  <c r="BB121" i="1"/>
  <c r="BB843" i="1"/>
  <c r="BB1532" i="1"/>
  <c r="BB186" i="1"/>
  <c r="BB1295" i="1"/>
  <c r="BB1230" i="1"/>
  <c r="BB127" i="1"/>
  <c r="BB782" i="1"/>
  <c r="BB539" i="1"/>
  <c r="BB1308" i="1"/>
  <c r="BB1566" i="1"/>
  <c r="BB1643" i="1"/>
  <c r="BB842" i="1"/>
  <c r="BB231" i="1"/>
  <c r="BB1064" i="1"/>
  <c r="BB474" i="1"/>
  <c r="BB836" i="1"/>
  <c r="BB75" i="1"/>
  <c r="BB279" i="1"/>
  <c r="BB1096" i="1"/>
  <c r="BB1730" i="1"/>
  <c r="BB1252" i="1"/>
  <c r="BB714" i="1"/>
  <c r="BB695" i="1"/>
  <c r="BB1128" i="1"/>
  <c r="BB346" i="1"/>
  <c r="BB1156" i="1"/>
  <c r="BB55" i="1"/>
  <c r="BB1367" i="1"/>
  <c r="BB241" i="1"/>
  <c r="BB979" i="1"/>
  <c r="BB517" i="1"/>
  <c r="BB1690" i="1"/>
  <c r="BB747" i="1"/>
  <c r="BB272" i="1"/>
  <c r="BB873" i="1"/>
  <c r="BB1595" i="1"/>
  <c r="BB1173" i="1"/>
  <c r="BB1498" i="1"/>
  <c r="BB651" i="1"/>
  <c r="BB1663" i="1"/>
  <c r="BB273" i="1"/>
  <c r="BB1243" i="1"/>
  <c r="BB821" i="1"/>
  <c r="BB734" i="1"/>
  <c r="BB269" i="1"/>
  <c r="BB464" i="1"/>
  <c r="BB1561" i="1"/>
  <c r="BB556" i="1"/>
  <c r="BB1186" i="1"/>
  <c r="BB1430" i="1"/>
  <c r="BB959" i="1"/>
  <c r="BB337" i="1"/>
  <c r="BB923" i="1"/>
  <c r="BB1356" i="1"/>
  <c r="BB1510" i="1"/>
  <c r="BB755" i="1"/>
  <c r="BB152" i="1"/>
  <c r="BB1273" i="1"/>
  <c r="BB372" i="1"/>
  <c r="BB1138" i="1"/>
  <c r="BB1473" i="1"/>
  <c r="BB1464" i="1"/>
  <c r="BB1701" i="1"/>
  <c r="BB1437" i="1"/>
  <c r="BB1010" i="1"/>
  <c r="BB1549" i="1"/>
  <c r="BB473" i="1"/>
  <c r="BB404" i="1"/>
  <c r="BB358" i="1"/>
  <c r="BB1073" i="1"/>
  <c r="BB1720" i="1"/>
  <c r="BB1059" i="1"/>
  <c r="BB1309" i="1"/>
  <c r="BB212" i="1"/>
  <c r="BB191" i="1"/>
  <c r="BB1521" i="1"/>
  <c r="BB736" i="1"/>
  <c r="BB162" i="1"/>
  <c r="BB700" i="1"/>
  <c r="BB1063" i="1"/>
  <c r="BB954" i="1"/>
  <c r="BB347" i="1"/>
  <c r="BB1743" i="1"/>
  <c r="BB481" i="1"/>
  <c r="BB1579" i="1"/>
  <c r="BB693" i="1"/>
  <c r="BB957" i="1"/>
  <c r="BB1274" i="1"/>
  <c r="BB451" i="1"/>
  <c r="BB1647" i="1"/>
  <c r="BB889" i="1"/>
  <c r="BB1739" i="1"/>
  <c r="BB1237" i="1"/>
  <c r="BB1678" i="1"/>
  <c r="BB417" i="1"/>
  <c r="BB646" i="1"/>
  <c r="BB832" i="1"/>
  <c r="BB190" i="1"/>
  <c r="BB1423" i="1"/>
  <c r="BB590" i="1"/>
  <c r="BB310" i="1"/>
  <c r="BB1422" i="1"/>
  <c r="BB515" i="1"/>
  <c r="BB1143" i="1"/>
  <c r="BB1704" i="1"/>
  <c r="BB1445" i="1"/>
  <c r="BB1476" i="1"/>
  <c r="BB1162" i="1"/>
  <c r="BB1175" i="1"/>
  <c r="BB185" i="1"/>
  <c r="BB1685" i="1"/>
  <c r="BB389" i="1"/>
  <c r="BB299" i="1"/>
  <c r="BB1335" i="1"/>
  <c r="BB209" i="1"/>
  <c r="BB819" i="1"/>
  <c r="BB402" i="1"/>
  <c r="BB97" i="1"/>
  <c r="BB264" i="1"/>
  <c r="BB1033" i="1"/>
  <c r="BB292" i="1"/>
  <c r="BB183" i="1"/>
  <c r="BB1694" i="1"/>
  <c r="BB1581" i="1"/>
  <c r="BB1040" i="1"/>
  <c r="BB210" i="1"/>
  <c r="BB492" i="1"/>
  <c r="BB546" i="1"/>
  <c r="BB1182" i="1"/>
  <c r="BB1025" i="1"/>
  <c r="BB560" i="1"/>
  <c r="BB905" i="1"/>
  <c r="BB268" i="1"/>
  <c r="BB866" i="1"/>
  <c r="BB86" i="1"/>
  <c r="BB1505" i="1"/>
  <c r="BB1104" i="1"/>
  <c r="BB293" i="1"/>
  <c r="BB1452" i="1"/>
  <c r="BB1114" i="1"/>
  <c r="BB315" i="1"/>
  <c r="BB112" i="1"/>
  <c r="BB1209" i="1"/>
  <c r="BB1563" i="1"/>
  <c r="BB435" i="1"/>
  <c r="BB1490" i="1"/>
  <c r="BB1141" i="1"/>
  <c r="BB1176" i="1"/>
  <c r="BB93" i="1"/>
  <c r="BB686" i="1"/>
  <c r="BB874" i="1"/>
  <c r="BB1159" i="1"/>
  <c r="BB569" i="1"/>
  <c r="BB308" i="1"/>
  <c r="BB111" i="1"/>
  <c r="BB682" i="1"/>
  <c r="BB1575" i="1"/>
  <c r="BB58" i="1"/>
  <c r="BB1396" i="1"/>
  <c r="BB1362" i="1"/>
  <c r="BB839" i="1"/>
  <c r="BB849" i="1"/>
  <c r="BB276" i="1"/>
  <c r="BB723" i="1"/>
  <c r="BB706" i="1"/>
  <c r="BB1462" i="1"/>
  <c r="BB943" i="1"/>
  <c r="BB1632" i="1"/>
  <c r="BB725" i="1"/>
  <c r="BB1596" i="1"/>
  <c r="BB1315" i="1"/>
  <c r="BB894" i="1"/>
  <c r="BB1409" i="1"/>
  <c r="BB640" i="1"/>
  <c r="BB1433" i="1"/>
  <c r="BB604" i="1"/>
  <c r="BB1258" i="1"/>
  <c r="BB349" i="1"/>
  <c r="BB1214" i="1"/>
  <c r="BB1153" i="1"/>
  <c r="BB544" i="1"/>
  <c r="BB226" i="1"/>
  <c r="BB764" i="1"/>
  <c r="BB375" i="1"/>
  <c r="BB1142" i="1"/>
  <c r="BB284" i="1"/>
  <c r="BB203" i="1"/>
  <c r="BB1413" i="1"/>
  <c r="BB7" i="1"/>
  <c r="BB1129" i="1"/>
  <c r="BB371" i="1"/>
  <c r="BB1633" i="1"/>
  <c r="BB1170" i="1"/>
  <c r="BB589" i="1"/>
  <c r="BB168" i="1"/>
  <c r="BB897" i="1"/>
  <c r="BB1651" i="1"/>
  <c r="BB989" i="1"/>
  <c r="BB675" i="1"/>
  <c r="BB200" i="1"/>
  <c r="BB937" i="1"/>
  <c r="BB100" i="1"/>
  <c r="BB530" i="1"/>
  <c r="BB1233" i="1"/>
  <c r="BB232" i="1"/>
  <c r="BB833" i="1"/>
  <c r="BB1715" i="1"/>
  <c r="BB1682" i="1"/>
  <c r="BB1729" i="1"/>
  <c r="BB1160" i="1"/>
  <c r="BB410" i="1"/>
  <c r="BB932" i="1"/>
  <c r="BB1178" i="1"/>
  <c r="BB323" i="1"/>
  <c r="BB16" i="1"/>
  <c r="BB617" i="1"/>
  <c r="BB1083" i="1"/>
  <c r="BB405" i="1"/>
  <c r="BB986" i="1"/>
  <c r="BB1558" i="1"/>
  <c r="BB1407" i="1"/>
  <c r="BB1712" i="1"/>
  <c r="BB987" i="1"/>
  <c r="BB213" i="1"/>
  <c r="BB83" i="1"/>
  <c r="BB683" i="1"/>
  <c r="BB80" i="1"/>
  <c r="BB1149" i="1"/>
  <c r="BB300" i="1"/>
  <c r="BB674" i="1"/>
  <c r="BB918" i="1"/>
  <c r="BB575" i="1"/>
  <c r="BB41" i="1"/>
  <c r="BB1093" i="1"/>
  <c r="BB1100" i="1"/>
  <c r="BB998" i="1"/>
  <c r="BB87" i="1"/>
  <c r="BB1639" i="1"/>
  <c r="BB881" i="1"/>
  <c r="BB1603" i="1"/>
  <c r="BB258" i="1"/>
  <c r="BB1105" i="1"/>
  <c r="BB856" i="1"/>
  <c r="BB645" i="1"/>
  <c r="BB541" i="1"/>
  <c r="BB171" i="1"/>
  <c r="BB1217" i="1"/>
  <c r="BB1656" i="1"/>
  <c r="BB1539" i="1"/>
  <c r="BB1666" i="1"/>
  <c r="BB65" i="1"/>
  <c r="BB984" i="1"/>
  <c r="BB1509" i="1"/>
  <c r="BB477" i="1"/>
  <c r="BB157" i="1"/>
  <c r="BB830" i="1"/>
  <c r="BB1229" i="1"/>
  <c r="BB352" i="1"/>
  <c r="BB1593" i="1"/>
  <c r="BB444" i="1"/>
  <c r="BB1697" i="1"/>
  <c r="BB438" i="1"/>
  <c r="BB603" i="1"/>
  <c r="BB1487" i="1"/>
  <c r="BB233" i="1"/>
  <c r="BB1323" i="1"/>
  <c r="BB45" i="1"/>
  <c r="BB1624" i="1"/>
  <c r="BB502" i="1"/>
  <c r="BB1590" i="1"/>
  <c r="BB1391" i="1"/>
  <c r="BB633" i="1"/>
  <c r="BB1355" i="1"/>
  <c r="BB437" i="1"/>
  <c r="BB1507" i="1"/>
  <c r="BB1088" i="1"/>
  <c r="BB126" i="1"/>
  <c r="BB263" i="1"/>
  <c r="BB1570" i="1"/>
  <c r="BB527" i="1"/>
  <c r="BB1725" i="1"/>
  <c r="BB898" i="1"/>
  <c r="BB1365" i="1"/>
  <c r="BB1610" i="1"/>
  <c r="BB759" i="1"/>
  <c r="BB1448" i="1"/>
  <c r="BB669" i="1"/>
  <c r="BB1220" i="1"/>
  <c r="BB650" i="1"/>
  <c r="BB919" i="1"/>
  <c r="BB1608" i="1"/>
  <c r="BB733" i="1"/>
  <c r="BB1636" i="1"/>
  <c r="BB227" i="1"/>
  <c r="BB1079" i="1"/>
  <c r="BB1512" i="1"/>
  <c r="BB797" i="1"/>
  <c r="BB813" i="1"/>
  <c r="BB739" i="1"/>
  <c r="BB8" i="1"/>
  <c r="BB737" i="1"/>
  <c r="BB1491" i="1"/>
  <c r="BB1434" i="1"/>
  <c r="BB619" i="1"/>
  <c r="BB144" i="1"/>
  <c r="BB745" i="1"/>
  <c r="BB1211" i="1"/>
  <c r="BB749" i="1"/>
  <c r="BB1242" i="1"/>
  <c r="BB131" i="1"/>
  <c r="BB1535" i="1"/>
  <c r="BB153" i="1"/>
  <c r="BB1115" i="1"/>
  <c r="BB469" i="1"/>
  <c r="BB467" i="1"/>
  <c r="BB507" i="1"/>
  <c r="BB336" i="1"/>
  <c r="BB1353" i="1"/>
  <c r="BB428" i="1"/>
  <c r="BB930" i="1"/>
  <c r="BB1174" i="1"/>
  <c r="BB831" i="1"/>
  <c r="BB217" i="1"/>
  <c r="BB1693" i="1"/>
  <c r="BB1228" i="1"/>
  <c r="BB1254" i="1"/>
  <c r="BB627" i="1"/>
  <c r="BB24" i="1"/>
  <c r="BB1065" i="1"/>
  <c r="BB1731" i="1"/>
  <c r="BB818" i="1"/>
  <c r="BB1329" i="1"/>
  <c r="BB1144" i="1"/>
  <c r="BB997" i="1"/>
  <c r="BB925" i="1"/>
  <c r="BB626" i="1"/>
  <c r="BB1397" i="1"/>
  <c r="BB169" i="1"/>
  <c r="BB1699" i="1"/>
  <c r="BB94" i="1"/>
  <c r="BB701" i="1"/>
  <c r="BB1112" i="1"/>
  <c r="BB931" i="1"/>
  <c r="BB845" i="1"/>
  <c r="BB1667" i="1"/>
  <c r="BB1662" i="1"/>
  <c r="BB1377" i="1"/>
  <c r="BB608" i="1"/>
  <c r="BB34" i="1"/>
  <c r="BB572" i="1"/>
  <c r="BB647" i="1"/>
  <c r="BB698" i="1"/>
  <c r="BB731" i="1"/>
  <c r="BB1615" i="1"/>
  <c r="BB353" i="1"/>
  <c r="BB1451" i="1"/>
  <c r="BB373" i="1"/>
  <c r="BB445" i="1"/>
  <c r="BB1018" i="1"/>
  <c r="BB99" i="1"/>
  <c r="BB1519" i="1"/>
  <c r="BB761" i="1"/>
  <c r="BB1611" i="1"/>
  <c r="BB781" i="1"/>
  <c r="BB685" i="1"/>
  <c r="BB1472" i="1"/>
  <c r="BB390" i="1"/>
  <c r="BB64" i="1"/>
  <c r="BB151" i="1"/>
  <c r="BB1167" i="1"/>
  <c r="BB338" i="1"/>
  <c r="BB1410" i="1"/>
  <c r="BB654" i="1"/>
  <c r="BB119" i="1"/>
  <c r="BB887" i="1"/>
  <c r="BB1576" i="1"/>
  <c r="BB933" i="1"/>
  <c r="BB1348" i="1"/>
  <c r="BB906" i="1"/>
  <c r="BB1047" i="1"/>
  <c r="BB1736" i="1"/>
  <c r="BB1061" i="1"/>
  <c r="BB77" i="1"/>
  <c r="BB579" i="1"/>
  <c r="BB1207" i="1"/>
  <c r="BB1640" i="1"/>
  <c r="BB1189" i="1"/>
  <c r="BB1245" i="1"/>
  <c r="BB363" i="1"/>
  <c r="BB136" i="1"/>
  <c r="BB865" i="1"/>
  <c r="BB1619" i="1"/>
  <c r="BB4" i="1"/>
  <c r="BB1406" i="1"/>
  <c r="BB1425" i="1"/>
  <c r="BB912" i="1"/>
  <c r="BB82" i="1"/>
  <c r="BB364" i="1"/>
  <c r="BB290" i="1"/>
  <c r="BB926" i="1"/>
  <c r="BB637" i="1"/>
  <c r="BB432" i="1"/>
  <c r="BB777" i="1"/>
  <c r="BB12" i="1"/>
  <c r="BB610" i="1"/>
  <c r="BB95" i="1"/>
  <c r="BB1357" i="1"/>
  <c r="BB976" i="1"/>
  <c r="BB1738" i="1"/>
  <c r="BB1324" i="1"/>
  <c r="BB602" i="1"/>
  <c r="BB715" i="1"/>
  <c r="BB1727" i="1"/>
  <c r="BB1001" i="1"/>
  <c r="BB1435" i="1"/>
  <c r="BB1557" i="1"/>
  <c r="BB946" i="1"/>
  <c r="BB1005" i="1"/>
  <c r="BB920" i="1"/>
  <c r="BB442" i="1"/>
  <c r="BB370" i="1"/>
  <c r="BB494" i="1"/>
  <c r="BB1031" i="1"/>
  <c r="BB409" i="1"/>
  <c r="BB180" i="1"/>
  <c r="BB1454" i="1"/>
  <c r="BB366" i="1"/>
  <c r="BB1415" i="1"/>
  <c r="BB1577" i="1"/>
  <c r="BB980" i="1"/>
  <c r="BB1074" i="1"/>
  <c r="BB711" i="1"/>
  <c r="BB689" i="1"/>
  <c r="BB148" i="1"/>
  <c r="BB211" i="1"/>
  <c r="BB450" i="1"/>
  <c r="BB1206" i="1"/>
  <c r="BB815" i="1"/>
  <c r="BB1504" i="1"/>
  <c r="BB357" i="1"/>
  <c r="BB1212" i="1"/>
  <c r="BB995" i="1"/>
  <c r="BB638" i="1"/>
  <c r="BB1265" i="1"/>
  <c r="BB512" i="1"/>
  <c r="BB1225" i="1"/>
  <c r="BB476" i="1"/>
  <c r="BB230" i="1"/>
  <c r="BB1620" i="1"/>
  <c r="BB958" i="1"/>
  <c r="BB1009" i="1"/>
  <c r="BB416" i="1"/>
  <c r="BB98" i="1"/>
  <c r="BB508" i="1"/>
  <c r="BB961" i="1"/>
  <c r="BB630" i="1"/>
  <c r="BB1387" i="1"/>
  <c r="BB1670" i="1"/>
  <c r="BB1533" i="1"/>
  <c r="BB1478" i="1"/>
  <c r="BB1728" i="1"/>
  <c r="BB1634" i="1"/>
  <c r="BB475" i="1"/>
  <c r="BB786" i="1"/>
  <c r="BB145" i="1"/>
  <c r="BB40" i="1"/>
  <c r="BB641" i="1"/>
  <c r="BB1523" i="1"/>
  <c r="BB629" i="1"/>
  <c r="BB547" i="1"/>
  <c r="BB72" i="1"/>
  <c r="BB801" i="1"/>
  <c r="BB1555" i="1"/>
  <c r="BB62" i="1"/>
  <c r="BB1089" i="1"/>
  <c r="BB104" i="1"/>
  <c r="BB705" i="1"/>
  <c r="BB1587" i="1"/>
  <c r="BB1394" i="1"/>
  <c r="BB1569" i="1"/>
  <c r="BB1032" i="1"/>
  <c r="BB74" i="1"/>
  <c r="BB804" i="1"/>
  <c r="BB1506" i="1"/>
  <c r="BB726" i="1"/>
  <c r="BB991" i="1"/>
  <c r="BB1680" i="1"/>
  <c r="BB549" i="1"/>
  <c r="BB1004" i="1"/>
  <c r="BB1582" i="1"/>
  <c r="BB286" i="1"/>
  <c r="BB239" i="1"/>
  <c r="BB1072" i="1"/>
  <c r="BB242" i="1"/>
  <c r="BB908" i="1"/>
  <c r="BB14" i="1"/>
  <c r="BB1110" i="1"/>
  <c r="BB799" i="1"/>
  <c r="BB1744" i="1"/>
  <c r="BB1019" i="1"/>
  <c r="BB909" i="1"/>
  <c r="BB798" i="1"/>
  <c r="BB1249" i="1"/>
  <c r="BB880" i="1"/>
  <c r="BB178" i="1"/>
  <c r="BB460" i="1"/>
  <c r="BB814" i="1"/>
  <c r="BB554" i="1"/>
  <c r="BB615" i="1"/>
  <c r="BB253" i="1"/>
  <c r="BB835" i="1"/>
  <c r="BB158" i="1"/>
  <c r="BB531" i="1"/>
  <c r="BB88" i="1"/>
  <c r="BB1737" i="1"/>
  <c r="BB1076" i="1"/>
  <c r="BB1518" i="1"/>
  <c r="BB595" i="1"/>
  <c r="BB760" i="1"/>
  <c r="BB773" i="1"/>
  <c r="BB1181" i="1"/>
  <c r="BB746" i="1"/>
  <c r="BB56" i="1"/>
  <c r="BB122" i="1"/>
  <c r="BB852" i="1"/>
  <c r="BB1351" i="1"/>
  <c r="BB374" i="1"/>
  <c r="BB283" i="1"/>
  <c r="BB1455" i="1"/>
  <c r="BB697" i="1"/>
  <c r="BB1291" i="1"/>
  <c r="BB981" i="1"/>
  <c r="BB514" i="1"/>
  <c r="BB510" i="1"/>
  <c r="BB591" i="1"/>
  <c r="BB1152" i="1"/>
  <c r="BB1157" i="1"/>
  <c r="BB1116" i="1"/>
  <c r="BB903" i="1"/>
  <c r="BB1090" i="1"/>
  <c r="BB318" i="1"/>
  <c r="BB471" i="1"/>
  <c r="BB1568" i="1"/>
  <c r="BB597" i="1"/>
  <c r="BB1276" i="1"/>
  <c r="BB57" i="1"/>
  <c r="BB655" i="1"/>
  <c r="BB466" i="1"/>
  <c r="BB46" i="1"/>
  <c r="BB262" i="1"/>
  <c r="BB118" i="1"/>
  <c r="BB412" i="1"/>
  <c r="BB1286" i="1"/>
  <c r="BB1337" i="1"/>
  <c r="BB334" i="1"/>
  <c r="BB1457" i="1"/>
  <c r="BB808" i="1"/>
  <c r="BB106" i="1"/>
  <c r="BB452" i="1"/>
  <c r="BB1350" i="1"/>
  <c r="BB1489" i="1"/>
  <c r="BB712" i="1"/>
  <c r="BB138" i="1"/>
  <c r="BB996" i="1"/>
  <c r="BB143" i="1"/>
  <c r="BB343" i="1"/>
  <c r="BB872" i="1"/>
  <c r="BB42" i="1"/>
  <c r="BB772" i="1"/>
  <c r="BB1290" i="1"/>
  <c r="BB983" i="1"/>
  <c r="BB1672" i="1"/>
  <c r="BB861" i="1"/>
  <c r="BB1444" i="1"/>
  <c r="BB606" i="1"/>
  <c r="BB113" i="1"/>
  <c r="BB528" i="1"/>
  <c r="BB1465" i="1"/>
  <c r="BB108" i="1"/>
  <c r="BB3" i="1"/>
  <c r="BB1298" i="1"/>
  <c r="BB443" i="1"/>
  <c r="BB176" i="1"/>
  <c r="BB529" i="1"/>
  <c r="BB1499" i="1"/>
  <c r="BB2" i="1"/>
  <c r="BB1246" i="1"/>
  <c r="BB1069" i="1"/>
  <c r="BB720" i="1"/>
  <c r="BB146" i="1"/>
  <c r="BB1068" i="1"/>
  <c r="BB78" i="1"/>
  <c r="BB235" i="1"/>
  <c r="BB1471" i="1"/>
  <c r="BB585" i="1"/>
  <c r="BB1179" i="1"/>
  <c r="BB1740" i="1"/>
  <c r="BB1310" i="1"/>
  <c r="BB125" i="1"/>
  <c r="BB536" i="1"/>
  <c r="BB1673" i="1"/>
  <c r="BB884" i="1"/>
  <c r="BB107" i="1"/>
  <c r="BB311" i="1"/>
  <c r="BB9" i="1"/>
  <c r="BB1443" i="1"/>
  <c r="BB878" i="1"/>
  <c r="BB1650" i="1"/>
  <c r="BB1095" i="1"/>
  <c r="BB817" i="1"/>
  <c r="BB692" i="1"/>
  <c r="BB1638" i="1"/>
  <c r="BB247" i="1"/>
  <c r="BB345" i="1"/>
  <c r="BB1571" i="1"/>
  <c r="BB1586" i="1"/>
  <c r="BB13" i="1"/>
  <c r="BB446" i="1"/>
  <c r="BB327" i="1"/>
  <c r="BB992" i="1"/>
  <c r="BB255" i="1"/>
  <c r="BB956" i="1"/>
  <c r="BB378" i="1"/>
  <c r="BB1742" i="1"/>
  <c r="BB461" i="1"/>
  <c r="BB256" i="1"/>
  <c r="BB729" i="1"/>
  <c r="BB220" i="1"/>
  <c r="BB1446" i="1"/>
  <c r="BB1125" i="1"/>
  <c r="BB1554" i="1"/>
  <c r="BB129" i="1"/>
  <c r="BB160" i="1"/>
  <c r="BB1277" i="1"/>
  <c r="BB252" i="1"/>
  <c r="BB618" i="1"/>
  <c r="BB1082" i="1"/>
  <c r="BB266" i="1"/>
  <c r="BB1158" i="1"/>
  <c r="BB289" i="1"/>
  <c r="BB710" i="1"/>
  <c r="BB576" i="1"/>
  <c r="BB1102" i="1"/>
  <c r="BB382" i="1"/>
  <c r="BB1094" i="1"/>
  <c r="BB771" i="1"/>
  <c r="BB1527" i="1"/>
  <c r="BB265" i="1"/>
  <c r="BB1011" i="1"/>
  <c r="BB1732" i="1"/>
  <c r="BB1674" i="1"/>
  <c r="BB1431" i="1"/>
  <c r="BB425" i="1"/>
  <c r="BB1299" i="1"/>
  <c r="BB1605" i="1"/>
  <c r="BB365" i="1"/>
  <c r="BB1591" i="1"/>
  <c r="BB457" i="1"/>
  <c r="BB1331" i="1"/>
  <c r="BB326" i="1"/>
  <c r="BB977" i="1"/>
  <c r="BB776" i="1"/>
  <c r="BB1449" i="1"/>
  <c r="BB548" i="1"/>
  <c r="BC1107" i="1"/>
  <c r="BC1106" i="1"/>
  <c r="BC349" i="1"/>
  <c r="BC275" i="1"/>
  <c r="BC1138" i="1"/>
  <c r="BC1545" i="1"/>
  <c r="BC97" i="1"/>
  <c r="BC1670" i="1"/>
  <c r="BC414" i="1"/>
  <c r="BC1241" i="1"/>
  <c r="BC805" i="1"/>
  <c r="BC953" i="1"/>
  <c r="BC596" i="1"/>
  <c r="BC1428" i="1"/>
  <c r="BC736" i="1"/>
  <c r="BC83" i="1"/>
  <c r="BC1089" i="1"/>
  <c r="BC1380" i="1"/>
  <c r="BC1416" i="1"/>
  <c r="BC495" i="1"/>
  <c r="BC577" i="1"/>
  <c r="BC546" i="1"/>
  <c r="BC826" i="1"/>
  <c r="BC17" i="1"/>
  <c r="BC838" i="1"/>
  <c r="BC581" i="1"/>
  <c r="BC852" i="1"/>
  <c r="BC808" i="1"/>
  <c r="BC726" i="1"/>
  <c r="BC778" i="1"/>
  <c r="BC1103" i="1"/>
  <c r="BC1348" i="1"/>
  <c r="BC1096" i="1"/>
  <c r="BC1358" i="1"/>
  <c r="BC765" i="1"/>
  <c r="BC568" i="1"/>
  <c r="BC374" i="1"/>
  <c r="BC77" i="1"/>
  <c r="BC1357" i="1"/>
  <c r="BC764" i="1"/>
  <c r="BC1112" i="1"/>
  <c r="BC1448" i="1"/>
  <c r="BC482" i="1"/>
  <c r="BC802" i="1"/>
  <c r="BC1641" i="1"/>
  <c r="BC346" i="1"/>
  <c r="BC1620" i="1"/>
  <c r="BC637" i="1"/>
  <c r="BC1144" i="1"/>
  <c r="BC1406" i="1"/>
  <c r="BC174" i="1"/>
  <c r="BC1415" i="1"/>
  <c r="BC1511" i="1"/>
  <c r="BC1277" i="1"/>
  <c r="BC886" i="1"/>
  <c r="BC589" i="1"/>
  <c r="BC824" i="1"/>
  <c r="BC888" i="1"/>
  <c r="BC1501" i="1"/>
  <c r="BC1361" i="1"/>
  <c r="BC900" i="1"/>
  <c r="BC334" i="1"/>
  <c r="BC282" i="1"/>
  <c r="BC153" i="1"/>
  <c r="BC1368" i="1"/>
  <c r="BC1678" i="1"/>
  <c r="BC1170" i="1"/>
  <c r="BC1712" i="1"/>
  <c r="BC1311" i="1"/>
  <c r="BC210" i="1"/>
  <c r="BC1308" i="1"/>
  <c r="BC984" i="1"/>
  <c r="BC689" i="1"/>
  <c r="BC1104" i="1"/>
  <c r="BC442" i="1"/>
  <c r="BC1724" i="1"/>
  <c r="BC445" i="1"/>
  <c r="BC220" i="1"/>
  <c r="BC1630" i="1"/>
  <c r="BC131" i="1"/>
  <c r="BC426" i="1"/>
  <c r="BC390" i="1"/>
  <c r="BC942" i="1"/>
  <c r="BC691" i="1"/>
  <c r="BC86" i="1"/>
  <c r="BC314" i="1"/>
  <c r="BC422" i="1"/>
  <c r="BC1647" i="1"/>
  <c r="BC1194" i="1"/>
  <c r="BC923" i="1"/>
  <c r="BC1196" i="1"/>
  <c r="BC727" i="1"/>
  <c r="BC879" i="1"/>
  <c r="BC493" i="1"/>
  <c r="BC403" i="1"/>
  <c r="BC230" i="1"/>
  <c r="BC735" i="1"/>
  <c r="BC239" i="1"/>
  <c r="BC1558" i="1"/>
  <c r="BC874" i="1"/>
  <c r="BC1495" i="1"/>
  <c r="BC233" i="1"/>
  <c r="BC1528" i="1"/>
  <c r="BC42" i="1"/>
  <c r="BC1686" i="1"/>
  <c r="BC1598" i="1"/>
  <c r="BC307" i="1"/>
  <c r="BC1615" i="1"/>
  <c r="BC265" i="1"/>
  <c r="BC472" i="1"/>
  <c r="BC518" i="1"/>
  <c r="BC533" i="1"/>
  <c r="BC172" i="1"/>
  <c r="BC1383" i="1"/>
  <c r="BC1211" i="1"/>
  <c r="BC1580" i="1"/>
  <c r="BC1233" i="1"/>
  <c r="BC158" i="1"/>
  <c r="BC23" i="1"/>
  <c r="BC251" i="1"/>
  <c r="BC252" i="1"/>
  <c r="BC847" i="1"/>
  <c r="BC1639" i="1"/>
  <c r="BC1536" i="1"/>
  <c r="BC760" i="1"/>
  <c r="BC1391" i="1"/>
  <c r="BC213" i="1"/>
  <c r="BC337" i="1"/>
  <c r="BC1474" i="1"/>
  <c r="BC1460" i="1"/>
  <c r="BC1717" i="1"/>
  <c r="BC458" i="1"/>
  <c r="BC402" i="1"/>
  <c r="BC1387" i="1"/>
  <c r="BC799" i="1"/>
  <c r="BC1294" i="1"/>
  <c r="BC1020" i="1"/>
  <c r="BC1293" i="1"/>
  <c r="BC1617" i="1"/>
  <c r="BC1160" i="1"/>
  <c r="BC1366" i="1"/>
  <c r="BC1282" i="1"/>
  <c r="BC543" i="1"/>
  <c r="BC1487" i="1"/>
  <c r="BC463" i="1"/>
  <c r="BC302" i="1"/>
  <c r="BC685" i="1"/>
  <c r="BC1290" i="1"/>
  <c r="BC1732" i="1"/>
  <c r="BC1001" i="1"/>
  <c r="BC1488" i="1"/>
  <c r="BC1518" i="1"/>
  <c r="BC925" i="1"/>
  <c r="BC248" i="1"/>
  <c r="BC528" i="1"/>
  <c r="BC836" i="1"/>
  <c r="BC428" i="1"/>
  <c r="BC1706" i="1"/>
  <c r="BC649" i="1"/>
  <c r="BC696" i="1"/>
  <c r="BC362" i="1"/>
  <c r="BC906" i="1"/>
  <c r="BC1711" i="1"/>
  <c r="BC467" i="1"/>
  <c r="BC1509" i="1"/>
  <c r="BC100" i="1"/>
  <c r="BC1646" i="1"/>
  <c r="BC1378" i="1"/>
  <c r="BC284" i="1"/>
  <c r="BC670" i="1"/>
  <c r="BC431" i="1"/>
  <c r="BC532" i="1"/>
  <c r="BC1090" i="1"/>
  <c r="BC1119" i="1"/>
  <c r="BC503" i="1"/>
  <c r="BC58" i="1"/>
  <c r="BC227" i="1"/>
  <c r="BC398" i="1"/>
  <c r="BC642" i="1"/>
  <c r="BC1465" i="1"/>
  <c r="BC35" i="1"/>
  <c r="BC1071" i="1"/>
  <c r="BC40" i="1"/>
  <c r="BC1649" i="1"/>
  <c r="BC613" i="1"/>
  <c r="BC1587" i="1"/>
  <c r="BC1154" i="1"/>
  <c r="BC1161" i="1"/>
  <c r="BC1648" i="1"/>
  <c r="BC138" i="1"/>
  <c r="BC979" i="1"/>
  <c r="BC1404" i="1"/>
  <c r="BC1638" i="1"/>
  <c r="BC1665" i="1"/>
  <c r="BC1034" i="1"/>
  <c r="BC315" i="1"/>
  <c r="BC1507" i="1"/>
  <c r="BC1449" i="1"/>
  <c r="BC505" i="1"/>
  <c r="BC1393" i="1"/>
  <c r="BC1379" i="1"/>
  <c r="BC511" i="1"/>
  <c r="BC508" i="1"/>
  <c r="BC1228" i="1"/>
  <c r="BC1079" i="1"/>
  <c r="BC389" i="1"/>
  <c r="BC1306" i="1"/>
  <c r="BC1137" i="1"/>
  <c r="BC1549" i="1"/>
  <c r="BC521" i="1"/>
  <c r="BC256" i="1"/>
  <c r="BC459" i="1"/>
  <c r="BC1155" i="1"/>
  <c r="BC1704" i="1"/>
  <c r="BC22" i="1"/>
  <c r="BC238" i="1"/>
  <c r="BC1072" i="1"/>
  <c r="BC378" i="1"/>
  <c r="BC1244" i="1"/>
  <c r="BC1429" i="1"/>
  <c r="BC136" i="1"/>
  <c r="BC1730" i="1"/>
  <c r="BC425" i="1"/>
  <c r="BC1658" i="1"/>
  <c r="BC828" i="1"/>
  <c r="BC272" i="1"/>
  <c r="BC1206" i="1"/>
  <c r="BC1365" i="1"/>
  <c r="BC1623" i="1"/>
  <c r="BC1485" i="1"/>
  <c r="BC1597" i="1"/>
  <c r="BC786" i="1"/>
  <c r="BC781" i="1"/>
  <c r="BC1288" i="1"/>
  <c r="BC650" i="1"/>
  <c r="BC985" i="1"/>
  <c r="BC1320" i="1"/>
  <c r="BC1486" i="1"/>
  <c r="BC1195" i="1"/>
  <c r="BC247" i="1"/>
  <c r="BC591" i="1"/>
  <c r="BC709" i="1"/>
  <c r="BC1005" i="1"/>
  <c r="BC1047" i="1"/>
  <c r="BC224" i="1"/>
  <c r="BC1514" i="1"/>
  <c r="BC332" i="1"/>
  <c r="BC1628" i="1"/>
  <c r="BC1151" i="1"/>
  <c r="BC1529" i="1"/>
  <c r="BC1088" i="1"/>
  <c r="BC147" i="1"/>
  <c r="BC324" i="1"/>
  <c r="BC1094" i="1"/>
  <c r="BC1614" i="1"/>
  <c r="BC26" i="1"/>
  <c r="BC1062" i="1"/>
  <c r="BC992" i="1"/>
  <c r="BC103" i="1"/>
  <c r="BC328" i="1"/>
  <c r="BC290" i="1"/>
  <c r="BC1736" i="1"/>
  <c r="BC228" i="1"/>
  <c r="BC56" i="1"/>
  <c r="BC1300" i="1"/>
  <c r="BC1497" i="1"/>
  <c r="BC18" i="1"/>
  <c r="BC1073" i="1"/>
  <c r="BC1562" i="1"/>
  <c r="BC615" i="1"/>
  <c r="BC896" i="1"/>
  <c r="BC1118" i="1"/>
  <c r="BC775" i="1"/>
  <c r="BC1205" i="1"/>
  <c r="BC216" i="1"/>
  <c r="BC614" i="1"/>
  <c r="BC396" i="1"/>
  <c r="BC1148" i="1"/>
  <c r="BC1459" i="1"/>
  <c r="BC860" i="1"/>
  <c r="BC1700" i="1"/>
  <c r="BC1399" i="1"/>
  <c r="BC1579" i="1"/>
  <c r="BC777" i="1"/>
  <c r="BC723" i="1"/>
  <c r="BC79" i="1"/>
  <c r="BC173" i="1"/>
  <c r="BC580" i="1"/>
  <c r="BC1590" i="1"/>
  <c r="BC255" i="1"/>
  <c r="BC690" i="1"/>
  <c r="BC755" i="1"/>
  <c r="BC76" i="1"/>
  <c r="BC1498" i="1"/>
  <c r="BC111" i="1"/>
  <c r="BC477" i="1"/>
  <c r="BC713" i="1"/>
  <c r="BC1367" i="1"/>
  <c r="BC582" i="1"/>
  <c r="BC1266" i="1"/>
  <c r="BC363" i="1"/>
  <c r="BC1084" i="1"/>
  <c r="BC624" i="1"/>
  <c r="BC298" i="1"/>
  <c r="BC653" i="1"/>
  <c r="BC1179" i="1"/>
  <c r="BC1650" i="1"/>
  <c r="BC369" i="1"/>
  <c r="BC844" i="1"/>
  <c r="BC94" i="1"/>
  <c r="BC1636" i="1"/>
  <c r="BC1162" i="1"/>
  <c r="BC1134" i="1"/>
  <c r="BC1323" i="1"/>
  <c r="BC1314" i="1"/>
  <c r="BC127" i="1"/>
  <c r="BC768" i="1"/>
  <c r="BC119" i="1"/>
  <c r="BC1493" i="1"/>
  <c r="BC1417" i="1"/>
  <c r="BC938" i="1"/>
  <c r="BC712" i="1"/>
  <c r="BC55" i="1"/>
  <c r="BC1540" i="1"/>
  <c r="BC845" i="1"/>
  <c r="BC1335" i="1"/>
  <c r="BC1101" i="1"/>
  <c r="BC1013" i="1"/>
  <c r="BC1011" i="1"/>
  <c r="BC626" i="1"/>
  <c r="BC1535" i="1"/>
  <c r="BC823" i="1"/>
  <c r="BC148" i="1"/>
  <c r="BC539" i="1"/>
  <c r="BC408" i="1"/>
  <c r="BC809" i="1"/>
  <c r="BC269" i="1"/>
  <c r="BC1470" i="1"/>
  <c r="BC622" i="1"/>
  <c r="BC996" i="1"/>
  <c r="BC250" i="1"/>
  <c r="BC955" i="1"/>
  <c r="BC450" i="1"/>
  <c r="BC750" i="1"/>
  <c r="BK401" i="1"/>
  <c r="BL401" i="1" s="1"/>
  <c r="BH401" i="1"/>
  <c r="BF401" i="1"/>
  <c r="BG401" i="1" s="1"/>
  <c r="BK62" i="1"/>
  <c r="BL62" i="1" s="1"/>
  <c r="BH62" i="1"/>
  <c r="BF62" i="1"/>
  <c r="BG62" i="1" s="1"/>
  <c r="BK1386" i="1"/>
  <c r="BL1386" i="1" s="1"/>
  <c r="BH1386" i="1"/>
  <c r="BF1386" i="1"/>
  <c r="BG1386" i="1" s="1"/>
  <c r="BC1274" i="1"/>
  <c r="BC937" i="1"/>
  <c r="BC1444" i="1"/>
  <c r="BC439" i="1"/>
  <c r="BC1000" i="1"/>
  <c r="BC1128" i="1"/>
  <c r="BC682" i="1"/>
  <c r="BC876" i="1"/>
  <c r="BC411" i="1"/>
  <c r="BC641" i="1"/>
  <c r="BC448" i="1"/>
  <c r="BC646" i="1"/>
  <c r="BC1051" i="1"/>
  <c r="BC598" i="1"/>
  <c r="BC924" i="1"/>
  <c r="BC1539" i="1"/>
  <c r="BC571" i="1"/>
  <c r="BC1010" i="1"/>
  <c r="BC397" i="1"/>
  <c r="BC861" i="1"/>
  <c r="BC1070" i="1"/>
  <c r="BC1237" i="1"/>
  <c r="BC1632" i="1"/>
  <c r="BC739" i="1"/>
  <c r="BC29" i="1"/>
  <c r="BC292" i="1"/>
  <c r="BC47" i="1"/>
  <c r="BC1321" i="1"/>
  <c r="BC409" i="1"/>
  <c r="BC517" i="1"/>
  <c r="BC586" i="1"/>
  <c r="BC1743" i="1"/>
  <c r="BC253" i="1"/>
  <c r="BC432" i="1"/>
  <c r="BC1435" i="1"/>
  <c r="BC1510" i="1"/>
  <c r="BC557" i="1"/>
  <c r="BC541" i="1"/>
  <c r="BC1450" i="1"/>
  <c r="BC1382" i="1"/>
  <c r="BC617" i="1"/>
  <c r="BC1124" i="1"/>
  <c r="BC1479" i="1"/>
  <c r="BC630" i="1"/>
  <c r="BC810" i="1"/>
  <c r="BC1099" i="1"/>
  <c r="BC620" i="1"/>
  <c r="BC471" i="1"/>
  <c r="BC1100" i="1"/>
  <c r="BC1181" i="1"/>
  <c r="BC943" i="1"/>
  <c r="BC1309" i="1"/>
  <c r="BC69" i="1"/>
  <c r="BC1584" i="1"/>
  <c r="BC1569" i="1"/>
  <c r="BC897" i="1"/>
  <c r="BC1633" i="1"/>
  <c r="BC48" i="1"/>
  <c r="BC1111" i="1"/>
  <c r="BC66" i="1"/>
  <c r="BC987" i="1"/>
  <c r="BC914" i="1"/>
  <c r="BC1426" i="1"/>
  <c r="BC416" i="1"/>
  <c r="BC278" i="1"/>
  <c r="BC1682" i="1"/>
  <c r="BC720" i="1"/>
  <c r="BC462" i="1"/>
  <c r="BC205" i="1"/>
  <c r="BC612" i="1"/>
  <c r="BC423" i="1"/>
  <c r="BC933" i="1"/>
  <c r="BC225" i="1"/>
  <c r="BC1182" i="1"/>
  <c r="BC931" i="1"/>
  <c r="BC1251" i="1"/>
  <c r="BC190" i="1"/>
  <c r="BC1122" i="1"/>
  <c r="BC544" i="1"/>
  <c r="BC75" i="1"/>
  <c r="BC257" i="1"/>
  <c r="BC929" i="1"/>
  <c r="BC1249" i="1"/>
  <c r="BC381" i="1"/>
  <c r="BC179" i="1"/>
  <c r="BC159" i="1"/>
  <c r="BC956" i="1"/>
  <c r="BC424" i="1"/>
  <c r="BC1726" i="1"/>
  <c r="BC1297" i="1"/>
  <c r="BC834" i="1"/>
  <c r="BC1210" i="1"/>
  <c r="BC145" i="1"/>
  <c r="BC154" i="1"/>
  <c r="BC1703" i="1"/>
  <c r="BC176" i="1"/>
  <c r="BC1303" i="1"/>
  <c r="BC1502" i="1"/>
  <c r="BC1167" i="1"/>
  <c r="BC98" i="1"/>
  <c r="BC335" i="1"/>
  <c r="BC221" i="1"/>
  <c r="BC644" i="1"/>
  <c r="BC583" i="1"/>
  <c r="BC89" i="1"/>
  <c r="BC1125" i="1"/>
  <c r="BC1038" i="1"/>
  <c r="BC986" i="1"/>
  <c r="BC601" i="1"/>
  <c r="BC549" i="1"/>
  <c r="BC1408" i="1"/>
  <c r="BC323" i="1"/>
  <c r="BC214" i="1"/>
  <c r="BC721" i="1"/>
  <c r="BC627" i="1"/>
  <c r="BC602" i="1"/>
  <c r="BC1675" i="1"/>
  <c r="BC1215" i="1"/>
  <c r="BC204" i="1"/>
  <c r="BC1624" i="1"/>
  <c r="BC318" i="1"/>
  <c r="BC498" i="1"/>
  <c r="BC1419" i="1"/>
  <c r="BC908" i="1"/>
  <c r="BC791" i="1"/>
  <c r="BC1517" i="1"/>
  <c r="BC217" i="1"/>
  <c r="BC308" i="1"/>
  <c r="BC898" i="1"/>
  <c r="BC1737" i="1"/>
  <c r="BC1555" i="1"/>
  <c r="BC1317" i="1"/>
  <c r="BC326" i="1"/>
  <c r="BC258" i="1"/>
  <c r="BC774" i="1"/>
  <c r="BC1083" i="1"/>
  <c r="BC674" i="1"/>
  <c r="BC1018" i="1"/>
  <c r="BC81" i="1"/>
  <c r="BC384" i="1"/>
  <c r="BC1032" i="1"/>
  <c r="BC884" i="1"/>
  <c r="BC418" i="1"/>
  <c r="BC1176" i="1"/>
  <c r="BC722" i="1"/>
  <c r="BC465" i="1"/>
  <c r="BC932" i="1"/>
  <c r="BC395" i="1"/>
  <c r="BC457" i="1"/>
  <c r="BC1496" i="1"/>
  <c r="BC1606" i="1"/>
  <c r="BC182" i="1"/>
  <c r="BC1199" i="1"/>
  <c r="BC1434" i="1"/>
  <c r="BC1664" i="1"/>
  <c r="BC779" i="1"/>
  <c r="BC973" i="1"/>
  <c r="BC1381" i="1"/>
  <c r="BC1192" i="1"/>
  <c r="BC1566" i="1"/>
  <c r="BC699" i="1"/>
  <c r="BC1131" i="1"/>
  <c r="BC1537" i="1"/>
  <c r="BC24" i="1"/>
  <c r="BC1301" i="1"/>
  <c r="BC1718" i="1"/>
  <c r="BC1216" i="1"/>
  <c r="BC1218" i="1"/>
  <c r="BC1618" i="1"/>
  <c r="BC289" i="1"/>
  <c r="BC107" i="1"/>
  <c r="BC746" i="1"/>
  <c r="BC357" i="1"/>
  <c r="BC1322" i="1"/>
  <c r="BC710" i="1"/>
  <c r="BC1451" i="1"/>
  <c r="BC1492" i="1"/>
  <c r="BC1117" i="1"/>
  <c r="BC912" i="1"/>
  <c r="BC638" i="1"/>
  <c r="BC1713" i="1"/>
  <c r="BC1098" i="1"/>
  <c r="BC882" i="1"/>
  <c r="BC585" i="1"/>
  <c r="BC175" i="1"/>
  <c r="BC163" i="1"/>
  <c r="BC1685" i="1"/>
  <c r="BC1696" i="1"/>
  <c r="BC843" i="1"/>
  <c r="BC470" i="1"/>
  <c r="BC825" i="1"/>
  <c r="BC1296" i="1"/>
  <c r="BC878" i="1"/>
  <c r="BC361" i="1"/>
  <c r="BC569" i="1"/>
  <c r="BC921" i="1"/>
  <c r="BC413" i="1"/>
  <c r="BC259" i="1"/>
  <c r="BC807" i="1"/>
  <c r="BC669" i="1"/>
  <c r="BC814" i="1"/>
  <c r="BC1564" i="1"/>
  <c r="BC126" i="1"/>
  <c r="BC456" i="1"/>
  <c r="BC303" i="1"/>
  <c r="BC1397" i="1"/>
  <c r="BC1102" i="1"/>
  <c r="BC46" i="1"/>
  <c r="BC59" i="1"/>
  <c r="BC1186" i="1"/>
  <c r="BC438" i="1"/>
  <c r="BC1733" i="1"/>
  <c r="BC1129" i="1"/>
  <c r="BC918" i="1"/>
  <c r="BC1556" i="1"/>
  <c r="BC864" i="1"/>
  <c r="BC990" i="1"/>
  <c r="BC1469" i="1"/>
  <c r="BC1363" i="1"/>
  <c r="BC1231" i="1"/>
  <c r="BC565" i="1"/>
  <c r="BC1060" i="1"/>
  <c r="BC1364" i="1"/>
  <c r="BC437" i="1"/>
  <c r="BC632" i="1"/>
  <c r="BC645" i="1"/>
  <c r="BC440" i="1"/>
  <c r="BC910" i="1"/>
  <c r="BC1418" i="1"/>
  <c r="BC279" i="1"/>
  <c r="BC95" i="1"/>
  <c r="BC121" i="1"/>
  <c r="BC1315" i="1"/>
  <c r="BC430" i="1"/>
  <c r="BC570" i="1"/>
  <c r="BC1616" i="1"/>
  <c r="BC162" i="1"/>
  <c r="BC687" i="1"/>
  <c r="BC1313" i="1"/>
  <c r="BC1729" i="1"/>
  <c r="BC629" i="1"/>
  <c r="BC867" i="1"/>
  <c r="BC1298" i="1"/>
  <c r="BC1328" i="1"/>
  <c r="BC831" i="1"/>
  <c r="BC1739" i="1"/>
  <c r="BC939" i="1"/>
  <c r="BC327" i="1"/>
  <c r="BC946" i="1"/>
  <c r="BC849" i="1"/>
  <c r="BC866" i="1"/>
  <c r="BC1292" i="1"/>
  <c r="BC234" i="1"/>
  <c r="BC373" i="1"/>
  <c r="BC1601" i="1"/>
  <c r="BC1544" i="1"/>
  <c r="BC243" i="1"/>
  <c r="BC1291" i="1"/>
  <c r="BC748" i="1"/>
  <c r="BC631" i="1"/>
  <c r="BC1740" i="1"/>
  <c r="BC961" i="1"/>
  <c r="BC270" i="1"/>
  <c r="BC1227" i="1"/>
  <c r="BC607" i="1"/>
  <c r="BC330" i="1"/>
  <c r="BC892" i="1"/>
  <c r="BC407" i="1"/>
  <c r="BC331" i="1"/>
  <c r="BC185" i="1"/>
  <c r="BC1175" i="1"/>
  <c r="BC515" i="1"/>
  <c r="BC1525" i="1"/>
  <c r="BC657" i="1"/>
  <c r="BC907" i="1"/>
  <c r="BC1447" i="1"/>
  <c r="BC821" i="1"/>
  <c r="BC904" i="1"/>
  <c r="BC974" i="1"/>
  <c r="BC1035" i="1"/>
  <c r="BC128" i="1"/>
  <c r="BC352" i="1"/>
  <c r="BC333" i="1"/>
  <c r="BC171" i="1"/>
  <c r="BC1153" i="1"/>
  <c r="BC853" i="1"/>
  <c r="BC27" i="1"/>
  <c r="BC1371" i="1"/>
  <c r="BC1563" i="1"/>
  <c r="BC527" i="1"/>
  <c r="BC383" i="1"/>
  <c r="BC676" i="1"/>
  <c r="BC211" i="1"/>
  <c r="BC1462" i="1"/>
  <c r="BC677" i="1"/>
  <c r="BC1619" i="1"/>
  <c r="BC1394" i="1"/>
  <c r="BC1152" i="1"/>
  <c r="BC1149" i="1"/>
  <c r="BC266" i="1"/>
  <c r="BC358" i="1"/>
  <c r="BC117" i="1"/>
  <c r="BC873" i="1"/>
  <c r="BC608" i="1"/>
  <c r="BC1318" i="1"/>
  <c r="BC1165" i="1"/>
  <c r="BC169" i="1"/>
  <c r="BC20" i="1"/>
  <c r="BC142" i="1"/>
  <c r="BC1067" i="1"/>
  <c r="BC443" i="1"/>
  <c r="BC203" i="1"/>
  <c r="BC857" i="1"/>
  <c r="BC108" i="1"/>
  <c r="BC1040" i="1"/>
  <c r="BC1697" i="1"/>
  <c r="BC246" i="1"/>
  <c r="BC885" i="1"/>
  <c r="BC404" i="1"/>
  <c r="BC1287" i="1"/>
  <c r="BC1516" i="1"/>
  <c r="BC184" i="1"/>
  <c r="BC123" i="1"/>
  <c r="BC1105" i="1"/>
  <c r="BC1714" i="1"/>
  <c r="BC299" i="1"/>
  <c r="BC593" i="1"/>
  <c r="BC579" i="1"/>
  <c r="BC405" i="1"/>
  <c r="BC944" i="1"/>
  <c r="BC168" i="1"/>
  <c r="BC1395" i="1"/>
  <c r="BC954" i="1"/>
  <c r="BC1695" i="1"/>
  <c r="BC1744" i="1"/>
  <c r="BC686" i="1"/>
  <c r="BC767" i="1"/>
  <c r="BC839" i="1"/>
  <c r="BK129" i="1"/>
  <c r="BL129" i="1" s="1"/>
  <c r="BF129" i="1"/>
  <c r="BG129" i="1" s="1"/>
  <c r="BH129" i="1"/>
  <c r="BC417" i="1"/>
  <c r="BC1688" i="1"/>
  <c r="BC1158" i="1"/>
  <c r="BC1570" i="1"/>
  <c r="BC1033" i="1"/>
  <c r="BC276" i="1"/>
  <c r="BC988" i="1"/>
  <c r="BC453" i="1"/>
  <c r="BC1527" i="1"/>
  <c r="BC643" i="1"/>
  <c r="BC429" i="1"/>
  <c r="BC487" i="1"/>
  <c r="BC1593" i="1"/>
  <c r="BC655" i="1"/>
  <c r="BC911" i="1"/>
  <c r="BC881" i="1"/>
  <c r="BC1603" i="1"/>
  <c r="BC1489" i="1"/>
  <c r="BC478" i="1"/>
  <c r="BC151" i="1"/>
  <c r="BC1123" i="1"/>
  <c r="BC412" i="1"/>
  <c r="BC981" i="1"/>
  <c r="BC1621" i="1"/>
  <c r="BC160" i="1"/>
  <c r="BC803" i="1"/>
  <c r="BC510" i="1"/>
  <c r="BC1674" i="1"/>
  <c r="BC1690" i="1"/>
  <c r="BC1353" i="1"/>
  <c r="BC39" i="1"/>
  <c r="BC105" i="1"/>
  <c r="BC901" i="1"/>
  <c r="BC212" i="1"/>
  <c r="BC875" i="1"/>
  <c r="BC1109" i="1"/>
  <c r="BC90" i="1"/>
  <c r="BC1388" i="1"/>
  <c r="BC1425" i="1"/>
  <c r="BC264" i="1"/>
  <c r="BC1478" i="1"/>
  <c r="BC1653" i="1"/>
  <c r="BC1491" i="1"/>
  <c r="BC1519" i="1"/>
  <c r="BC697" i="1"/>
  <c r="BC1188" i="1"/>
  <c r="BC548" i="1"/>
  <c r="BC1019" i="1"/>
  <c r="BC1442" i="1"/>
  <c r="BC1156" i="1"/>
  <c r="BC684" i="1"/>
  <c r="BC1031" i="1"/>
  <c r="BC1255" i="1"/>
  <c r="BC1113" i="1"/>
  <c r="BC1464" i="1"/>
  <c r="BC1627" i="1"/>
  <c r="BC1720" i="1"/>
  <c r="BC192" i="1"/>
  <c r="BC1091" i="1"/>
  <c r="BC796" i="1"/>
  <c r="BC1663" i="1"/>
  <c r="BC951" i="1"/>
  <c r="BC178" i="1"/>
  <c r="BC795" i="1"/>
  <c r="BC616" i="1"/>
  <c r="BC1520" i="1"/>
  <c r="BC991" i="1"/>
  <c r="BC194" i="1"/>
  <c r="BC980" i="1"/>
  <c r="BC816" i="1"/>
  <c r="BC654" i="1"/>
  <c r="BC529" i="1"/>
  <c r="BC435" i="1"/>
  <c r="BC564" i="1"/>
  <c r="BC1110" i="1"/>
  <c r="BC1092" i="1"/>
  <c r="BC139" i="1"/>
  <c r="BC693" i="1"/>
  <c r="BC149" i="1"/>
  <c r="BC702" i="1"/>
  <c r="BC231" i="1"/>
  <c r="BC241" i="1"/>
  <c r="BC144" i="1"/>
  <c r="BC694" i="1"/>
  <c r="BC1349" i="1"/>
  <c r="BC872" i="1"/>
  <c r="BC1385" i="1"/>
  <c r="BC33" i="1"/>
  <c r="BC998" i="1"/>
  <c r="BC1389" i="1"/>
  <c r="BC1077" i="1"/>
  <c r="BC451" i="1"/>
  <c r="BC915" i="1"/>
  <c r="BC827" i="1"/>
  <c r="BC1242" i="1"/>
  <c r="BC1452" i="1"/>
  <c r="BC652" i="1"/>
  <c r="BC468" i="1"/>
  <c r="BC1145" i="1"/>
  <c r="BC1725" i="1"/>
  <c r="BC1197" i="1"/>
  <c r="BC560" i="1"/>
  <c r="BC1526" i="1"/>
  <c r="BC700" i="1"/>
  <c r="BC1500" i="1"/>
  <c r="BC1207" i="1"/>
  <c r="BC306" i="1"/>
  <c r="BC916" i="1"/>
  <c r="BC922" i="1"/>
  <c r="BC124" i="1"/>
  <c r="BC1471" i="1"/>
  <c r="BC958" i="1"/>
  <c r="BC1436" i="1"/>
  <c r="BC983" i="1"/>
  <c r="BC1583" i="1"/>
  <c r="BC753" i="1"/>
  <c r="BC1327" i="1"/>
  <c r="BC566" i="1"/>
  <c r="BC790" i="1"/>
  <c r="BC815" i="1"/>
  <c r="BC820" i="1"/>
  <c r="BC550" i="1"/>
  <c r="BC325" i="1"/>
  <c r="BC287" i="1"/>
  <c r="BC1307" i="1"/>
  <c r="BC143" i="1"/>
  <c r="BC1097" i="1"/>
  <c r="BC800" i="1"/>
  <c r="BC606" i="1"/>
  <c r="BC1505" i="1"/>
  <c r="BC249" i="1"/>
  <c r="BC628" i="1"/>
  <c r="BC509" i="1"/>
  <c r="BC964" i="1"/>
  <c r="BC1039" i="1"/>
  <c r="BC1443" i="1"/>
  <c r="BC434" i="1"/>
  <c r="BC1037" i="1"/>
  <c r="BC1453" i="1"/>
  <c r="BC792" i="1"/>
  <c r="BC957" i="1"/>
  <c r="BC28" i="1"/>
  <c r="BC49" i="1"/>
  <c r="BC1503" i="1"/>
  <c r="BC106" i="1"/>
  <c r="BC1596" i="1"/>
  <c r="BC936" i="1"/>
  <c r="BC562" i="1"/>
  <c r="BC285" i="1"/>
  <c r="BC772" i="1"/>
  <c r="BC903" i="1"/>
  <c r="BC1512" i="1"/>
  <c r="BC296" i="1"/>
  <c r="BC132" i="1"/>
  <c r="BC268" i="1"/>
  <c r="BC1578" i="1"/>
  <c r="BC157" i="1"/>
  <c r="BC1513" i="1"/>
  <c r="BC50" i="1"/>
  <c r="BC1676" i="1"/>
  <c r="BC1254" i="1"/>
  <c r="BC1477" i="1"/>
  <c r="BC196" i="1"/>
  <c r="BC605" i="1"/>
  <c r="BC161" i="1"/>
  <c r="BC542" i="1"/>
  <c r="BC1557" i="1"/>
  <c r="BC1384" i="1"/>
  <c r="BC1672" i="1"/>
  <c r="BC447" i="1"/>
  <c r="BC1036" i="1"/>
  <c r="BC575" i="1"/>
  <c r="BC1405" i="1"/>
  <c r="BC504" i="1"/>
  <c r="BC806" i="1"/>
  <c r="BC1515" i="1"/>
  <c r="BC752" i="1"/>
  <c r="BC1612" i="1"/>
  <c r="BC353" i="1"/>
  <c r="BC804" i="1"/>
  <c r="BC19" i="1"/>
  <c r="BC433" i="1"/>
  <c r="BC34" i="1"/>
  <c r="BC1694" i="1"/>
  <c r="BC1078" i="1"/>
  <c r="BC1250" i="1"/>
  <c r="BC476" i="1"/>
  <c r="BC1727" i="1"/>
  <c r="BC534" i="1"/>
  <c r="BC734" i="1"/>
  <c r="BC415" i="1"/>
  <c r="BC818" i="1"/>
  <c r="BC1523" i="1"/>
  <c r="BC236" i="1"/>
  <c r="BC305" i="1"/>
  <c r="BC842" i="1"/>
  <c r="BC656" i="1"/>
  <c r="BC1571" i="1"/>
  <c r="BC350" i="1"/>
  <c r="BC594" i="1"/>
  <c r="BC930" i="1"/>
  <c r="BC797" i="1"/>
  <c r="BC1567" i="1"/>
  <c r="BC1355" i="1"/>
  <c r="BC829" i="1"/>
  <c r="BC254" i="1"/>
  <c r="BC1554" i="1"/>
  <c r="BC1654" i="1"/>
  <c r="BC610" i="1"/>
  <c r="BC817" i="1"/>
  <c r="BC1324" i="1"/>
  <c r="BC1605" i="1"/>
  <c r="BC561" i="1"/>
  <c r="BC85" i="1"/>
  <c r="BC51" i="1"/>
  <c r="BC71" i="1"/>
  <c r="BC1209" i="1"/>
  <c r="BC1174" i="1"/>
  <c r="BC137" i="1"/>
  <c r="BC1475" i="1"/>
  <c r="BC738" i="1"/>
  <c r="BC1561" i="1"/>
  <c r="BC1427" i="1"/>
  <c r="BC1410" i="1"/>
  <c r="BC604" i="1"/>
  <c r="BC112" i="1"/>
  <c r="BC1651" i="1"/>
  <c r="BC199" i="1"/>
  <c r="BC552" i="1"/>
  <c r="BC688" i="1"/>
  <c r="BC1356" i="1"/>
  <c r="BC588" i="1"/>
  <c r="BC1607" i="1"/>
  <c r="BC1594" i="1"/>
  <c r="BC41" i="1"/>
  <c r="BC995" i="1"/>
  <c r="BC1185" i="1"/>
  <c r="BC87" i="1"/>
  <c r="BC191" i="1"/>
  <c r="BC1657" i="1"/>
  <c r="BC965" i="1"/>
  <c r="BC887" i="1"/>
  <c r="BC1600" i="1"/>
  <c r="BC1533" i="1"/>
  <c r="BC146" i="1"/>
  <c r="BC835" i="1"/>
  <c r="BC1310" i="1"/>
  <c r="BC70" i="1"/>
  <c r="BC1132" i="1"/>
  <c r="BC725" i="1"/>
  <c r="BC952" i="1"/>
  <c r="BC766" i="1"/>
  <c r="BC60" i="1"/>
  <c r="BC895" i="1"/>
  <c r="BC375" i="1"/>
  <c r="BC1166" i="1"/>
  <c r="BC1662" i="1"/>
  <c r="BC1655" i="1"/>
  <c r="BC1256" i="1"/>
  <c r="BC347" i="1"/>
  <c r="BC1066" i="1"/>
  <c r="BC1133" i="1"/>
  <c r="BC80" i="1"/>
  <c r="BC894" i="1"/>
  <c r="BC57" i="1"/>
  <c r="BC1059" i="1"/>
  <c r="BC1446" i="1"/>
  <c r="BC771" i="1"/>
  <c r="BC1115" i="1"/>
  <c r="BC1681" i="1"/>
  <c r="BC1702" i="1"/>
  <c r="BC1245" i="1"/>
  <c r="BC1012" i="1"/>
  <c r="BC1080" i="1"/>
  <c r="BC1738" i="1"/>
  <c r="BC125" i="1"/>
  <c r="BC516" i="1"/>
  <c r="BC267" i="1"/>
  <c r="BC1609" i="1"/>
  <c r="BC813" i="1"/>
  <c r="BC780" i="1"/>
  <c r="BC1723" i="1"/>
  <c r="BC1095" i="1"/>
  <c r="BC603" i="1"/>
  <c r="BC1372" i="1"/>
  <c r="BC1634" i="1"/>
  <c r="BC1588" i="1"/>
  <c r="BC917" i="1"/>
  <c r="BC705" i="1"/>
  <c r="BC371" i="1"/>
  <c r="BC1611" i="1"/>
  <c r="BC567" i="1"/>
  <c r="BC530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1116" i="1" l="1"/>
  <c r="BG1116" i="1" s="1"/>
  <c r="BK959" i="1"/>
  <c r="BL959" i="1" s="1"/>
  <c r="BF122" i="1"/>
  <c r="BG122" i="1" s="1"/>
  <c r="BK183" i="1"/>
  <c r="BL183" i="1" s="1"/>
  <c r="BK1377" i="1"/>
  <c r="BL1377" i="1" s="1"/>
  <c r="BF1377" i="1"/>
  <c r="BG1377" i="1" s="1"/>
  <c r="BH1377" i="1"/>
  <c r="BF1456" i="1"/>
  <c r="BG1456" i="1" s="1"/>
  <c r="BH1456" i="1"/>
  <c r="BK1116" i="1"/>
  <c r="BL1116" i="1" s="1"/>
  <c r="BH170" i="1"/>
  <c r="BH1246" i="1"/>
  <c r="BK969" i="1"/>
  <c r="BL969" i="1" s="1"/>
  <c r="BH421" i="1"/>
  <c r="BF625" i="1"/>
  <c r="BG625" i="1" s="1"/>
  <c r="BH574" i="1"/>
  <c r="BH1312" i="1"/>
  <c r="BF1458" i="1"/>
  <c r="BG1458" i="1" s="1"/>
  <c r="BH1458" i="1"/>
  <c r="BK1458" i="1"/>
  <c r="BL1458" i="1" s="1"/>
  <c r="BH1376" i="1"/>
  <c r="BK1376" i="1"/>
  <c r="BL1376" i="1" s="1"/>
  <c r="BF1376" i="1"/>
  <c r="BG1376" i="1" s="1"/>
  <c r="BH297" i="1"/>
  <c r="BK618" i="1"/>
  <c r="BL618" i="1" s="1"/>
  <c r="BK1547" i="1"/>
  <c r="BL1547" i="1" s="1"/>
  <c r="BK540" i="1"/>
  <c r="BL540" i="1" s="1"/>
  <c r="BF1457" i="1"/>
  <c r="BG1457" i="1" s="1"/>
  <c r="BH1457" i="1"/>
  <c r="BH590" i="1"/>
  <c r="BH618" i="1"/>
  <c r="BH301" i="1"/>
  <c r="BK1246" i="1"/>
  <c r="BL1246" i="1" s="1"/>
  <c r="BH1432" i="1"/>
  <c r="BF540" i="1"/>
  <c r="BG540" i="1" s="1"/>
  <c r="BF304" i="1"/>
  <c r="BG304" i="1" s="1"/>
  <c r="BF1595" i="1"/>
  <c r="BG1595" i="1" s="1"/>
  <c r="BF297" i="1"/>
  <c r="BG297" i="1" s="1"/>
  <c r="BF899" i="1"/>
  <c r="BG899" i="1" s="1"/>
  <c r="BF1547" i="1"/>
  <c r="BG1547" i="1" s="1"/>
  <c r="BH183" i="1"/>
  <c r="BK1585" i="1"/>
  <c r="BL1585" i="1" s="1"/>
  <c r="BH1490" i="1"/>
  <c r="BH1553" i="1"/>
  <c r="BF133" i="1"/>
  <c r="BG133" i="1" s="1"/>
  <c r="BH400" i="1"/>
  <c r="BK444" i="1"/>
  <c r="BL444" i="1" s="1"/>
  <c r="BF880" i="1"/>
  <c r="BG880" i="1" s="1"/>
  <c r="BK304" i="1"/>
  <c r="BL304" i="1" s="1"/>
  <c r="BK1180" i="1"/>
  <c r="BL1180" i="1" s="1"/>
  <c r="BK1595" i="1"/>
  <c r="BL1595" i="1" s="1"/>
  <c r="BF578" i="1"/>
  <c r="BG578" i="1" s="1"/>
  <c r="BK1490" i="1"/>
  <c r="BL1490" i="1" s="1"/>
  <c r="BH927" i="1"/>
  <c r="BF977" i="1"/>
  <c r="BG977" i="1" s="1"/>
  <c r="BH977" i="1"/>
  <c r="BK977" i="1"/>
  <c r="BL977" i="1" s="1"/>
  <c r="BH444" i="1"/>
  <c r="BF99" i="1"/>
  <c r="BG99" i="1" s="1"/>
  <c r="BF978" i="1"/>
  <c r="BG978" i="1" s="1"/>
  <c r="BH978" i="1"/>
  <c r="BK927" i="1"/>
  <c r="BL927" i="1" s="1"/>
  <c r="BH1180" i="1"/>
  <c r="BH880" i="1"/>
  <c r="BK1608" i="1"/>
  <c r="BL1608" i="1" s="1"/>
  <c r="BK99" i="1"/>
  <c r="BL99" i="1" s="1"/>
  <c r="BH271" i="1"/>
  <c r="BF1677" i="1"/>
  <c r="BG1677" i="1" s="1"/>
  <c r="BK271" i="1"/>
  <c r="BL271" i="1" s="1"/>
  <c r="BK920" i="1"/>
  <c r="BL920" i="1" s="1"/>
  <c r="BH928" i="1"/>
  <c r="BF400" i="1"/>
  <c r="BG400" i="1" s="1"/>
  <c r="BK133" i="1"/>
  <c r="BL133" i="1" s="1"/>
  <c r="BH1585" i="1"/>
  <c r="BF1553" i="1"/>
  <c r="BG1553" i="1" s="1"/>
  <c r="BH1093" i="1"/>
  <c r="BH972" i="1"/>
  <c r="BF972" i="1"/>
  <c r="BG972" i="1" s="1"/>
  <c r="BK1334" i="1"/>
  <c r="BL1334" i="1" s="1"/>
  <c r="BK1677" i="1"/>
  <c r="BL1677" i="1" s="1"/>
  <c r="BF1407" i="1"/>
  <c r="BG1407" i="1" s="1"/>
  <c r="BF928" i="1"/>
  <c r="BG928" i="1" s="1"/>
  <c r="BF1093" i="1"/>
  <c r="BG1093" i="1" s="1"/>
  <c r="BF1608" i="1"/>
  <c r="BG1608" i="1" s="1"/>
  <c r="BH1407" i="1"/>
  <c r="BF920" i="1"/>
  <c r="BG920" i="1" s="1"/>
  <c r="BH578" i="1"/>
  <c r="BH1334" i="1"/>
  <c r="BK1532" i="1"/>
  <c r="BL1532" i="1" s="1"/>
  <c r="BF640" i="1"/>
  <c r="BG640" i="1" s="1"/>
  <c r="BF538" i="1"/>
  <c r="BG538" i="1" s="1"/>
  <c r="BH715" i="1"/>
  <c r="BF134" i="1"/>
  <c r="BG134" i="1" s="1"/>
  <c r="BH538" i="1"/>
  <c r="BK715" i="1"/>
  <c r="BL715" i="1" s="1"/>
  <c r="BH1741" i="1"/>
  <c r="BK1295" i="1"/>
  <c r="BL1295" i="1" s="1"/>
  <c r="BH134" i="1"/>
  <c r="BF1532" i="1"/>
  <c r="BG1532" i="1" s="1"/>
  <c r="BK640" i="1"/>
  <c r="BL640" i="1" s="1"/>
  <c r="BF1741" i="1"/>
  <c r="BG1741" i="1" s="1"/>
  <c r="BH1295" i="1"/>
  <c r="BK530" i="1"/>
  <c r="BL530" i="1" s="1"/>
  <c r="BH530" i="1"/>
  <c r="BF530" i="1"/>
  <c r="BG530" i="1" s="1"/>
  <c r="BK516" i="1"/>
  <c r="BL516" i="1" s="1"/>
  <c r="BH516" i="1"/>
  <c r="BF516" i="1"/>
  <c r="BG516" i="1" s="1"/>
  <c r="BK57" i="1"/>
  <c r="BL57" i="1" s="1"/>
  <c r="BH57" i="1"/>
  <c r="BF57" i="1"/>
  <c r="BG57" i="1" s="1"/>
  <c r="BK60" i="1"/>
  <c r="BL60" i="1" s="1"/>
  <c r="BH60" i="1"/>
  <c r="BF60" i="1"/>
  <c r="BG60" i="1" s="1"/>
  <c r="BH1185" i="1"/>
  <c r="BF1185" i="1"/>
  <c r="BG1185" i="1" s="1"/>
  <c r="BK1185" i="1"/>
  <c r="BL1185" i="1" s="1"/>
  <c r="BK604" i="1"/>
  <c r="BL604" i="1" s="1"/>
  <c r="BF604" i="1"/>
  <c r="BG604" i="1" s="1"/>
  <c r="BH604" i="1"/>
  <c r="BF561" i="1"/>
  <c r="BG561" i="1" s="1"/>
  <c r="BH561" i="1"/>
  <c r="BK561" i="1"/>
  <c r="BL561" i="1" s="1"/>
  <c r="BK930" i="1"/>
  <c r="BL930" i="1" s="1"/>
  <c r="BH930" i="1"/>
  <c r="BF930" i="1"/>
  <c r="BG930" i="1" s="1"/>
  <c r="BK1523" i="1"/>
  <c r="BL1523" i="1" s="1"/>
  <c r="BF1523" i="1"/>
  <c r="BG1523" i="1" s="1"/>
  <c r="BH1523" i="1"/>
  <c r="BF1078" i="1"/>
  <c r="BG1078" i="1" s="1"/>
  <c r="BH1078" i="1"/>
  <c r="BK1078" i="1"/>
  <c r="BL1078" i="1" s="1"/>
  <c r="BK1405" i="1"/>
  <c r="BL1405" i="1" s="1"/>
  <c r="BH1405" i="1"/>
  <c r="BF1405" i="1"/>
  <c r="BG1405" i="1" s="1"/>
  <c r="BK157" i="1"/>
  <c r="BL157" i="1" s="1"/>
  <c r="BF157" i="1"/>
  <c r="BG157" i="1" s="1"/>
  <c r="BH157" i="1"/>
  <c r="BK957" i="1"/>
  <c r="BL957" i="1" s="1"/>
  <c r="BH957" i="1"/>
  <c r="BF957" i="1"/>
  <c r="BG957" i="1" s="1"/>
  <c r="BK606" i="1"/>
  <c r="BL606" i="1" s="1"/>
  <c r="BF606" i="1"/>
  <c r="BG606" i="1" s="1"/>
  <c r="BH606" i="1"/>
  <c r="BH1327" i="1"/>
  <c r="BK1327" i="1"/>
  <c r="BL1327" i="1" s="1"/>
  <c r="BF1327" i="1"/>
  <c r="BG1327" i="1" s="1"/>
  <c r="BK1500" i="1"/>
  <c r="BL1500" i="1" s="1"/>
  <c r="BF1500" i="1"/>
  <c r="BG1500" i="1" s="1"/>
  <c r="BH1500" i="1"/>
  <c r="BK435" i="1"/>
  <c r="BL435" i="1" s="1"/>
  <c r="BH435" i="1"/>
  <c r="BF435" i="1"/>
  <c r="BG435" i="1" s="1"/>
  <c r="BK616" i="1"/>
  <c r="BL616" i="1" s="1"/>
  <c r="BH616" i="1"/>
  <c r="BF616" i="1"/>
  <c r="BG616" i="1" s="1"/>
  <c r="BK1442" i="1"/>
  <c r="BL1442" i="1" s="1"/>
  <c r="BH1442" i="1"/>
  <c r="BF1442" i="1"/>
  <c r="BG1442" i="1" s="1"/>
  <c r="BK901" i="1"/>
  <c r="BL901" i="1" s="1"/>
  <c r="BH901" i="1"/>
  <c r="BF901" i="1"/>
  <c r="BG901" i="1" s="1"/>
  <c r="BK1603" i="1"/>
  <c r="BL1603" i="1" s="1"/>
  <c r="BH1603" i="1"/>
  <c r="BF1603" i="1"/>
  <c r="BG1603" i="1" s="1"/>
  <c r="BK417" i="1"/>
  <c r="BL417" i="1" s="1"/>
  <c r="BF417" i="1"/>
  <c r="BG417" i="1" s="1"/>
  <c r="BH417" i="1"/>
  <c r="BK944" i="1"/>
  <c r="BL944" i="1" s="1"/>
  <c r="BH944" i="1"/>
  <c r="BF944" i="1"/>
  <c r="BG944" i="1" s="1"/>
  <c r="BK885" i="1"/>
  <c r="BL885" i="1" s="1"/>
  <c r="BF885" i="1"/>
  <c r="BG885" i="1" s="1"/>
  <c r="BH885" i="1"/>
  <c r="BK117" i="1"/>
  <c r="BL117" i="1" s="1"/>
  <c r="BH117" i="1"/>
  <c r="BF117" i="1"/>
  <c r="BG117" i="1" s="1"/>
  <c r="BK853" i="1"/>
  <c r="BL853" i="1" s="1"/>
  <c r="BF853" i="1"/>
  <c r="BG853" i="1" s="1"/>
  <c r="BH853" i="1"/>
  <c r="BK185" i="1"/>
  <c r="BL185" i="1" s="1"/>
  <c r="BF185" i="1"/>
  <c r="BG185" i="1" s="1"/>
  <c r="BH185" i="1"/>
  <c r="BH373" i="1"/>
  <c r="BF373" i="1"/>
  <c r="BG373" i="1" s="1"/>
  <c r="BK373" i="1"/>
  <c r="BL373" i="1" s="1"/>
  <c r="BK867" i="1"/>
  <c r="BL867" i="1" s="1"/>
  <c r="BH867" i="1"/>
  <c r="BF867" i="1"/>
  <c r="BG867" i="1" s="1"/>
  <c r="BK645" i="1"/>
  <c r="BL645" i="1" s="1"/>
  <c r="BH645" i="1"/>
  <c r="BF645" i="1"/>
  <c r="BG645" i="1" s="1"/>
  <c r="BK1397" i="1"/>
  <c r="BL1397" i="1" s="1"/>
  <c r="BF1397" i="1"/>
  <c r="BG1397" i="1" s="1"/>
  <c r="BH1397" i="1"/>
  <c r="BK470" i="1"/>
  <c r="BL470" i="1" s="1"/>
  <c r="BH470" i="1"/>
  <c r="BF470" i="1"/>
  <c r="BG470" i="1" s="1"/>
  <c r="BH1718" i="1"/>
  <c r="BK1718" i="1"/>
  <c r="BL1718" i="1" s="1"/>
  <c r="BF1718" i="1"/>
  <c r="BG1718" i="1" s="1"/>
  <c r="BK498" i="1"/>
  <c r="BL498" i="1" s="1"/>
  <c r="BH498" i="1"/>
  <c r="BF498" i="1"/>
  <c r="BG498" i="1" s="1"/>
  <c r="BK1588" i="1"/>
  <c r="BL1588" i="1" s="1"/>
  <c r="BH1588" i="1"/>
  <c r="BF1588" i="1"/>
  <c r="BG1588" i="1" s="1"/>
  <c r="BK1609" i="1"/>
  <c r="BL1609" i="1" s="1"/>
  <c r="BF1609" i="1"/>
  <c r="BG1609" i="1" s="1"/>
  <c r="BH1609" i="1"/>
  <c r="BK1702" i="1"/>
  <c r="BL1702" i="1" s="1"/>
  <c r="BF1702" i="1"/>
  <c r="BG1702" i="1" s="1"/>
  <c r="BH1702" i="1"/>
  <c r="BF80" i="1"/>
  <c r="BG80" i="1" s="1"/>
  <c r="BK80" i="1"/>
  <c r="BL80" i="1" s="1"/>
  <c r="BH80" i="1"/>
  <c r="BK952" i="1"/>
  <c r="BL952" i="1" s="1"/>
  <c r="BF952" i="1"/>
  <c r="BG952" i="1" s="1"/>
  <c r="BH952" i="1"/>
  <c r="BF1600" i="1"/>
  <c r="BG1600" i="1" s="1"/>
  <c r="BH1600" i="1"/>
  <c r="BK1600" i="1"/>
  <c r="BL1600" i="1" s="1"/>
  <c r="BH41" i="1"/>
  <c r="BF41" i="1"/>
  <c r="BG41" i="1" s="1"/>
  <c r="BK41" i="1"/>
  <c r="BL41" i="1" s="1"/>
  <c r="BK1651" i="1"/>
  <c r="BL1651" i="1" s="1"/>
  <c r="BF1651" i="1"/>
  <c r="BG1651" i="1" s="1"/>
  <c r="BH1651" i="1"/>
  <c r="BH137" i="1"/>
  <c r="BK137" i="1"/>
  <c r="BL137" i="1" s="1"/>
  <c r="BF137" i="1"/>
  <c r="BG137" i="1" s="1"/>
  <c r="BK1324" i="1"/>
  <c r="BL1324" i="1" s="1"/>
  <c r="BH1324" i="1"/>
  <c r="BF1324" i="1"/>
  <c r="BG1324" i="1" s="1"/>
  <c r="BF1567" i="1"/>
  <c r="BG1567" i="1" s="1"/>
  <c r="BH1567" i="1"/>
  <c r="BK1567" i="1"/>
  <c r="BL1567" i="1" s="1"/>
  <c r="BK305" i="1"/>
  <c r="BL305" i="1" s="1"/>
  <c r="BH305" i="1"/>
  <c r="BF305" i="1"/>
  <c r="BG305" i="1" s="1"/>
  <c r="BK476" i="1"/>
  <c r="BL476" i="1" s="1"/>
  <c r="BF476" i="1"/>
  <c r="BG476" i="1" s="1"/>
  <c r="BH476" i="1"/>
  <c r="BK806" i="1"/>
  <c r="BL806" i="1" s="1"/>
  <c r="BH806" i="1"/>
  <c r="BF806" i="1"/>
  <c r="BG806" i="1" s="1"/>
  <c r="BK1036" i="1"/>
  <c r="BL1036" i="1" s="1"/>
  <c r="BF1036" i="1"/>
  <c r="BG1036" i="1" s="1"/>
  <c r="BH1036" i="1"/>
  <c r="BK196" i="1"/>
  <c r="BL196" i="1" s="1"/>
  <c r="BH196" i="1"/>
  <c r="BF196" i="1"/>
  <c r="BG196" i="1" s="1"/>
  <c r="BK903" i="1"/>
  <c r="BL903" i="1" s="1"/>
  <c r="BF903" i="1"/>
  <c r="BG903" i="1" s="1"/>
  <c r="BH903" i="1"/>
  <c r="BK936" i="1"/>
  <c r="BL936" i="1" s="1"/>
  <c r="BH936" i="1"/>
  <c r="BF936" i="1"/>
  <c r="BG936" i="1" s="1"/>
  <c r="BK1453" i="1"/>
  <c r="BL1453" i="1" s="1"/>
  <c r="BH1453" i="1"/>
  <c r="BF1453" i="1"/>
  <c r="BG1453" i="1" s="1"/>
  <c r="BK1097" i="1"/>
  <c r="BL1097" i="1" s="1"/>
  <c r="BH1097" i="1"/>
  <c r="BF1097" i="1"/>
  <c r="BG1097" i="1" s="1"/>
  <c r="BK790" i="1"/>
  <c r="BL790" i="1" s="1"/>
  <c r="BH790" i="1"/>
  <c r="BF790" i="1"/>
  <c r="BG790" i="1" s="1"/>
  <c r="BH1583" i="1"/>
  <c r="BK1583" i="1"/>
  <c r="BL1583" i="1" s="1"/>
  <c r="BF1583" i="1"/>
  <c r="BG1583" i="1" s="1"/>
  <c r="BK306" i="1"/>
  <c r="BL306" i="1" s="1"/>
  <c r="BF306" i="1"/>
  <c r="BG306" i="1" s="1"/>
  <c r="BH306" i="1"/>
  <c r="BK1526" i="1"/>
  <c r="BL1526" i="1" s="1"/>
  <c r="BF1526" i="1"/>
  <c r="BG1526" i="1" s="1"/>
  <c r="BH1526" i="1"/>
  <c r="BK1145" i="1"/>
  <c r="BL1145" i="1" s="1"/>
  <c r="BF1145" i="1"/>
  <c r="BG1145" i="1" s="1"/>
  <c r="BH1145" i="1"/>
  <c r="BK1242" i="1"/>
  <c r="BL1242" i="1" s="1"/>
  <c r="BF1242" i="1"/>
  <c r="BG1242" i="1" s="1"/>
  <c r="BH1242" i="1"/>
  <c r="BK1077" i="1"/>
  <c r="BL1077" i="1" s="1"/>
  <c r="BF1077" i="1"/>
  <c r="BG1077" i="1" s="1"/>
  <c r="BH1077" i="1"/>
  <c r="BK1385" i="1"/>
  <c r="BL1385" i="1" s="1"/>
  <c r="BH1385" i="1"/>
  <c r="BF1385" i="1"/>
  <c r="BG1385" i="1" s="1"/>
  <c r="BF144" i="1"/>
  <c r="BG144" i="1" s="1"/>
  <c r="BH144" i="1"/>
  <c r="BK144" i="1"/>
  <c r="BL144" i="1" s="1"/>
  <c r="BK149" i="1"/>
  <c r="BL149" i="1" s="1"/>
  <c r="BF149" i="1"/>
  <c r="BG149" i="1" s="1"/>
  <c r="BH149" i="1"/>
  <c r="BK1110" i="1"/>
  <c r="BL1110" i="1" s="1"/>
  <c r="BH1110" i="1"/>
  <c r="BF1110" i="1"/>
  <c r="BG1110" i="1" s="1"/>
  <c r="BK654" i="1"/>
  <c r="BL654" i="1" s="1"/>
  <c r="BH654" i="1"/>
  <c r="BF654" i="1"/>
  <c r="BG654" i="1" s="1"/>
  <c r="BF991" i="1"/>
  <c r="BG991" i="1" s="1"/>
  <c r="BH991" i="1"/>
  <c r="BK991" i="1"/>
  <c r="BL991" i="1" s="1"/>
  <c r="BK178" i="1"/>
  <c r="BL178" i="1" s="1"/>
  <c r="BH178" i="1"/>
  <c r="BF178" i="1"/>
  <c r="BG178" i="1" s="1"/>
  <c r="BK1091" i="1"/>
  <c r="BL1091" i="1" s="1"/>
  <c r="BH1091" i="1"/>
  <c r="BF1091" i="1"/>
  <c r="BG1091" i="1" s="1"/>
  <c r="BK1464" i="1"/>
  <c r="BL1464" i="1" s="1"/>
  <c r="BF1464" i="1"/>
  <c r="BG1464" i="1" s="1"/>
  <c r="BH1464" i="1"/>
  <c r="BK684" i="1"/>
  <c r="BL684" i="1" s="1"/>
  <c r="BH684" i="1"/>
  <c r="BF684" i="1"/>
  <c r="BG684" i="1" s="1"/>
  <c r="BK548" i="1"/>
  <c r="BL548" i="1" s="1"/>
  <c r="BF548" i="1"/>
  <c r="BG548" i="1" s="1"/>
  <c r="BH548" i="1"/>
  <c r="BK1491" i="1"/>
  <c r="BL1491" i="1" s="1"/>
  <c r="BH1491" i="1"/>
  <c r="BF1491" i="1"/>
  <c r="BG1491" i="1" s="1"/>
  <c r="BH1425" i="1"/>
  <c r="BF1425" i="1"/>
  <c r="BG1425" i="1" s="1"/>
  <c r="BK1425" i="1"/>
  <c r="BL1425" i="1" s="1"/>
  <c r="BK875" i="1"/>
  <c r="BL875" i="1" s="1"/>
  <c r="BF875" i="1"/>
  <c r="BG875" i="1" s="1"/>
  <c r="BH875" i="1"/>
  <c r="BK39" i="1"/>
  <c r="BL39" i="1" s="1"/>
  <c r="BF39" i="1"/>
  <c r="BG39" i="1" s="1"/>
  <c r="BH39" i="1"/>
  <c r="BK510" i="1"/>
  <c r="BL510" i="1" s="1"/>
  <c r="BF510" i="1"/>
  <c r="BG510" i="1" s="1"/>
  <c r="BH510" i="1"/>
  <c r="BK981" i="1"/>
  <c r="BL981" i="1" s="1"/>
  <c r="BH981" i="1"/>
  <c r="BF981" i="1"/>
  <c r="BG981" i="1" s="1"/>
  <c r="BK478" i="1"/>
  <c r="BL478" i="1" s="1"/>
  <c r="BF478" i="1"/>
  <c r="BG478" i="1" s="1"/>
  <c r="BH478" i="1"/>
  <c r="BF911" i="1"/>
  <c r="BG911" i="1" s="1"/>
  <c r="BH911" i="1"/>
  <c r="BK911" i="1"/>
  <c r="BL911" i="1" s="1"/>
  <c r="BK429" i="1"/>
  <c r="BL429" i="1" s="1"/>
  <c r="BH429" i="1"/>
  <c r="BF429" i="1"/>
  <c r="BG429" i="1" s="1"/>
  <c r="BK988" i="1"/>
  <c r="BL988" i="1" s="1"/>
  <c r="BF988" i="1"/>
  <c r="BG988" i="1" s="1"/>
  <c r="BH988" i="1"/>
  <c r="BK1158" i="1"/>
  <c r="BL1158" i="1" s="1"/>
  <c r="BF1158" i="1"/>
  <c r="BG1158" i="1" s="1"/>
  <c r="BH1158" i="1"/>
  <c r="BK686" i="1"/>
  <c r="BL686" i="1" s="1"/>
  <c r="BH686" i="1"/>
  <c r="BF686" i="1"/>
  <c r="BG686" i="1" s="1"/>
  <c r="BK1395" i="1"/>
  <c r="BL1395" i="1" s="1"/>
  <c r="BF1395" i="1"/>
  <c r="BG1395" i="1" s="1"/>
  <c r="BH1395" i="1"/>
  <c r="BK579" i="1"/>
  <c r="BL579" i="1" s="1"/>
  <c r="BH579" i="1"/>
  <c r="BF579" i="1"/>
  <c r="BG579" i="1" s="1"/>
  <c r="BK1105" i="1"/>
  <c r="BL1105" i="1" s="1"/>
  <c r="BH1105" i="1"/>
  <c r="BF1105" i="1"/>
  <c r="BG1105" i="1" s="1"/>
  <c r="BK1287" i="1"/>
  <c r="BL1287" i="1" s="1"/>
  <c r="BF1287" i="1"/>
  <c r="BG1287" i="1" s="1"/>
  <c r="BH1287" i="1"/>
  <c r="BK1697" i="1"/>
  <c r="BL1697" i="1" s="1"/>
  <c r="BH1697" i="1"/>
  <c r="BF1697" i="1"/>
  <c r="BG1697" i="1" s="1"/>
  <c r="BK203" i="1"/>
  <c r="BL203" i="1" s="1"/>
  <c r="BF203" i="1"/>
  <c r="BG203" i="1" s="1"/>
  <c r="BH203" i="1"/>
  <c r="BK20" i="1"/>
  <c r="BL20" i="1" s="1"/>
  <c r="BF20" i="1"/>
  <c r="BG20" i="1" s="1"/>
  <c r="BH20" i="1"/>
  <c r="BH608" i="1"/>
  <c r="BK608" i="1"/>
  <c r="BL608" i="1" s="1"/>
  <c r="BF608" i="1"/>
  <c r="BG608" i="1" s="1"/>
  <c r="BK266" i="1"/>
  <c r="BL266" i="1" s="1"/>
  <c r="BF266" i="1"/>
  <c r="BG266" i="1" s="1"/>
  <c r="BH266" i="1"/>
  <c r="BK1619" i="1"/>
  <c r="BL1619" i="1" s="1"/>
  <c r="BH1619" i="1"/>
  <c r="BF1619" i="1"/>
  <c r="BG1619" i="1" s="1"/>
  <c r="BK676" i="1"/>
  <c r="BL676" i="1" s="1"/>
  <c r="BF676" i="1"/>
  <c r="BG676" i="1" s="1"/>
  <c r="BH676" i="1"/>
  <c r="BK1371" i="1"/>
  <c r="BL1371" i="1" s="1"/>
  <c r="BF1371" i="1"/>
  <c r="BG1371" i="1" s="1"/>
  <c r="BH1371" i="1"/>
  <c r="BK171" i="1"/>
  <c r="BL171" i="1" s="1"/>
  <c r="BH171" i="1"/>
  <c r="BF171" i="1"/>
  <c r="BG171" i="1" s="1"/>
  <c r="BK1035" i="1"/>
  <c r="BL1035" i="1" s="1"/>
  <c r="BH1035" i="1"/>
  <c r="BF1035" i="1"/>
  <c r="BG1035" i="1" s="1"/>
  <c r="BK1447" i="1"/>
  <c r="BL1447" i="1" s="1"/>
  <c r="BH1447" i="1"/>
  <c r="BF1447" i="1"/>
  <c r="BG1447" i="1" s="1"/>
  <c r="BK515" i="1"/>
  <c r="BL515" i="1" s="1"/>
  <c r="BH515" i="1"/>
  <c r="BF515" i="1"/>
  <c r="BG515" i="1" s="1"/>
  <c r="BK407" i="1"/>
  <c r="BL407" i="1" s="1"/>
  <c r="BF407" i="1"/>
  <c r="BG407" i="1" s="1"/>
  <c r="BH407" i="1"/>
  <c r="BK1227" i="1"/>
  <c r="BL1227" i="1" s="1"/>
  <c r="BH1227" i="1"/>
  <c r="BF1227" i="1"/>
  <c r="BG1227" i="1" s="1"/>
  <c r="BK631" i="1"/>
  <c r="BL631" i="1" s="1"/>
  <c r="BH631" i="1"/>
  <c r="BF631" i="1"/>
  <c r="BG631" i="1" s="1"/>
  <c r="BK1544" i="1"/>
  <c r="BL1544" i="1" s="1"/>
  <c r="BH1544" i="1"/>
  <c r="BF1544" i="1"/>
  <c r="BG1544" i="1" s="1"/>
  <c r="BK1292" i="1"/>
  <c r="BL1292" i="1" s="1"/>
  <c r="BF1292" i="1"/>
  <c r="BG1292" i="1" s="1"/>
  <c r="BH1292" i="1"/>
  <c r="BK327" i="1"/>
  <c r="BL327" i="1" s="1"/>
  <c r="BF327" i="1"/>
  <c r="BG327" i="1" s="1"/>
  <c r="BH327" i="1"/>
  <c r="BK1328" i="1"/>
  <c r="BL1328" i="1" s="1"/>
  <c r="BH1328" i="1"/>
  <c r="BF1328" i="1"/>
  <c r="BG1328" i="1" s="1"/>
  <c r="BK1729" i="1"/>
  <c r="BL1729" i="1" s="1"/>
  <c r="BH1729" i="1"/>
  <c r="BF1729" i="1"/>
  <c r="BG1729" i="1" s="1"/>
  <c r="BF1616" i="1"/>
  <c r="BG1616" i="1" s="1"/>
  <c r="BH1616" i="1"/>
  <c r="BK1616" i="1"/>
  <c r="BL1616" i="1" s="1"/>
  <c r="BF121" i="1"/>
  <c r="BG121" i="1" s="1"/>
  <c r="BH121" i="1"/>
  <c r="BK121" i="1"/>
  <c r="BL121" i="1" s="1"/>
  <c r="BF910" i="1"/>
  <c r="BG910" i="1" s="1"/>
  <c r="BH910" i="1"/>
  <c r="BK910" i="1"/>
  <c r="BL910" i="1" s="1"/>
  <c r="BK437" i="1"/>
  <c r="BL437" i="1" s="1"/>
  <c r="BF437" i="1"/>
  <c r="BG437" i="1" s="1"/>
  <c r="BH437" i="1"/>
  <c r="BF1231" i="1"/>
  <c r="BG1231" i="1" s="1"/>
  <c r="BH1231" i="1"/>
  <c r="BK1231" i="1"/>
  <c r="BL1231" i="1" s="1"/>
  <c r="BH864" i="1"/>
  <c r="BK864" i="1"/>
  <c r="BL864" i="1" s="1"/>
  <c r="BF864" i="1"/>
  <c r="BG864" i="1" s="1"/>
  <c r="BK1733" i="1"/>
  <c r="BL1733" i="1" s="1"/>
  <c r="BF1733" i="1"/>
  <c r="BG1733" i="1" s="1"/>
  <c r="BH1733" i="1"/>
  <c r="BK46" i="1"/>
  <c r="BL46" i="1" s="1"/>
  <c r="BH46" i="1"/>
  <c r="BF46" i="1"/>
  <c r="BG46" i="1" s="1"/>
  <c r="BK456" i="1"/>
  <c r="BL456" i="1" s="1"/>
  <c r="BH456" i="1"/>
  <c r="BF456" i="1"/>
  <c r="BG456" i="1" s="1"/>
  <c r="BK669" i="1"/>
  <c r="BL669" i="1" s="1"/>
  <c r="BF669" i="1"/>
  <c r="BG669" i="1" s="1"/>
  <c r="BH669" i="1"/>
  <c r="BK921" i="1"/>
  <c r="BL921" i="1" s="1"/>
  <c r="BH921" i="1"/>
  <c r="BF921" i="1"/>
  <c r="BG921" i="1" s="1"/>
  <c r="BF1296" i="1"/>
  <c r="BG1296" i="1" s="1"/>
  <c r="BH1296" i="1"/>
  <c r="BK1296" i="1"/>
  <c r="BL1296" i="1" s="1"/>
  <c r="BH1696" i="1"/>
  <c r="BF1696" i="1"/>
  <c r="BG1696" i="1" s="1"/>
  <c r="BK1696" i="1"/>
  <c r="BL1696" i="1" s="1"/>
  <c r="BK585" i="1"/>
  <c r="BL585" i="1" s="1"/>
  <c r="BH585" i="1"/>
  <c r="BF585" i="1"/>
  <c r="BG585" i="1" s="1"/>
  <c r="BK638" i="1"/>
  <c r="BL638" i="1" s="1"/>
  <c r="BF638" i="1"/>
  <c r="BG638" i="1" s="1"/>
  <c r="BH638" i="1"/>
  <c r="BK1451" i="1"/>
  <c r="BL1451" i="1" s="1"/>
  <c r="BF1451" i="1"/>
  <c r="BG1451" i="1" s="1"/>
  <c r="BH1451" i="1"/>
  <c r="BK746" i="1"/>
  <c r="BL746" i="1" s="1"/>
  <c r="BF746" i="1"/>
  <c r="BG746" i="1" s="1"/>
  <c r="BH746" i="1"/>
  <c r="BK1218" i="1"/>
  <c r="BL1218" i="1" s="1"/>
  <c r="BH1218" i="1"/>
  <c r="BF1218" i="1"/>
  <c r="BG1218" i="1" s="1"/>
  <c r="BK24" i="1"/>
  <c r="BL24" i="1" s="1"/>
  <c r="BH24" i="1"/>
  <c r="BF24" i="1"/>
  <c r="BG24" i="1" s="1"/>
  <c r="BH1566" i="1"/>
  <c r="BF1566" i="1"/>
  <c r="BG1566" i="1" s="1"/>
  <c r="BK1566" i="1"/>
  <c r="BL1566" i="1" s="1"/>
  <c r="BK779" i="1"/>
  <c r="BL779" i="1" s="1"/>
  <c r="BH779" i="1"/>
  <c r="BF779" i="1"/>
  <c r="BG779" i="1" s="1"/>
  <c r="BK182" i="1"/>
  <c r="BL182" i="1" s="1"/>
  <c r="BH182" i="1"/>
  <c r="BF182" i="1"/>
  <c r="BG182" i="1" s="1"/>
  <c r="BK395" i="1"/>
  <c r="BL395" i="1" s="1"/>
  <c r="BH395" i="1"/>
  <c r="BF395" i="1"/>
  <c r="BG395" i="1" s="1"/>
  <c r="BK1176" i="1"/>
  <c r="BL1176" i="1" s="1"/>
  <c r="BH1176" i="1"/>
  <c r="BF1176" i="1"/>
  <c r="BG1176" i="1" s="1"/>
  <c r="BF384" i="1"/>
  <c r="BG384" i="1" s="1"/>
  <c r="BH384" i="1"/>
  <c r="BK384" i="1"/>
  <c r="BL384" i="1" s="1"/>
  <c r="BK1083" i="1"/>
  <c r="BL1083" i="1" s="1"/>
  <c r="BH1083" i="1"/>
  <c r="BF1083" i="1"/>
  <c r="BG1083" i="1" s="1"/>
  <c r="BK1317" i="1"/>
  <c r="BL1317" i="1" s="1"/>
  <c r="BH1317" i="1"/>
  <c r="BF1317" i="1"/>
  <c r="BG1317" i="1" s="1"/>
  <c r="BK308" i="1"/>
  <c r="BL308" i="1" s="1"/>
  <c r="BH308" i="1"/>
  <c r="BF308" i="1"/>
  <c r="BG308" i="1" s="1"/>
  <c r="BK908" i="1"/>
  <c r="BL908" i="1" s="1"/>
  <c r="BF908" i="1"/>
  <c r="BG908" i="1" s="1"/>
  <c r="BH908" i="1"/>
  <c r="BK1624" i="1"/>
  <c r="BL1624" i="1" s="1"/>
  <c r="BH1624" i="1"/>
  <c r="BF1624" i="1"/>
  <c r="BG1624" i="1" s="1"/>
  <c r="BK602" i="1"/>
  <c r="BL602" i="1" s="1"/>
  <c r="BF602" i="1"/>
  <c r="BG602" i="1" s="1"/>
  <c r="BH602" i="1"/>
  <c r="BK323" i="1"/>
  <c r="BL323" i="1" s="1"/>
  <c r="BH323" i="1"/>
  <c r="BF323" i="1"/>
  <c r="BG323" i="1" s="1"/>
  <c r="BK986" i="1"/>
  <c r="BL986" i="1" s="1"/>
  <c r="BF986" i="1"/>
  <c r="BG986" i="1" s="1"/>
  <c r="BH986" i="1"/>
  <c r="BK583" i="1"/>
  <c r="BL583" i="1" s="1"/>
  <c r="BF583" i="1"/>
  <c r="BG583" i="1" s="1"/>
  <c r="BH583" i="1"/>
  <c r="BF98" i="1"/>
  <c r="BG98" i="1" s="1"/>
  <c r="BH98" i="1"/>
  <c r="BK98" i="1"/>
  <c r="BL98" i="1" s="1"/>
  <c r="BK176" i="1"/>
  <c r="BL176" i="1" s="1"/>
  <c r="BH176" i="1"/>
  <c r="BF176" i="1"/>
  <c r="BG176" i="1" s="1"/>
  <c r="BK1210" i="1"/>
  <c r="BL1210" i="1" s="1"/>
  <c r="BH1210" i="1"/>
  <c r="BF1210" i="1"/>
  <c r="BG1210" i="1" s="1"/>
  <c r="BK424" i="1"/>
  <c r="BL424" i="1" s="1"/>
  <c r="BH424" i="1"/>
  <c r="BF424" i="1"/>
  <c r="BG424" i="1" s="1"/>
  <c r="BK381" i="1"/>
  <c r="BL381" i="1" s="1"/>
  <c r="BH381" i="1"/>
  <c r="BF381" i="1"/>
  <c r="BG381" i="1" s="1"/>
  <c r="BK75" i="1"/>
  <c r="BL75" i="1" s="1"/>
  <c r="BF75" i="1"/>
  <c r="BG75" i="1" s="1"/>
  <c r="BH75" i="1"/>
  <c r="BK1251" i="1"/>
  <c r="BL1251" i="1" s="1"/>
  <c r="BF1251" i="1"/>
  <c r="BG1251" i="1" s="1"/>
  <c r="BH1251" i="1"/>
  <c r="BK933" i="1"/>
  <c r="BL933" i="1" s="1"/>
  <c r="BF933" i="1"/>
  <c r="BG933" i="1" s="1"/>
  <c r="BH933" i="1"/>
  <c r="BK462" i="1"/>
  <c r="BL462" i="1" s="1"/>
  <c r="BF462" i="1"/>
  <c r="BG462" i="1" s="1"/>
  <c r="BH462" i="1"/>
  <c r="BH416" i="1"/>
  <c r="BK416" i="1"/>
  <c r="BL416" i="1" s="1"/>
  <c r="BF416" i="1"/>
  <c r="BG416" i="1" s="1"/>
  <c r="BK66" i="1"/>
  <c r="BL66" i="1" s="1"/>
  <c r="BH66" i="1"/>
  <c r="BF66" i="1"/>
  <c r="BG66" i="1" s="1"/>
  <c r="BH897" i="1"/>
  <c r="BK897" i="1"/>
  <c r="BL897" i="1" s="1"/>
  <c r="BF897" i="1"/>
  <c r="BG897" i="1" s="1"/>
  <c r="BK1309" i="1"/>
  <c r="BL1309" i="1" s="1"/>
  <c r="BF1309" i="1"/>
  <c r="BG1309" i="1" s="1"/>
  <c r="BH1309" i="1"/>
  <c r="BK471" i="1"/>
  <c r="BL471" i="1" s="1"/>
  <c r="BH471" i="1"/>
  <c r="BF471" i="1"/>
  <c r="BG471" i="1" s="1"/>
  <c r="BK630" i="1"/>
  <c r="BL630" i="1" s="1"/>
  <c r="BF630" i="1"/>
  <c r="BG630" i="1" s="1"/>
  <c r="BH630" i="1"/>
  <c r="BK1382" i="1"/>
  <c r="BL1382" i="1" s="1"/>
  <c r="BF1382" i="1"/>
  <c r="BG1382" i="1" s="1"/>
  <c r="BH1382" i="1"/>
  <c r="BK1510" i="1"/>
  <c r="BL1510" i="1" s="1"/>
  <c r="BH1510" i="1"/>
  <c r="BF1510" i="1"/>
  <c r="BG1510" i="1" s="1"/>
  <c r="BF1743" i="1"/>
  <c r="BG1743" i="1" s="1"/>
  <c r="BH1743" i="1"/>
  <c r="BK1743" i="1"/>
  <c r="BL1743" i="1" s="1"/>
  <c r="BF1321" i="1"/>
  <c r="BG1321" i="1" s="1"/>
  <c r="BH1321" i="1"/>
  <c r="BK1321" i="1"/>
  <c r="BL1321" i="1" s="1"/>
  <c r="BK739" i="1"/>
  <c r="BL739" i="1" s="1"/>
  <c r="BF739" i="1"/>
  <c r="BG739" i="1" s="1"/>
  <c r="BH739" i="1"/>
  <c r="BK861" i="1"/>
  <c r="BL861" i="1" s="1"/>
  <c r="BH861" i="1"/>
  <c r="BF861" i="1"/>
  <c r="BG861" i="1" s="1"/>
  <c r="BK1539" i="1"/>
  <c r="BL1539" i="1" s="1"/>
  <c r="BH1539" i="1"/>
  <c r="BF1539" i="1"/>
  <c r="BG1539" i="1" s="1"/>
  <c r="BK646" i="1"/>
  <c r="BL646" i="1" s="1"/>
  <c r="BF646" i="1"/>
  <c r="BG646" i="1" s="1"/>
  <c r="BH646" i="1"/>
  <c r="BK876" i="1"/>
  <c r="BL876" i="1" s="1"/>
  <c r="BH876" i="1"/>
  <c r="BF876" i="1"/>
  <c r="BG876" i="1" s="1"/>
  <c r="BK439" i="1"/>
  <c r="BL439" i="1" s="1"/>
  <c r="BH439" i="1"/>
  <c r="BF439" i="1"/>
  <c r="BG439" i="1" s="1"/>
  <c r="BK250" i="1"/>
  <c r="BL250" i="1" s="1"/>
  <c r="BF250" i="1"/>
  <c r="BG250" i="1" s="1"/>
  <c r="BH250" i="1"/>
  <c r="BK269" i="1"/>
  <c r="BL269" i="1" s="1"/>
  <c r="BF269" i="1"/>
  <c r="BG269" i="1" s="1"/>
  <c r="BH269" i="1"/>
  <c r="BK148" i="1"/>
  <c r="BL148" i="1" s="1"/>
  <c r="BF148" i="1"/>
  <c r="BG148" i="1" s="1"/>
  <c r="BH148" i="1"/>
  <c r="BK1011" i="1"/>
  <c r="BL1011" i="1" s="1"/>
  <c r="BF1011" i="1"/>
  <c r="BG1011" i="1" s="1"/>
  <c r="BH1011" i="1"/>
  <c r="BH845" i="1"/>
  <c r="BK845" i="1"/>
  <c r="BL845" i="1" s="1"/>
  <c r="BF845" i="1"/>
  <c r="BG845" i="1" s="1"/>
  <c r="BK938" i="1"/>
  <c r="BL938" i="1" s="1"/>
  <c r="BH938" i="1"/>
  <c r="BF938" i="1"/>
  <c r="BG938" i="1" s="1"/>
  <c r="BF768" i="1"/>
  <c r="BG768" i="1" s="1"/>
  <c r="BH768" i="1"/>
  <c r="BK768" i="1"/>
  <c r="BL768" i="1" s="1"/>
  <c r="BH1134" i="1"/>
  <c r="BF1134" i="1"/>
  <c r="BG1134" i="1" s="1"/>
  <c r="BK1134" i="1"/>
  <c r="BL1134" i="1" s="1"/>
  <c r="BK844" i="1"/>
  <c r="BL844" i="1" s="1"/>
  <c r="BF844" i="1"/>
  <c r="BG844" i="1" s="1"/>
  <c r="BH844" i="1"/>
  <c r="BK653" i="1"/>
  <c r="BL653" i="1" s="1"/>
  <c r="BF653" i="1"/>
  <c r="BG653" i="1" s="1"/>
  <c r="BH653" i="1"/>
  <c r="BK363" i="1"/>
  <c r="BL363" i="1" s="1"/>
  <c r="BH363" i="1"/>
  <c r="BF363" i="1"/>
  <c r="BG363" i="1" s="1"/>
  <c r="BK713" i="1"/>
  <c r="BL713" i="1" s="1"/>
  <c r="BF713" i="1"/>
  <c r="BG713" i="1" s="1"/>
  <c r="BH713" i="1"/>
  <c r="BK76" i="1"/>
  <c r="BL76" i="1" s="1"/>
  <c r="BF76" i="1"/>
  <c r="BG76" i="1" s="1"/>
  <c r="BH76" i="1"/>
  <c r="BK1590" i="1"/>
  <c r="BL1590" i="1" s="1"/>
  <c r="BF1590" i="1"/>
  <c r="BG1590" i="1" s="1"/>
  <c r="BH1590" i="1"/>
  <c r="BK723" i="1"/>
  <c r="BL723" i="1" s="1"/>
  <c r="BH723" i="1"/>
  <c r="BF723" i="1"/>
  <c r="BG723" i="1" s="1"/>
  <c r="BK1700" i="1"/>
  <c r="BL1700" i="1" s="1"/>
  <c r="BF1700" i="1"/>
  <c r="BG1700" i="1" s="1"/>
  <c r="BH1700" i="1"/>
  <c r="BK396" i="1"/>
  <c r="BL396" i="1" s="1"/>
  <c r="BF396" i="1"/>
  <c r="BG396" i="1" s="1"/>
  <c r="BH396" i="1"/>
  <c r="BK775" i="1"/>
  <c r="BL775" i="1" s="1"/>
  <c r="BF775" i="1"/>
  <c r="BG775" i="1" s="1"/>
  <c r="BH775" i="1"/>
  <c r="BH1562" i="1"/>
  <c r="BF1562" i="1"/>
  <c r="BG1562" i="1" s="1"/>
  <c r="BK1562" i="1"/>
  <c r="BL1562" i="1" s="1"/>
  <c r="BK1300" i="1"/>
  <c r="BL1300" i="1" s="1"/>
  <c r="BF1300" i="1"/>
  <c r="BG1300" i="1" s="1"/>
  <c r="BH1300" i="1"/>
  <c r="BK290" i="1"/>
  <c r="BL290" i="1" s="1"/>
  <c r="BF290" i="1"/>
  <c r="BG290" i="1" s="1"/>
  <c r="BH290" i="1"/>
  <c r="BK1062" i="1"/>
  <c r="BL1062" i="1" s="1"/>
  <c r="BH1062" i="1"/>
  <c r="BF1062" i="1"/>
  <c r="BG1062" i="1" s="1"/>
  <c r="BK324" i="1"/>
  <c r="BL324" i="1" s="1"/>
  <c r="BH324" i="1"/>
  <c r="BF324" i="1"/>
  <c r="BG324" i="1" s="1"/>
  <c r="BK1151" i="1"/>
  <c r="BL1151" i="1" s="1"/>
  <c r="BH1151" i="1"/>
  <c r="BF1151" i="1"/>
  <c r="BG1151" i="1" s="1"/>
  <c r="BH224" i="1"/>
  <c r="BF224" i="1"/>
  <c r="BG224" i="1" s="1"/>
  <c r="BK224" i="1"/>
  <c r="BL224" i="1" s="1"/>
  <c r="BK591" i="1"/>
  <c r="BL591" i="1" s="1"/>
  <c r="BH591" i="1"/>
  <c r="BF591" i="1"/>
  <c r="BG591" i="1" s="1"/>
  <c r="BK1320" i="1"/>
  <c r="BL1320" i="1" s="1"/>
  <c r="BH1320" i="1"/>
  <c r="BF1320" i="1"/>
  <c r="BG1320" i="1" s="1"/>
  <c r="BK781" i="1"/>
  <c r="BL781" i="1" s="1"/>
  <c r="BF781" i="1"/>
  <c r="BG781" i="1" s="1"/>
  <c r="BH781" i="1"/>
  <c r="BK1623" i="1"/>
  <c r="BL1623" i="1" s="1"/>
  <c r="BF1623" i="1"/>
  <c r="BG1623" i="1" s="1"/>
  <c r="BH1623" i="1"/>
  <c r="BK828" i="1"/>
  <c r="BL828" i="1" s="1"/>
  <c r="BH828" i="1"/>
  <c r="BF828" i="1"/>
  <c r="BG828" i="1" s="1"/>
  <c r="BK136" i="1"/>
  <c r="BL136" i="1" s="1"/>
  <c r="BH136" i="1"/>
  <c r="BF136" i="1"/>
  <c r="BG136" i="1" s="1"/>
  <c r="BK1072" i="1"/>
  <c r="BL1072" i="1" s="1"/>
  <c r="BH1072" i="1"/>
  <c r="BF1072" i="1"/>
  <c r="BG1072" i="1" s="1"/>
  <c r="BK1155" i="1"/>
  <c r="BL1155" i="1" s="1"/>
  <c r="BH1155" i="1"/>
  <c r="BF1155" i="1"/>
  <c r="BG1155" i="1" s="1"/>
  <c r="BK1549" i="1"/>
  <c r="BL1549" i="1" s="1"/>
  <c r="BH1549" i="1"/>
  <c r="BF1549" i="1"/>
  <c r="BG1549" i="1" s="1"/>
  <c r="BK1079" i="1"/>
  <c r="BL1079" i="1" s="1"/>
  <c r="BF1079" i="1"/>
  <c r="BG1079" i="1" s="1"/>
  <c r="BH1079" i="1"/>
  <c r="BK1379" i="1"/>
  <c r="BL1379" i="1" s="1"/>
  <c r="BH1379" i="1"/>
  <c r="BF1379" i="1"/>
  <c r="BG1379" i="1" s="1"/>
  <c r="BK1507" i="1"/>
  <c r="BL1507" i="1" s="1"/>
  <c r="BF1507" i="1"/>
  <c r="BG1507" i="1" s="1"/>
  <c r="BH1507" i="1"/>
  <c r="BK1638" i="1"/>
  <c r="BL1638" i="1" s="1"/>
  <c r="BF1638" i="1"/>
  <c r="BG1638" i="1" s="1"/>
  <c r="BH1638" i="1"/>
  <c r="BK1648" i="1"/>
  <c r="BL1648" i="1" s="1"/>
  <c r="BH1648" i="1"/>
  <c r="BF1648" i="1"/>
  <c r="BG1648" i="1" s="1"/>
  <c r="BK613" i="1"/>
  <c r="BL613" i="1" s="1"/>
  <c r="BF613" i="1"/>
  <c r="BG613" i="1" s="1"/>
  <c r="BH613" i="1"/>
  <c r="BK35" i="1"/>
  <c r="BL35" i="1" s="1"/>
  <c r="BF35" i="1"/>
  <c r="BG35" i="1" s="1"/>
  <c r="BH35" i="1"/>
  <c r="BK227" i="1"/>
  <c r="BL227" i="1" s="1"/>
  <c r="BH227" i="1"/>
  <c r="BF227" i="1"/>
  <c r="BG227" i="1" s="1"/>
  <c r="BK1090" i="1"/>
  <c r="BL1090" i="1" s="1"/>
  <c r="BF1090" i="1"/>
  <c r="BG1090" i="1" s="1"/>
  <c r="BH1090" i="1"/>
  <c r="BK284" i="1"/>
  <c r="BL284" i="1" s="1"/>
  <c r="BF284" i="1"/>
  <c r="BG284" i="1" s="1"/>
  <c r="BH284" i="1"/>
  <c r="BK1509" i="1"/>
  <c r="BL1509" i="1" s="1"/>
  <c r="BH1509" i="1"/>
  <c r="BF1509" i="1"/>
  <c r="BG1509" i="1" s="1"/>
  <c r="BK362" i="1"/>
  <c r="BL362" i="1" s="1"/>
  <c r="BF362" i="1"/>
  <c r="BG362" i="1" s="1"/>
  <c r="BH362" i="1"/>
  <c r="BK428" i="1"/>
  <c r="BL428" i="1" s="1"/>
  <c r="BH428" i="1"/>
  <c r="BF428" i="1"/>
  <c r="BG428" i="1" s="1"/>
  <c r="BK925" i="1"/>
  <c r="BL925" i="1" s="1"/>
  <c r="BH925" i="1"/>
  <c r="BF925" i="1"/>
  <c r="BG925" i="1" s="1"/>
  <c r="BK1732" i="1"/>
  <c r="BL1732" i="1" s="1"/>
  <c r="BH1732" i="1"/>
  <c r="BF1732" i="1"/>
  <c r="BG1732" i="1" s="1"/>
  <c r="BK463" i="1"/>
  <c r="BL463" i="1" s="1"/>
  <c r="BF463" i="1"/>
  <c r="BG463" i="1" s="1"/>
  <c r="BH463" i="1"/>
  <c r="BK1366" i="1"/>
  <c r="BL1366" i="1" s="1"/>
  <c r="BF1366" i="1"/>
  <c r="BG1366" i="1" s="1"/>
  <c r="BH1366" i="1"/>
  <c r="BK1020" i="1"/>
  <c r="BL1020" i="1" s="1"/>
  <c r="BH1020" i="1"/>
  <c r="BF1020" i="1"/>
  <c r="BG1020" i="1" s="1"/>
  <c r="BK402" i="1"/>
  <c r="BL402" i="1" s="1"/>
  <c r="BF402" i="1"/>
  <c r="BG402" i="1" s="1"/>
  <c r="BH402" i="1"/>
  <c r="BK1474" i="1"/>
  <c r="BL1474" i="1" s="1"/>
  <c r="BF1474" i="1"/>
  <c r="BG1474" i="1" s="1"/>
  <c r="BH1474" i="1"/>
  <c r="BK760" i="1"/>
  <c r="BL760" i="1" s="1"/>
  <c r="BF760" i="1"/>
  <c r="BG760" i="1" s="1"/>
  <c r="BH760" i="1"/>
  <c r="BK252" i="1"/>
  <c r="BL252" i="1" s="1"/>
  <c r="BH252" i="1"/>
  <c r="BF252" i="1"/>
  <c r="BG252" i="1" s="1"/>
  <c r="BK1233" i="1"/>
  <c r="BL1233" i="1" s="1"/>
  <c r="BH1233" i="1"/>
  <c r="BF1233" i="1"/>
  <c r="BG1233" i="1" s="1"/>
  <c r="BK172" i="1"/>
  <c r="BL172" i="1" s="1"/>
  <c r="BH172" i="1"/>
  <c r="BF172" i="1"/>
  <c r="BG172" i="1" s="1"/>
  <c r="BK265" i="1"/>
  <c r="BL265" i="1" s="1"/>
  <c r="BH265" i="1"/>
  <c r="BF265" i="1"/>
  <c r="BG265" i="1" s="1"/>
  <c r="BK1686" i="1"/>
  <c r="BL1686" i="1" s="1"/>
  <c r="BF1686" i="1"/>
  <c r="BG1686" i="1" s="1"/>
  <c r="BH1686" i="1"/>
  <c r="BK1495" i="1"/>
  <c r="BL1495" i="1" s="1"/>
  <c r="BH1495" i="1"/>
  <c r="BF1495" i="1"/>
  <c r="BG1495" i="1" s="1"/>
  <c r="BK735" i="1"/>
  <c r="BL735" i="1" s="1"/>
  <c r="BF735" i="1"/>
  <c r="BG735" i="1" s="1"/>
  <c r="BH735" i="1"/>
  <c r="BH879" i="1"/>
  <c r="BK879" i="1"/>
  <c r="BL879" i="1" s="1"/>
  <c r="BF879" i="1"/>
  <c r="BG879" i="1" s="1"/>
  <c r="BK1194" i="1"/>
  <c r="BL1194" i="1" s="1"/>
  <c r="BF1194" i="1"/>
  <c r="BG1194" i="1" s="1"/>
  <c r="BH1194" i="1"/>
  <c r="BK86" i="1"/>
  <c r="BL86" i="1" s="1"/>
  <c r="BF86" i="1"/>
  <c r="BG86" i="1" s="1"/>
  <c r="BH86" i="1"/>
  <c r="BK426" i="1"/>
  <c r="BL426" i="1" s="1"/>
  <c r="BF426" i="1"/>
  <c r="BG426" i="1" s="1"/>
  <c r="BH426" i="1"/>
  <c r="BK445" i="1"/>
  <c r="BL445" i="1" s="1"/>
  <c r="BH445" i="1"/>
  <c r="BF445" i="1"/>
  <c r="BG445" i="1" s="1"/>
  <c r="BK689" i="1"/>
  <c r="BL689" i="1" s="1"/>
  <c r="BH689" i="1"/>
  <c r="BF689" i="1"/>
  <c r="BG689" i="1" s="1"/>
  <c r="BF1311" i="1"/>
  <c r="BG1311" i="1" s="1"/>
  <c r="BH1311" i="1"/>
  <c r="BK1311" i="1"/>
  <c r="BL1311" i="1" s="1"/>
  <c r="BK1368" i="1"/>
  <c r="BL1368" i="1" s="1"/>
  <c r="BH1368" i="1"/>
  <c r="BF1368" i="1"/>
  <c r="BG1368" i="1" s="1"/>
  <c r="BK900" i="1"/>
  <c r="BL900" i="1" s="1"/>
  <c r="BH900" i="1"/>
  <c r="BF900" i="1"/>
  <c r="BG900" i="1" s="1"/>
  <c r="BK824" i="1"/>
  <c r="BL824" i="1" s="1"/>
  <c r="BF824" i="1"/>
  <c r="BG824" i="1" s="1"/>
  <c r="BH824" i="1"/>
  <c r="BK1511" i="1"/>
  <c r="BL1511" i="1" s="1"/>
  <c r="BH1511" i="1"/>
  <c r="BF1511" i="1"/>
  <c r="BG1511" i="1" s="1"/>
  <c r="BK1144" i="1"/>
  <c r="BL1144" i="1" s="1"/>
  <c r="BF1144" i="1"/>
  <c r="BG1144" i="1" s="1"/>
  <c r="BH1144" i="1"/>
  <c r="BK1641" i="1"/>
  <c r="BL1641" i="1" s="1"/>
  <c r="BF1641" i="1"/>
  <c r="BG1641" i="1" s="1"/>
  <c r="BH1641" i="1"/>
  <c r="BK1112" i="1"/>
  <c r="BL1112" i="1" s="1"/>
  <c r="BH1112" i="1"/>
  <c r="BF1112" i="1"/>
  <c r="BG1112" i="1" s="1"/>
  <c r="BK374" i="1"/>
  <c r="BL374" i="1" s="1"/>
  <c r="BH374" i="1"/>
  <c r="BF374" i="1"/>
  <c r="BG374" i="1" s="1"/>
  <c r="BK1096" i="1"/>
  <c r="BL1096" i="1" s="1"/>
  <c r="BH1096" i="1"/>
  <c r="BF1096" i="1"/>
  <c r="BG1096" i="1" s="1"/>
  <c r="BK726" i="1"/>
  <c r="BL726" i="1" s="1"/>
  <c r="BF726" i="1"/>
  <c r="BG726" i="1" s="1"/>
  <c r="BH726" i="1"/>
  <c r="BH838" i="1"/>
  <c r="BK838" i="1"/>
  <c r="BL838" i="1" s="1"/>
  <c r="BF838" i="1"/>
  <c r="BG838" i="1" s="1"/>
  <c r="BK577" i="1"/>
  <c r="BL577" i="1" s="1"/>
  <c r="BH577" i="1"/>
  <c r="BF577" i="1"/>
  <c r="BG577" i="1" s="1"/>
  <c r="BK1089" i="1"/>
  <c r="BL1089" i="1" s="1"/>
  <c r="BH1089" i="1"/>
  <c r="BF1089" i="1"/>
  <c r="BG1089" i="1" s="1"/>
  <c r="BK596" i="1"/>
  <c r="BL596" i="1" s="1"/>
  <c r="BF596" i="1"/>
  <c r="BG596" i="1" s="1"/>
  <c r="BH596" i="1"/>
  <c r="BK414" i="1"/>
  <c r="BL414" i="1" s="1"/>
  <c r="BH414" i="1"/>
  <c r="BF414" i="1"/>
  <c r="BG414" i="1" s="1"/>
  <c r="BK1138" i="1"/>
  <c r="BL1138" i="1" s="1"/>
  <c r="BH1138" i="1"/>
  <c r="BF1138" i="1"/>
  <c r="BG1138" i="1" s="1"/>
  <c r="BK1107" i="1"/>
  <c r="BL1107" i="1" s="1"/>
  <c r="BH1107" i="1"/>
  <c r="BF1107" i="1"/>
  <c r="BG1107" i="1" s="1"/>
  <c r="BK798" i="1"/>
  <c r="BL798" i="1" s="1"/>
  <c r="BH798" i="1"/>
  <c r="BF798" i="1"/>
  <c r="BG798" i="1" s="1"/>
  <c r="BK1068" i="1"/>
  <c r="BL1068" i="1" s="1"/>
  <c r="BH1068" i="1"/>
  <c r="BF1068" i="1"/>
  <c r="BG1068" i="1" s="1"/>
  <c r="BK698" i="1"/>
  <c r="BL698" i="1" s="1"/>
  <c r="BH698" i="1"/>
  <c r="BF698" i="1"/>
  <c r="BG698" i="1" s="1"/>
  <c r="BK1392" i="1"/>
  <c r="BL1392" i="1" s="1"/>
  <c r="BH1392" i="1"/>
  <c r="BF1392" i="1"/>
  <c r="BG1392" i="1" s="1"/>
  <c r="BK1592" i="1"/>
  <c r="BL1592" i="1" s="1"/>
  <c r="BF1592" i="1"/>
  <c r="BG1592" i="1" s="1"/>
  <c r="BH1592" i="1"/>
  <c r="BK537" i="1"/>
  <c r="BL537" i="1" s="1"/>
  <c r="BF537" i="1"/>
  <c r="BG537" i="1" s="1"/>
  <c r="BH537" i="1"/>
  <c r="BK1108" i="1"/>
  <c r="BL1108" i="1" s="1"/>
  <c r="BF1108" i="1"/>
  <c r="BG1108" i="1" s="1"/>
  <c r="BH1108" i="1"/>
  <c r="BK751" i="1"/>
  <c r="BL751" i="1" s="1"/>
  <c r="BF751" i="1"/>
  <c r="BG751" i="1" s="1"/>
  <c r="BH751" i="1"/>
  <c r="BK310" i="1"/>
  <c r="BL310" i="1" s="1"/>
  <c r="BF310" i="1"/>
  <c r="BG310" i="1" s="1"/>
  <c r="BH310" i="1"/>
  <c r="BK1370" i="1"/>
  <c r="BL1370" i="1" s="1"/>
  <c r="BF1370" i="1"/>
  <c r="BG1370" i="1" s="1"/>
  <c r="BH1370" i="1"/>
  <c r="BK1191" i="1"/>
  <c r="BL1191" i="1" s="1"/>
  <c r="BH1191" i="1"/>
  <c r="BF1191" i="1"/>
  <c r="BG1191" i="1" s="1"/>
  <c r="BK556" i="1"/>
  <c r="BL556" i="1" s="1"/>
  <c r="BH556" i="1"/>
  <c r="BF556" i="1"/>
  <c r="BG556" i="1" s="1"/>
  <c r="BF1375" i="1"/>
  <c r="BG1375" i="1" s="1"/>
  <c r="BH1375" i="1"/>
  <c r="BK1375" i="1"/>
  <c r="BL1375" i="1" s="1"/>
  <c r="BK466" i="1"/>
  <c r="BL466" i="1" s="1"/>
  <c r="BH466" i="1"/>
  <c r="BF466" i="1"/>
  <c r="BG466" i="1" s="1"/>
  <c r="BK1599" i="1"/>
  <c r="BL1599" i="1" s="1"/>
  <c r="BH1599" i="1"/>
  <c r="BF1599" i="1"/>
  <c r="BG1599" i="1" s="1"/>
  <c r="BK1656" i="1"/>
  <c r="BL1656" i="1" s="1"/>
  <c r="BF1656" i="1"/>
  <c r="BG1656" i="1" s="1"/>
  <c r="BH1656" i="1"/>
  <c r="BK1009" i="1"/>
  <c r="BL1009" i="1" s="1"/>
  <c r="BH1009" i="1"/>
  <c r="BF1009" i="1"/>
  <c r="BG1009" i="1" s="1"/>
  <c r="BK1198" i="1"/>
  <c r="BL1198" i="1" s="1"/>
  <c r="BF1198" i="1"/>
  <c r="BG1198" i="1" s="1"/>
  <c r="BH1198" i="1"/>
  <c r="BF16" i="1"/>
  <c r="BG16" i="1" s="1"/>
  <c r="BH16" i="1"/>
  <c r="BK16" i="1"/>
  <c r="BL16" i="1" s="1"/>
  <c r="BK436" i="1"/>
  <c r="BL436" i="1" s="1"/>
  <c r="BH436" i="1"/>
  <c r="BF436" i="1"/>
  <c r="BG436" i="1" s="1"/>
  <c r="BK1494" i="1"/>
  <c r="BL1494" i="1" s="1"/>
  <c r="BF1494" i="1"/>
  <c r="BG1494" i="1" s="1"/>
  <c r="BH1494" i="1"/>
  <c r="BK1548" i="1"/>
  <c r="BL1548" i="1" s="1"/>
  <c r="BF1548" i="1"/>
  <c r="BG1548" i="1" s="1"/>
  <c r="BH1548" i="1"/>
  <c r="BK1414" i="1"/>
  <c r="BL1414" i="1" s="1"/>
  <c r="BF1414" i="1"/>
  <c r="BG1414" i="1" s="1"/>
  <c r="BH1414" i="1"/>
  <c r="BK547" i="1"/>
  <c r="BL547" i="1" s="1"/>
  <c r="BH547" i="1"/>
  <c r="BF547" i="1"/>
  <c r="BG547" i="1" s="1"/>
  <c r="BK1673" i="1"/>
  <c r="BL1673" i="1" s="1"/>
  <c r="BF1673" i="1"/>
  <c r="BG1673" i="1" s="1"/>
  <c r="BH1673" i="1"/>
  <c r="BK399" i="1"/>
  <c r="BL399" i="1" s="1"/>
  <c r="BH399" i="1"/>
  <c r="BF399" i="1"/>
  <c r="BG399" i="1" s="1"/>
  <c r="BK883" i="1"/>
  <c r="BL883" i="1" s="1"/>
  <c r="BF883" i="1"/>
  <c r="BG883" i="1" s="1"/>
  <c r="BH883" i="1"/>
  <c r="BK1004" i="1"/>
  <c r="BL1004" i="1" s="1"/>
  <c r="BH1004" i="1"/>
  <c r="BF1004" i="1"/>
  <c r="BG1004" i="1" s="1"/>
  <c r="BK360" i="1"/>
  <c r="BL360" i="1" s="1"/>
  <c r="BH360" i="1"/>
  <c r="BF360" i="1"/>
  <c r="BG360" i="1" s="1"/>
  <c r="BK273" i="1"/>
  <c r="BL273" i="1" s="1"/>
  <c r="BF273" i="1"/>
  <c r="BG273" i="1" s="1"/>
  <c r="BH273" i="1"/>
  <c r="BK1214" i="1"/>
  <c r="BL1214" i="1" s="1"/>
  <c r="BH1214" i="1"/>
  <c r="BF1214" i="1"/>
  <c r="BG1214" i="1" s="1"/>
  <c r="BK277" i="1"/>
  <c r="BL277" i="1" s="1"/>
  <c r="BF277" i="1"/>
  <c r="BG277" i="1" s="1"/>
  <c r="BH277" i="1"/>
  <c r="BK1541" i="1"/>
  <c r="BL1541" i="1" s="1"/>
  <c r="BF1541" i="1"/>
  <c r="BG1541" i="1" s="1"/>
  <c r="BH1541" i="1"/>
  <c r="BK44" i="1"/>
  <c r="BL44" i="1" s="1"/>
  <c r="BH44" i="1"/>
  <c r="BF44" i="1"/>
  <c r="BG44" i="1" s="1"/>
  <c r="BK1550" i="1"/>
  <c r="BL1550" i="1" s="1"/>
  <c r="BF1550" i="1"/>
  <c r="BG1550" i="1" s="1"/>
  <c r="BH1550" i="1"/>
  <c r="BK634" i="1"/>
  <c r="BL634" i="1" s="1"/>
  <c r="BF634" i="1"/>
  <c r="BG634" i="1" s="1"/>
  <c r="BH634" i="1"/>
  <c r="BK1413" i="1"/>
  <c r="BL1413" i="1" s="1"/>
  <c r="BH1413" i="1"/>
  <c r="BF1413" i="1"/>
  <c r="BG1413" i="1" s="1"/>
  <c r="BK1114" i="1"/>
  <c r="BL1114" i="1" s="1"/>
  <c r="BF1114" i="1"/>
  <c r="BG1114" i="1" s="1"/>
  <c r="BH1114" i="1"/>
  <c r="BK1217" i="1"/>
  <c r="BL1217" i="1" s="1"/>
  <c r="BH1217" i="1"/>
  <c r="BF1217" i="1"/>
  <c r="BG1217" i="1" s="1"/>
  <c r="BK1052" i="1"/>
  <c r="BL1052" i="1" s="1"/>
  <c r="BF1052" i="1"/>
  <c r="BG1052" i="1" s="1"/>
  <c r="BH1052" i="1"/>
  <c r="BK240" i="1"/>
  <c r="BL240" i="1" s="1"/>
  <c r="BH240" i="1"/>
  <c r="BF240" i="1"/>
  <c r="BG240" i="1" s="1"/>
  <c r="BK1008" i="1"/>
  <c r="BL1008" i="1" s="1"/>
  <c r="BH1008" i="1"/>
  <c r="BF1008" i="1"/>
  <c r="BG1008" i="1" s="1"/>
  <c r="BF1472" i="1"/>
  <c r="BG1472" i="1" s="1"/>
  <c r="BH1472" i="1"/>
  <c r="BK1472" i="1"/>
  <c r="BL1472" i="1" s="1"/>
  <c r="BK193" i="1"/>
  <c r="BL193" i="1" s="1"/>
  <c r="BF193" i="1"/>
  <c r="BG193" i="1" s="1"/>
  <c r="BH193" i="1"/>
  <c r="BK1212" i="1"/>
  <c r="BL1212" i="1" s="1"/>
  <c r="BH1212" i="1"/>
  <c r="BF1212" i="1"/>
  <c r="BG1212" i="1" s="1"/>
  <c r="BK1586" i="1"/>
  <c r="BL1586" i="1" s="1"/>
  <c r="BF1586" i="1"/>
  <c r="BG1586" i="1" s="1"/>
  <c r="BH1586" i="1"/>
  <c r="BK1189" i="1"/>
  <c r="BL1189" i="1" s="1"/>
  <c r="BF1189" i="1"/>
  <c r="BG1189" i="1" s="1"/>
  <c r="BH1189" i="1"/>
  <c r="BK1213" i="1"/>
  <c r="BL1213" i="1" s="1"/>
  <c r="BH1213" i="1"/>
  <c r="BF1213" i="1"/>
  <c r="BG1213" i="1" s="1"/>
  <c r="BK120" i="1"/>
  <c r="BL120" i="1" s="1"/>
  <c r="BF120" i="1"/>
  <c r="BG120" i="1" s="1"/>
  <c r="BH120" i="1"/>
  <c r="BK74" i="1"/>
  <c r="BL74" i="1" s="1"/>
  <c r="BH74" i="1"/>
  <c r="BF74" i="1"/>
  <c r="BG74" i="1" s="1"/>
  <c r="BK311" i="1"/>
  <c r="BL311" i="1" s="1"/>
  <c r="BH311" i="1"/>
  <c r="BF311" i="1"/>
  <c r="BG311" i="1" s="1"/>
  <c r="BK1226" i="1"/>
  <c r="BL1226" i="1" s="1"/>
  <c r="BH1226" i="1"/>
  <c r="BF1226" i="1"/>
  <c r="BG1226" i="1" s="1"/>
  <c r="BK999" i="1"/>
  <c r="BL999" i="1" s="1"/>
  <c r="BH999" i="1"/>
  <c r="BF999" i="1"/>
  <c r="BG999" i="1" s="1"/>
  <c r="BK1719" i="1"/>
  <c r="BL1719" i="1" s="1"/>
  <c r="BH1719" i="1"/>
  <c r="BF1719" i="1"/>
  <c r="BG1719" i="1" s="1"/>
  <c r="BK782" i="1"/>
  <c r="BL782" i="1" s="1"/>
  <c r="BF782" i="1"/>
  <c r="BG782" i="1" s="1"/>
  <c r="BH782" i="1"/>
  <c r="BK545" i="1"/>
  <c r="BL545" i="1" s="1"/>
  <c r="BF545" i="1"/>
  <c r="BG545" i="1" s="1"/>
  <c r="BH545" i="1"/>
  <c r="BF1178" i="1"/>
  <c r="BG1178" i="1" s="1"/>
  <c r="BH1178" i="1"/>
  <c r="BK1178" i="1"/>
  <c r="BL1178" i="1" s="1"/>
  <c r="BK737" i="1"/>
  <c r="BL737" i="1" s="1"/>
  <c r="BH737" i="1"/>
  <c r="BF737" i="1"/>
  <c r="BG737" i="1" s="1"/>
  <c r="BK1433" i="1"/>
  <c r="BL1433" i="1" s="1"/>
  <c r="BH1433" i="1"/>
  <c r="BF1433" i="1"/>
  <c r="BG1433" i="1" s="1"/>
  <c r="BK452" i="1"/>
  <c r="BL452" i="1" s="1"/>
  <c r="BH452" i="1"/>
  <c r="BF452" i="1"/>
  <c r="BG452" i="1" s="1"/>
  <c r="BK724" i="1"/>
  <c r="BL724" i="1" s="1"/>
  <c r="BF724" i="1"/>
  <c r="BG724" i="1" s="1"/>
  <c r="BH724" i="1"/>
  <c r="BK905" i="1"/>
  <c r="BL905" i="1" s="1"/>
  <c r="BH905" i="1"/>
  <c r="BF905" i="1"/>
  <c r="BG905" i="1" s="1"/>
  <c r="BK1742" i="1"/>
  <c r="BL1742" i="1" s="1"/>
  <c r="BH1742" i="1"/>
  <c r="BF1742" i="1"/>
  <c r="BG1742" i="1" s="1"/>
  <c r="BK1430" i="1"/>
  <c r="BL1430" i="1" s="1"/>
  <c r="BF1430" i="1"/>
  <c r="BG1430" i="1" s="1"/>
  <c r="BH1430" i="1"/>
  <c r="BK941" i="1"/>
  <c r="BL941" i="1" s="1"/>
  <c r="BH941" i="1"/>
  <c r="BF941" i="1"/>
  <c r="BG941" i="1" s="1"/>
  <c r="BK25" i="1"/>
  <c r="BL25" i="1" s="1"/>
  <c r="BH25" i="1"/>
  <c r="BF25" i="1"/>
  <c r="BG25" i="1" s="1"/>
  <c r="BK351" i="1"/>
  <c r="BL351" i="1" s="1"/>
  <c r="BF351" i="1"/>
  <c r="BG351" i="1" s="1"/>
  <c r="BH351" i="1"/>
  <c r="BK1225" i="1"/>
  <c r="BL1225" i="1" s="1"/>
  <c r="BH1225" i="1"/>
  <c r="BF1225" i="1"/>
  <c r="BG1225" i="1" s="1"/>
  <c r="BK651" i="1"/>
  <c r="BL651" i="1" s="1"/>
  <c r="BH651" i="1"/>
  <c r="BF651" i="1"/>
  <c r="BG651" i="1" s="1"/>
  <c r="BK300" i="1"/>
  <c r="BL300" i="1" s="1"/>
  <c r="BH300" i="1"/>
  <c r="BF300" i="1"/>
  <c r="BG300" i="1" s="1"/>
  <c r="BF1330" i="1"/>
  <c r="BG1330" i="1" s="1"/>
  <c r="BH1330" i="1"/>
  <c r="BK1330" i="1"/>
  <c r="BL1330" i="1" s="1"/>
  <c r="BK801" i="1"/>
  <c r="BL801" i="1" s="1"/>
  <c r="BH801" i="1"/>
  <c r="BF801" i="1"/>
  <c r="BG801" i="1" s="1"/>
  <c r="BK683" i="1"/>
  <c r="BL683" i="1" s="1"/>
  <c r="BF683" i="1"/>
  <c r="BG683" i="1" s="1"/>
  <c r="BH683" i="1"/>
  <c r="BK68" i="1"/>
  <c r="BL68" i="1" s="1"/>
  <c r="BH68" i="1"/>
  <c r="BF68" i="1"/>
  <c r="BG68" i="1" s="1"/>
  <c r="BK714" i="1"/>
  <c r="BL714" i="1" s="1"/>
  <c r="BH714" i="1"/>
  <c r="BF714" i="1"/>
  <c r="BG714" i="1" s="1"/>
  <c r="BK1276" i="1"/>
  <c r="BL1276" i="1" s="1"/>
  <c r="BH1276" i="1"/>
  <c r="BF1276" i="1"/>
  <c r="BG1276" i="1" s="1"/>
  <c r="BK114" i="1"/>
  <c r="BL114" i="1" s="1"/>
  <c r="BF114" i="1"/>
  <c r="BG114" i="1" s="1"/>
  <c r="BH114" i="1"/>
  <c r="BK819" i="1"/>
  <c r="BL819" i="1" s="1"/>
  <c r="BF819" i="1"/>
  <c r="BG819" i="1" s="1"/>
  <c r="BH819" i="1"/>
  <c r="BF1538" i="1"/>
  <c r="BG1538" i="1" s="1"/>
  <c r="BH1538" i="1"/>
  <c r="BK1538" i="1"/>
  <c r="BL1538" i="1" s="1"/>
  <c r="BK1521" i="1"/>
  <c r="BL1521" i="1" s="1"/>
  <c r="BH1521" i="1"/>
  <c r="BF1521" i="1"/>
  <c r="BG1521" i="1" s="1"/>
  <c r="BK379" i="1"/>
  <c r="BL379" i="1" s="1"/>
  <c r="BH379" i="1"/>
  <c r="BF379" i="1"/>
  <c r="BG379" i="1" s="1"/>
  <c r="BK406" i="1"/>
  <c r="BL406" i="1" s="1"/>
  <c r="BF406" i="1"/>
  <c r="BG406" i="1" s="1"/>
  <c r="BH406" i="1"/>
  <c r="BK1372" i="1"/>
  <c r="BL1372" i="1" s="1"/>
  <c r="BF1372" i="1"/>
  <c r="BG1372" i="1" s="1"/>
  <c r="BH1372" i="1"/>
  <c r="BK1012" i="1"/>
  <c r="BL1012" i="1" s="1"/>
  <c r="BH1012" i="1"/>
  <c r="BF1012" i="1"/>
  <c r="BG1012" i="1" s="1"/>
  <c r="BK1066" i="1"/>
  <c r="BL1066" i="1" s="1"/>
  <c r="BH1066" i="1"/>
  <c r="BF1066" i="1"/>
  <c r="BG1066" i="1" s="1"/>
  <c r="BK1132" i="1"/>
  <c r="BL1132" i="1" s="1"/>
  <c r="BH1132" i="1"/>
  <c r="BF1132" i="1"/>
  <c r="BG1132" i="1" s="1"/>
  <c r="BK1607" i="1"/>
  <c r="BL1607" i="1" s="1"/>
  <c r="BF1607" i="1"/>
  <c r="BG1607" i="1" s="1"/>
  <c r="BH1607" i="1"/>
  <c r="BK738" i="1"/>
  <c r="BL738" i="1" s="1"/>
  <c r="BF738" i="1"/>
  <c r="BG738" i="1" s="1"/>
  <c r="BH738" i="1"/>
  <c r="BK610" i="1"/>
  <c r="BL610" i="1" s="1"/>
  <c r="BF610" i="1"/>
  <c r="BG610" i="1" s="1"/>
  <c r="BH610" i="1"/>
  <c r="BF656" i="1"/>
  <c r="BG656" i="1" s="1"/>
  <c r="BK656" i="1"/>
  <c r="BL656" i="1" s="1"/>
  <c r="BH656" i="1"/>
  <c r="BK19" i="1"/>
  <c r="BL19" i="1" s="1"/>
  <c r="BH19" i="1"/>
  <c r="BF19" i="1"/>
  <c r="BG19" i="1" s="1"/>
  <c r="BK1672" i="1"/>
  <c r="BL1672" i="1" s="1"/>
  <c r="BH1672" i="1"/>
  <c r="BF1672" i="1"/>
  <c r="BG1672" i="1" s="1"/>
  <c r="BK1254" i="1"/>
  <c r="BL1254" i="1" s="1"/>
  <c r="BH1254" i="1"/>
  <c r="BF1254" i="1"/>
  <c r="BG1254" i="1" s="1"/>
  <c r="BK285" i="1"/>
  <c r="BL285" i="1" s="1"/>
  <c r="BF285" i="1"/>
  <c r="BG285" i="1" s="1"/>
  <c r="BH285" i="1"/>
  <c r="BK434" i="1"/>
  <c r="BL434" i="1" s="1"/>
  <c r="BF434" i="1"/>
  <c r="BG434" i="1" s="1"/>
  <c r="BH434" i="1"/>
  <c r="BK1307" i="1"/>
  <c r="BL1307" i="1" s="1"/>
  <c r="BF1307" i="1"/>
  <c r="BG1307" i="1" s="1"/>
  <c r="BH1307" i="1"/>
  <c r="BK1436" i="1"/>
  <c r="BL1436" i="1" s="1"/>
  <c r="BF1436" i="1"/>
  <c r="BG1436" i="1" s="1"/>
  <c r="BH1436" i="1"/>
  <c r="BK652" i="1"/>
  <c r="BL652" i="1" s="1"/>
  <c r="BF652" i="1"/>
  <c r="BG652" i="1" s="1"/>
  <c r="BH652" i="1"/>
  <c r="BK231" i="1"/>
  <c r="BL231" i="1" s="1"/>
  <c r="BH231" i="1"/>
  <c r="BF231" i="1"/>
  <c r="BG231" i="1" s="1"/>
  <c r="BK1255" i="1"/>
  <c r="BL1255" i="1" s="1"/>
  <c r="BH1255" i="1"/>
  <c r="BF1255" i="1"/>
  <c r="BG1255" i="1" s="1"/>
  <c r="BK697" i="1"/>
  <c r="BL697" i="1" s="1"/>
  <c r="BH697" i="1"/>
  <c r="BF697" i="1"/>
  <c r="BG697" i="1" s="1"/>
  <c r="BH1690" i="1"/>
  <c r="BF1690" i="1"/>
  <c r="BG1690" i="1" s="1"/>
  <c r="BK1690" i="1"/>
  <c r="BL1690" i="1" s="1"/>
  <c r="BF1593" i="1"/>
  <c r="BG1593" i="1" s="1"/>
  <c r="BH1593" i="1"/>
  <c r="BK1593" i="1"/>
  <c r="BL1593" i="1" s="1"/>
  <c r="BK839" i="1"/>
  <c r="BL839" i="1" s="1"/>
  <c r="BF839" i="1"/>
  <c r="BG839" i="1" s="1"/>
  <c r="BH839" i="1"/>
  <c r="BK184" i="1"/>
  <c r="BL184" i="1" s="1"/>
  <c r="BF184" i="1"/>
  <c r="BG184" i="1" s="1"/>
  <c r="BH184" i="1"/>
  <c r="BK1067" i="1"/>
  <c r="BL1067" i="1" s="1"/>
  <c r="BF1067" i="1"/>
  <c r="BG1067" i="1" s="1"/>
  <c r="BH1067" i="1"/>
  <c r="BF1152" i="1"/>
  <c r="BG1152" i="1" s="1"/>
  <c r="BH1152" i="1"/>
  <c r="BK1152" i="1"/>
  <c r="BL1152" i="1" s="1"/>
  <c r="BH352" i="1"/>
  <c r="BK352" i="1"/>
  <c r="BL352" i="1" s="1"/>
  <c r="BF352" i="1"/>
  <c r="BG352" i="1" s="1"/>
  <c r="BK330" i="1"/>
  <c r="BL330" i="1" s="1"/>
  <c r="BF330" i="1"/>
  <c r="BG330" i="1" s="1"/>
  <c r="BH330" i="1"/>
  <c r="BK849" i="1"/>
  <c r="BL849" i="1" s="1"/>
  <c r="BH849" i="1"/>
  <c r="BF849" i="1"/>
  <c r="BG849" i="1" s="1"/>
  <c r="BK430" i="1"/>
  <c r="BL430" i="1" s="1"/>
  <c r="BF430" i="1"/>
  <c r="BG430" i="1" s="1"/>
  <c r="BH430" i="1"/>
  <c r="BK1060" i="1"/>
  <c r="BL1060" i="1" s="1"/>
  <c r="BF1060" i="1"/>
  <c r="BG1060" i="1" s="1"/>
  <c r="BH1060" i="1"/>
  <c r="BH1186" i="1"/>
  <c r="BF1186" i="1"/>
  <c r="BG1186" i="1" s="1"/>
  <c r="BK1186" i="1"/>
  <c r="BL1186" i="1" s="1"/>
  <c r="BK361" i="1"/>
  <c r="BL361" i="1" s="1"/>
  <c r="BF361" i="1"/>
  <c r="BG361" i="1" s="1"/>
  <c r="BH361" i="1"/>
  <c r="BK1322" i="1"/>
  <c r="BL1322" i="1" s="1"/>
  <c r="BH1322" i="1"/>
  <c r="BF1322" i="1"/>
  <c r="BG1322" i="1" s="1"/>
  <c r="BK1517" i="1"/>
  <c r="BL1517" i="1" s="1"/>
  <c r="BH1517" i="1"/>
  <c r="BF1517" i="1"/>
  <c r="BG1517" i="1" s="1"/>
  <c r="BK1611" i="1"/>
  <c r="BL1611" i="1" s="1"/>
  <c r="BH1611" i="1"/>
  <c r="BF1611" i="1"/>
  <c r="BG1611" i="1" s="1"/>
  <c r="BK1095" i="1"/>
  <c r="BL1095" i="1" s="1"/>
  <c r="BF1095" i="1"/>
  <c r="BG1095" i="1" s="1"/>
  <c r="BH1095" i="1"/>
  <c r="BK1738" i="1"/>
  <c r="BL1738" i="1" s="1"/>
  <c r="BH1738" i="1"/>
  <c r="BF1738" i="1"/>
  <c r="BG1738" i="1" s="1"/>
  <c r="BK1446" i="1"/>
  <c r="BL1446" i="1" s="1"/>
  <c r="BF1446" i="1"/>
  <c r="BG1446" i="1" s="1"/>
  <c r="BH1446" i="1"/>
  <c r="BK1256" i="1"/>
  <c r="BL1256" i="1" s="1"/>
  <c r="BH1256" i="1"/>
  <c r="BF1256" i="1"/>
  <c r="BG1256" i="1" s="1"/>
  <c r="BK375" i="1"/>
  <c r="BL375" i="1" s="1"/>
  <c r="BH375" i="1"/>
  <c r="BF375" i="1"/>
  <c r="BG375" i="1" s="1"/>
  <c r="BK1310" i="1"/>
  <c r="BL1310" i="1" s="1"/>
  <c r="BH1310" i="1"/>
  <c r="BF1310" i="1"/>
  <c r="BG1310" i="1" s="1"/>
  <c r="BK191" i="1"/>
  <c r="BL191" i="1" s="1"/>
  <c r="BF191" i="1"/>
  <c r="BG191" i="1" s="1"/>
  <c r="BH191" i="1"/>
  <c r="BK1356" i="1"/>
  <c r="BL1356" i="1" s="1"/>
  <c r="BF1356" i="1"/>
  <c r="BG1356" i="1" s="1"/>
  <c r="BH1356" i="1"/>
  <c r="BK1427" i="1"/>
  <c r="BL1427" i="1" s="1"/>
  <c r="BH1427" i="1"/>
  <c r="BF1427" i="1"/>
  <c r="BG1427" i="1" s="1"/>
  <c r="BK51" i="1"/>
  <c r="BL51" i="1" s="1"/>
  <c r="BH51" i="1"/>
  <c r="BF51" i="1"/>
  <c r="BG51" i="1" s="1"/>
  <c r="BK1554" i="1"/>
  <c r="BL1554" i="1" s="1"/>
  <c r="BH1554" i="1"/>
  <c r="BF1554" i="1"/>
  <c r="BG1554" i="1" s="1"/>
  <c r="BK350" i="1"/>
  <c r="BL350" i="1" s="1"/>
  <c r="BH350" i="1"/>
  <c r="BF350" i="1"/>
  <c r="BG350" i="1" s="1"/>
  <c r="BH415" i="1"/>
  <c r="BF415" i="1"/>
  <c r="BG415" i="1" s="1"/>
  <c r="BK415" i="1"/>
  <c r="BL415" i="1" s="1"/>
  <c r="BK34" i="1"/>
  <c r="BL34" i="1" s="1"/>
  <c r="BF34" i="1"/>
  <c r="BG34" i="1" s="1"/>
  <c r="BH34" i="1"/>
  <c r="BK353" i="1"/>
  <c r="BL353" i="1" s="1"/>
  <c r="BH353" i="1"/>
  <c r="BF353" i="1"/>
  <c r="BG353" i="1" s="1"/>
  <c r="BK1557" i="1"/>
  <c r="BL1557" i="1" s="1"/>
  <c r="BF1557" i="1"/>
  <c r="BG1557" i="1" s="1"/>
  <c r="BH1557" i="1"/>
  <c r="BK50" i="1"/>
  <c r="BL50" i="1" s="1"/>
  <c r="BH50" i="1"/>
  <c r="BF50" i="1"/>
  <c r="BG50" i="1" s="1"/>
  <c r="BK268" i="1"/>
  <c r="BL268" i="1" s="1"/>
  <c r="BF268" i="1"/>
  <c r="BG268" i="1" s="1"/>
  <c r="BH268" i="1"/>
  <c r="BK49" i="1"/>
  <c r="BL49" i="1" s="1"/>
  <c r="BF49" i="1"/>
  <c r="BG49" i="1" s="1"/>
  <c r="BH49" i="1"/>
  <c r="BF1039" i="1"/>
  <c r="BG1039" i="1" s="1"/>
  <c r="BH1039" i="1"/>
  <c r="BK1039" i="1"/>
  <c r="BL1039" i="1" s="1"/>
  <c r="BK249" i="1"/>
  <c r="BL249" i="1" s="1"/>
  <c r="BH249" i="1"/>
  <c r="BF249" i="1"/>
  <c r="BG249" i="1" s="1"/>
  <c r="BF325" i="1"/>
  <c r="BG325" i="1" s="1"/>
  <c r="BH325" i="1"/>
  <c r="BK325" i="1"/>
  <c r="BL325" i="1" s="1"/>
  <c r="BK1471" i="1"/>
  <c r="BL1471" i="1" s="1"/>
  <c r="BH1471" i="1"/>
  <c r="BF1471" i="1"/>
  <c r="BG1471" i="1" s="1"/>
  <c r="BK371" i="1"/>
  <c r="BL371" i="1" s="1"/>
  <c r="BF371" i="1"/>
  <c r="BG371" i="1" s="1"/>
  <c r="BH371" i="1"/>
  <c r="BK1634" i="1"/>
  <c r="BL1634" i="1" s="1"/>
  <c r="BH1634" i="1"/>
  <c r="BF1634" i="1"/>
  <c r="BG1634" i="1" s="1"/>
  <c r="BK1723" i="1"/>
  <c r="BL1723" i="1" s="1"/>
  <c r="BH1723" i="1"/>
  <c r="BF1723" i="1"/>
  <c r="BG1723" i="1" s="1"/>
  <c r="BK267" i="1"/>
  <c r="BL267" i="1" s="1"/>
  <c r="BF267" i="1"/>
  <c r="BG267" i="1" s="1"/>
  <c r="BH267" i="1"/>
  <c r="BK1080" i="1"/>
  <c r="BL1080" i="1" s="1"/>
  <c r="BF1080" i="1"/>
  <c r="BG1080" i="1" s="1"/>
  <c r="BH1080" i="1"/>
  <c r="BK1681" i="1"/>
  <c r="BL1681" i="1" s="1"/>
  <c r="BH1681" i="1"/>
  <c r="BF1681" i="1"/>
  <c r="BG1681" i="1" s="1"/>
  <c r="BK1059" i="1"/>
  <c r="BL1059" i="1" s="1"/>
  <c r="BH1059" i="1"/>
  <c r="BF1059" i="1"/>
  <c r="BG1059" i="1" s="1"/>
  <c r="BK1133" i="1"/>
  <c r="BL1133" i="1" s="1"/>
  <c r="BH1133" i="1"/>
  <c r="BF1133" i="1"/>
  <c r="BG1133" i="1" s="1"/>
  <c r="BK1655" i="1"/>
  <c r="BL1655" i="1" s="1"/>
  <c r="BF1655" i="1"/>
  <c r="BG1655" i="1" s="1"/>
  <c r="BH1655" i="1"/>
  <c r="BK895" i="1"/>
  <c r="BL895" i="1" s="1"/>
  <c r="BH895" i="1"/>
  <c r="BF895" i="1"/>
  <c r="BG895" i="1" s="1"/>
  <c r="BK725" i="1"/>
  <c r="BL725" i="1" s="1"/>
  <c r="BF725" i="1"/>
  <c r="BG725" i="1" s="1"/>
  <c r="BH725" i="1"/>
  <c r="BK835" i="1"/>
  <c r="BL835" i="1" s="1"/>
  <c r="BH835" i="1"/>
  <c r="BF835" i="1"/>
  <c r="BG835" i="1" s="1"/>
  <c r="BK887" i="1"/>
  <c r="BL887" i="1" s="1"/>
  <c r="BF887" i="1"/>
  <c r="BG887" i="1" s="1"/>
  <c r="BH887" i="1"/>
  <c r="BK87" i="1"/>
  <c r="BL87" i="1" s="1"/>
  <c r="BF87" i="1"/>
  <c r="BG87" i="1" s="1"/>
  <c r="BH87" i="1"/>
  <c r="BK1594" i="1"/>
  <c r="BL1594" i="1" s="1"/>
  <c r="BH1594" i="1"/>
  <c r="BF1594" i="1"/>
  <c r="BG1594" i="1" s="1"/>
  <c r="BK688" i="1"/>
  <c r="BL688" i="1" s="1"/>
  <c r="BH688" i="1"/>
  <c r="BF688" i="1"/>
  <c r="BG688" i="1" s="1"/>
  <c r="BK112" i="1"/>
  <c r="BL112" i="1" s="1"/>
  <c r="BH112" i="1"/>
  <c r="BF112" i="1"/>
  <c r="BG112" i="1" s="1"/>
  <c r="BF1561" i="1"/>
  <c r="BG1561" i="1" s="1"/>
  <c r="BK1561" i="1"/>
  <c r="BL1561" i="1" s="1"/>
  <c r="BH1561" i="1"/>
  <c r="BK1174" i="1"/>
  <c r="BL1174" i="1" s="1"/>
  <c r="BF1174" i="1"/>
  <c r="BG1174" i="1" s="1"/>
  <c r="BH1174" i="1"/>
  <c r="BK85" i="1"/>
  <c r="BL85" i="1" s="1"/>
  <c r="BH85" i="1"/>
  <c r="BF85" i="1"/>
  <c r="BG85" i="1" s="1"/>
  <c r="BK817" i="1"/>
  <c r="BL817" i="1" s="1"/>
  <c r="BH817" i="1"/>
  <c r="BF817" i="1"/>
  <c r="BG817" i="1" s="1"/>
  <c r="BK254" i="1"/>
  <c r="BL254" i="1" s="1"/>
  <c r="BF254" i="1"/>
  <c r="BG254" i="1" s="1"/>
  <c r="BH254" i="1"/>
  <c r="BK797" i="1"/>
  <c r="BL797" i="1" s="1"/>
  <c r="BH797" i="1"/>
  <c r="BF797" i="1"/>
  <c r="BG797" i="1" s="1"/>
  <c r="BK1571" i="1"/>
  <c r="BL1571" i="1" s="1"/>
  <c r="BH1571" i="1"/>
  <c r="BF1571" i="1"/>
  <c r="BG1571" i="1" s="1"/>
  <c r="BK236" i="1"/>
  <c r="BL236" i="1" s="1"/>
  <c r="BH236" i="1"/>
  <c r="BF236" i="1"/>
  <c r="BG236" i="1" s="1"/>
  <c r="BK734" i="1"/>
  <c r="BL734" i="1" s="1"/>
  <c r="BH734" i="1"/>
  <c r="BF734" i="1"/>
  <c r="BG734" i="1" s="1"/>
  <c r="BK1250" i="1"/>
  <c r="BL1250" i="1" s="1"/>
  <c r="BF1250" i="1"/>
  <c r="BG1250" i="1" s="1"/>
  <c r="BH1250" i="1"/>
  <c r="BK433" i="1"/>
  <c r="BL433" i="1" s="1"/>
  <c r="BF433" i="1"/>
  <c r="BG433" i="1" s="1"/>
  <c r="BH433" i="1"/>
  <c r="BK1612" i="1"/>
  <c r="BL1612" i="1" s="1"/>
  <c r="BF1612" i="1"/>
  <c r="BG1612" i="1" s="1"/>
  <c r="BH1612" i="1"/>
  <c r="BK504" i="1"/>
  <c r="BL504" i="1" s="1"/>
  <c r="BF504" i="1"/>
  <c r="BG504" i="1" s="1"/>
  <c r="BH504" i="1"/>
  <c r="BK447" i="1"/>
  <c r="BL447" i="1" s="1"/>
  <c r="BF447" i="1"/>
  <c r="BG447" i="1" s="1"/>
  <c r="BH447" i="1"/>
  <c r="BK542" i="1"/>
  <c r="BL542" i="1" s="1"/>
  <c r="BH542" i="1"/>
  <c r="BF542" i="1"/>
  <c r="BG542" i="1" s="1"/>
  <c r="BK1477" i="1"/>
  <c r="BL1477" i="1" s="1"/>
  <c r="BF1477" i="1"/>
  <c r="BG1477" i="1" s="1"/>
  <c r="BH1477" i="1"/>
  <c r="BK1513" i="1"/>
  <c r="BL1513" i="1" s="1"/>
  <c r="BH1513" i="1"/>
  <c r="BF1513" i="1"/>
  <c r="BG1513" i="1" s="1"/>
  <c r="BK132" i="1"/>
  <c r="BL132" i="1" s="1"/>
  <c r="BH132" i="1"/>
  <c r="BF132" i="1"/>
  <c r="BG132" i="1" s="1"/>
  <c r="BK772" i="1"/>
  <c r="BL772" i="1" s="1"/>
  <c r="BH772" i="1"/>
  <c r="BF772" i="1"/>
  <c r="BG772" i="1" s="1"/>
  <c r="BK1596" i="1"/>
  <c r="BL1596" i="1" s="1"/>
  <c r="BH1596" i="1"/>
  <c r="BF1596" i="1"/>
  <c r="BG1596" i="1" s="1"/>
  <c r="BK28" i="1"/>
  <c r="BL28" i="1" s="1"/>
  <c r="BF28" i="1"/>
  <c r="BG28" i="1" s="1"/>
  <c r="BH28" i="1"/>
  <c r="BK1037" i="1"/>
  <c r="BL1037" i="1" s="1"/>
  <c r="BH1037" i="1"/>
  <c r="BF1037" i="1"/>
  <c r="BG1037" i="1" s="1"/>
  <c r="BK964" i="1"/>
  <c r="BL964" i="1" s="1"/>
  <c r="BH964" i="1"/>
  <c r="BF964" i="1"/>
  <c r="BG964" i="1" s="1"/>
  <c r="BK1505" i="1"/>
  <c r="BL1505" i="1" s="1"/>
  <c r="BH1505" i="1"/>
  <c r="BF1505" i="1"/>
  <c r="BG1505" i="1" s="1"/>
  <c r="BK143" i="1"/>
  <c r="BL143" i="1" s="1"/>
  <c r="BH143" i="1"/>
  <c r="BF143" i="1"/>
  <c r="BG143" i="1" s="1"/>
  <c r="BK550" i="1"/>
  <c r="BL550" i="1" s="1"/>
  <c r="BH550" i="1"/>
  <c r="BF550" i="1"/>
  <c r="BG550" i="1" s="1"/>
  <c r="BK566" i="1"/>
  <c r="BL566" i="1" s="1"/>
  <c r="BH566" i="1"/>
  <c r="BF566" i="1"/>
  <c r="BG566" i="1" s="1"/>
  <c r="BK983" i="1"/>
  <c r="BL983" i="1" s="1"/>
  <c r="BF983" i="1"/>
  <c r="BG983" i="1" s="1"/>
  <c r="BH983" i="1"/>
  <c r="BK124" i="1"/>
  <c r="BL124" i="1" s="1"/>
  <c r="BH124" i="1"/>
  <c r="BF124" i="1"/>
  <c r="BG124" i="1" s="1"/>
  <c r="BK1207" i="1"/>
  <c r="BL1207" i="1" s="1"/>
  <c r="BF1207" i="1"/>
  <c r="BG1207" i="1" s="1"/>
  <c r="BH1207" i="1"/>
  <c r="BK560" i="1"/>
  <c r="BL560" i="1" s="1"/>
  <c r="BH560" i="1"/>
  <c r="BF560" i="1"/>
  <c r="BG560" i="1" s="1"/>
  <c r="BK468" i="1"/>
  <c r="BL468" i="1" s="1"/>
  <c r="BF468" i="1"/>
  <c r="BG468" i="1" s="1"/>
  <c r="BH468" i="1"/>
  <c r="BK827" i="1"/>
  <c r="BL827" i="1" s="1"/>
  <c r="BH827" i="1"/>
  <c r="BF827" i="1"/>
  <c r="BG827" i="1" s="1"/>
  <c r="BK1389" i="1"/>
  <c r="BL1389" i="1" s="1"/>
  <c r="BH1389" i="1"/>
  <c r="BF1389" i="1"/>
  <c r="BG1389" i="1" s="1"/>
  <c r="BK872" i="1"/>
  <c r="BL872" i="1" s="1"/>
  <c r="BH872" i="1"/>
  <c r="BF872" i="1"/>
  <c r="BG872" i="1" s="1"/>
  <c r="BK241" i="1"/>
  <c r="BL241" i="1" s="1"/>
  <c r="BH241" i="1"/>
  <c r="BF241" i="1"/>
  <c r="BG241" i="1" s="1"/>
  <c r="BF693" i="1"/>
  <c r="BG693" i="1" s="1"/>
  <c r="BH693" i="1"/>
  <c r="BK693" i="1"/>
  <c r="BL693" i="1" s="1"/>
  <c r="BK564" i="1"/>
  <c r="BL564" i="1" s="1"/>
  <c r="BF564" i="1"/>
  <c r="BG564" i="1" s="1"/>
  <c r="BH564" i="1"/>
  <c r="BK816" i="1"/>
  <c r="BL816" i="1" s="1"/>
  <c r="BH816" i="1"/>
  <c r="BF816" i="1"/>
  <c r="BG816" i="1" s="1"/>
  <c r="BK1520" i="1"/>
  <c r="BL1520" i="1" s="1"/>
  <c r="BH1520" i="1"/>
  <c r="BF1520" i="1"/>
  <c r="BG1520" i="1" s="1"/>
  <c r="BK951" i="1"/>
  <c r="BL951" i="1" s="1"/>
  <c r="BF951" i="1"/>
  <c r="BG951" i="1" s="1"/>
  <c r="BH951" i="1"/>
  <c r="BF192" i="1"/>
  <c r="BG192" i="1" s="1"/>
  <c r="BH192" i="1"/>
  <c r="BK192" i="1"/>
  <c r="BL192" i="1" s="1"/>
  <c r="BK1113" i="1"/>
  <c r="BL1113" i="1" s="1"/>
  <c r="BF1113" i="1"/>
  <c r="BG1113" i="1" s="1"/>
  <c r="BH1113" i="1"/>
  <c r="BK1156" i="1"/>
  <c r="BL1156" i="1" s="1"/>
  <c r="BH1156" i="1"/>
  <c r="BF1156" i="1"/>
  <c r="BG1156" i="1" s="1"/>
  <c r="BK1188" i="1"/>
  <c r="BL1188" i="1" s="1"/>
  <c r="BF1188" i="1"/>
  <c r="BG1188" i="1" s="1"/>
  <c r="BH1188" i="1"/>
  <c r="BK1653" i="1"/>
  <c r="BL1653" i="1" s="1"/>
  <c r="BF1653" i="1"/>
  <c r="BG1653" i="1" s="1"/>
  <c r="BH1653" i="1"/>
  <c r="BK1388" i="1"/>
  <c r="BL1388" i="1" s="1"/>
  <c r="BH1388" i="1"/>
  <c r="BF1388" i="1"/>
  <c r="BG1388" i="1" s="1"/>
  <c r="BK212" i="1"/>
  <c r="BL212" i="1" s="1"/>
  <c r="BF212" i="1"/>
  <c r="BG212" i="1" s="1"/>
  <c r="BH212" i="1"/>
  <c r="BK1353" i="1"/>
  <c r="BL1353" i="1" s="1"/>
  <c r="BH1353" i="1"/>
  <c r="BF1353" i="1"/>
  <c r="BG1353" i="1" s="1"/>
  <c r="BK803" i="1"/>
  <c r="BL803" i="1" s="1"/>
  <c r="BH803" i="1"/>
  <c r="BF803" i="1"/>
  <c r="BG803" i="1" s="1"/>
  <c r="BK412" i="1"/>
  <c r="BL412" i="1" s="1"/>
  <c r="BF412" i="1"/>
  <c r="BG412" i="1" s="1"/>
  <c r="BH412" i="1"/>
  <c r="BK1489" i="1"/>
  <c r="BL1489" i="1" s="1"/>
  <c r="BH1489" i="1"/>
  <c r="BF1489" i="1"/>
  <c r="BG1489" i="1" s="1"/>
  <c r="BK655" i="1"/>
  <c r="BL655" i="1" s="1"/>
  <c r="BH655" i="1"/>
  <c r="BF655" i="1"/>
  <c r="BG655" i="1" s="1"/>
  <c r="BK643" i="1"/>
  <c r="BL643" i="1" s="1"/>
  <c r="BH643" i="1"/>
  <c r="BF643" i="1"/>
  <c r="BG643" i="1" s="1"/>
  <c r="BK276" i="1"/>
  <c r="BL276" i="1" s="1"/>
  <c r="BF276" i="1"/>
  <c r="BG276" i="1" s="1"/>
  <c r="BH276" i="1"/>
  <c r="BK1688" i="1"/>
  <c r="BL1688" i="1" s="1"/>
  <c r="BH1688" i="1"/>
  <c r="BF1688" i="1"/>
  <c r="BG1688" i="1" s="1"/>
  <c r="BF1744" i="1"/>
  <c r="BG1744" i="1" s="1"/>
  <c r="BH1744" i="1"/>
  <c r="BK1744" i="1"/>
  <c r="BL1744" i="1" s="1"/>
  <c r="BK168" i="1"/>
  <c r="BL168" i="1" s="1"/>
  <c r="BH168" i="1"/>
  <c r="BF168" i="1"/>
  <c r="BG168" i="1" s="1"/>
  <c r="BK593" i="1"/>
  <c r="BL593" i="1" s="1"/>
  <c r="BF593" i="1"/>
  <c r="BG593" i="1" s="1"/>
  <c r="BH593" i="1"/>
  <c r="BK123" i="1"/>
  <c r="BL123" i="1" s="1"/>
  <c r="BF123" i="1"/>
  <c r="BG123" i="1" s="1"/>
  <c r="BH123" i="1"/>
  <c r="BK404" i="1"/>
  <c r="BL404" i="1" s="1"/>
  <c r="BF404" i="1"/>
  <c r="BG404" i="1" s="1"/>
  <c r="BH404" i="1"/>
  <c r="BF1040" i="1"/>
  <c r="BG1040" i="1" s="1"/>
  <c r="BH1040" i="1"/>
  <c r="BK1040" i="1"/>
  <c r="BL1040" i="1" s="1"/>
  <c r="BK443" i="1"/>
  <c r="BL443" i="1" s="1"/>
  <c r="BH443" i="1"/>
  <c r="BF443" i="1"/>
  <c r="BG443" i="1" s="1"/>
  <c r="BH169" i="1"/>
  <c r="BF169" i="1"/>
  <c r="BG169" i="1" s="1"/>
  <c r="BK169" i="1"/>
  <c r="BL169" i="1" s="1"/>
  <c r="BK873" i="1"/>
  <c r="BL873" i="1" s="1"/>
  <c r="BH873" i="1"/>
  <c r="BF873" i="1"/>
  <c r="BG873" i="1" s="1"/>
  <c r="BK1149" i="1"/>
  <c r="BL1149" i="1" s="1"/>
  <c r="BH1149" i="1"/>
  <c r="BF1149" i="1"/>
  <c r="BG1149" i="1" s="1"/>
  <c r="BK677" i="1"/>
  <c r="BL677" i="1" s="1"/>
  <c r="BH677" i="1"/>
  <c r="BF677" i="1"/>
  <c r="BG677" i="1" s="1"/>
  <c r="BK383" i="1"/>
  <c r="BL383" i="1" s="1"/>
  <c r="BH383" i="1"/>
  <c r="BF383" i="1"/>
  <c r="BG383" i="1" s="1"/>
  <c r="BF27" i="1"/>
  <c r="BG27" i="1" s="1"/>
  <c r="BH27" i="1"/>
  <c r="BK27" i="1"/>
  <c r="BL27" i="1" s="1"/>
  <c r="BK333" i="1"/>
  <c r="BL333" i="1" s="1"/>
  <c r="BF333" i="1"/>
  <c r="BG333" i="1" s="1"/>
  <c r="BH333" i="1"/>
  <c r="BK974" i="1"/>
  <c r="BL974" i="1" s="1"/>
  <c r="BH974" i="1"/>
  <c r="BF974" i="1"/>
  <c r="BG974" i="1" s="1"/>
  <c r="BK907" i="1"/>
  <c r="BL907" i="1" s="1"/>
  <c r="BH907" i="1"/>
  <c r="BF907" i="1"/>
  <c r="BG907" i="1" s="1"/>
  <c r="BK1175" i="1"/>
  <c r="BL1175" i="1" s="1"/>
  <c r="BH1175" i="1"/>
  <c r="BF1175" i="1"/>
  <c r="BG1175" i="1" s="1"/>
  <c r="BK892" i="1"/>
  <c r="BL892" i="1" s="1"/>
  <c r="BH892" i="1"/>
  <c r="BF892" i="1"/>
  <c r="BG892" i="1" s="1"/>
  <c r="BK270" i="1"/>
  <c r="BL270" i="1" s="1"/>
  <c r="BF270" i="1"/>
  <c r="BG270" i="1" s="1"/>
  <c r="BH270" i="1"/>
  <c r="BK748" i="1"/>
  <c r="BL748" i="1" s="1"/>
  <c r="BH748" i="1"/>
  <c r="BF748" i="1"/>
  <c r="BG748" i="1" s="1"/>
  <c r="BK1601" i="1"/>
  <c r="BL1601" i="1" s="1"/>
  <c r="BH1601" i="1"/>
  <c r="BF1601" i="1"/>
  <c r="BG1601" i="1" s="1"/>
  <c r="BK866" i="1"/>
  <c r="BL866" i="1" s="1"/>
  <c r="BH866" i="1"/>
  <c r="BF866" i="1"/>
  <c r="BG866" i="1" s="1"/>
  <c r="BK939" i="1"/>
  <c r="BL939" i="1" s="1"/>
  <c r="BF939" i="1"/>
  <c r="BG939" i="1" s="1"/>
  <c r="BH939" i="1"/>
  <c r="BK1298" i="1"/>
  <c r="BL1298" i="1" s="1"/>
  <c r="BH1298" i="1"/>
  <c r="BF1298" i="1"/>
  <c r="BG1298" i="1" s="1"/>
  <c r="BK1313" i="1"/>
  <c r="BL1313" i="1" s="1"/>
  <c r="BF1313" i="1"/>
  <c r="BG1313" i="1" s="1"/>
  <c r="BH1313" i="1"/>
  <c r="BK570" i="1"/>
  <c r="BL570" i="1" s="1"/>
  <c r="BH570" i="1"/>
  <c r="BF570" i="1"/>
  <c r="BG570" i="1" s="1"/>
  <c r="BK95" i="1"/>
  <c r="BL95" i="1" s="1"/>
  <c r="BH95" i="1"/>
  <c r="BF95" i="1"/>
  <c r="BG95" i="1" s="1"/>
  <c r="BK440" i="1"/>
  <c r="BL440" i="1" s="1"/>
  <c r="BF440" i="1"/>
  <c r="BG440" i="1" s="1"/>
  <c r="BH440" i="1"/>
  <c r="BK1364" i="1"/>
  <c r="BL1364" i="1" s="1"/>
  <c r="BF1364" i="1"/>
  <c r="BG1364" i="1" s="1"/>
  <c r="BH1364" i="1"/>
  <c r="BK1363" i="1"/>
  <c r="BL1363" i="1" s="1"/>
  <c r="BH1363" i="1"/>
  <c r="BF1363" i="1"/>
  <c r="BG1363" i="1" s="1"/>
  <c r="BK1556" i="1"/>
  <c r="BL1556" i="1" s="1"/>
  <c r="BF1556" i="1"/>
  <c r="BG1556" i="1" s="1"/>
  <c r="BH1556" i="1"/>
  <c r="BK438" i="1"/>
  <c r="BL438" i="1" s="1"/>
  <c r="BF438" i="1"/>
  <c r="BG438" i="1" s="1"/>
  <c r="BH438" i="1"/>
  <c r="BK1102" i="1"/>
  <c r="BL1102" i="1" s="1"/>
  <c r="BF1102" i="1"/>
  <c r="BG1102" i="1" s="1"/>
  <c r="BH1102" i="1"/>
  <c r="BK126" i="1"/>
  <c r="BL126" i="1" s="1"/>
  <c r="BF126" i="1"/>
  <c r="BG126" i="1" s="1"/>
  <c r="BH126" i="1"/>
  <c r="BK807" i="1"/>
  <c r="BL807" i="1" s="1"/>
  <c r="BH807" i="1"/>
  <c r="BF807" i="1"/>
  <c r="BG807" i="1" s="1"/>
  <c r="BK569" i="1"/>
  <c r="BL569" i="1" s="1"/>
  <c r="BF569" i="1"/>
  <c r="BG569" i="1" s="1"/>
  <c r="BH569" i="1"/>
  <c r="BK825" i="1"/>
  <c r="BL825" i="1" s="1"/>
  <c r="BH825" i="1"/>
  <c r="BF825" i="1"/>
  <c r="BG825" i="1" s="1"/>
  <c r="BK1685" i="1"/>
  <c r="BL1685" i="1" s="1"/>
  <c r="BH1685" i="1"/>
  <c r="BF1685" i="1"/>
  <c r="BG1685" i="1" s="1"/>
  <c r="BK882" i="1"/>
  <c r="BL882" i="1" s="1"/>
  <c r="BF882" i="1"/>
  <c r="BG882" i="1" s="1"/>
  <c r="BH882" i="1"/>
  <c r="BF912" i="1"/>
  <c r="BG912" i="1" s="1"/>
  <c r="BH912" i="1"/>
  <c r="BK912" i="1"/>
  <c r="BL912" i="1" s="1"/>
  <c r="BH710" i="1"/>
  <c r="BF710" i="1"/>
  <c r="BG710" i="1" s="1"/>
  <c r="BK710" i="1"/>
  <c r="BL710" i="1" s="1"/>
  <c r="BK107" i="1"/>
  <c r="BL107" i="1" s="1"/>
  <c r="BF107" i="1"/>
  <c r="BG107" i="1" s="1"/>
  <c r="BH107" i="1"/>
  <c r="BF1216" i="1"/>
  <c r="BG1216" i="1" s="1"/>
  <c r="BH1216" i="1"/>
  <c r="BK1216" i="1"/>
  <c r="BL1216" i="1" s="1"/>
  <c r="BK1537" i="1"/>
  <c r="BL1537" i="1" s="1"/>
  <c r="BH1537" i="1"/>
  <c r="BF1537" i="1"/>
  <c r="BG1537" i="1" s="1"/>
  <c r="BK1192" i="1"/>
  <c r="BL1192" i="1" s="1"/>
  <c r="BH1192" i="1"/>
  <c r="BF1192" i="1"/>
  <c r="BG1192" i="1" s="1"/>
  <c r="BF1664" i="1"/>
  <c r="BG1664" i="1" s="1"/>
  <c r="BH1664" i="1"/>
  <c r="BK1664" i="1"/>
  <c r="BL1664" i="1" s="1"/>
  <c r="BK1606" i="1"/>
  <c r="BL1606" i="1" s="1"/>
  <c r="BH1606" i="1"/>
  <c r="BF1606" i="1"/>
  <c r="BG1606" i="1" s="1"/>
  <c r="BK932" i="1"/>
  <c r="BL932" i="1" s="1"/>
  <c r="BF932" i="1"/>
  <c r="BG932" i="1" s="1"/>
  <c r="BH932" i="1"/>
  <c r="BK418" i="1"/>
  <c r="BL418" i="1" s="1"/>
  <c r="BH418" i="1"/>
  <c r="BF418" i="1"/>
  <c r="BG418" i="1" s="1"/>
  <c r="BK81" i="1"/>
  <c r="BL81" i="1" s="1"/>
  <c r="BH81" i="1"/>
  <c r="BF81" i="1"/>
  <c r="BG81" i="1" s="1"/>
  <c r="BK774" i="1"/>
  <c r="BL774" i="1" s="1"/>
  <c r="BH774" i="1"/>
  <c r="BF774" i="1"/>
  <c r="BG774" i="1" s="1"/>
  <c r="BK1555" i="1"/>
  <c r="BL1555" i="1" s="1"/>
  <c r="BH1555" i="1"/>
  <c r="BF1555" i="1"/>
  <c r="BG1555" i="1" s="1"/>
  <c r="BK217" i="1"/>
  <c r="BL217" i="1" s="1"/>
  <c r="BH217" i="1"/>
  <c r="BF217" i="1"/>
  <c r="BG217" i="1" s="1"/>
  <c r="BK1419" i="1"/>
  <c r="BL1419" i="1" s="1"/>
  <c r="BH1419" i="1"/>
  <c r="BF1419" i="1"/>
  <c r="BG1419" i="1" s="1"/>
  <c r="BK204" i="1"/>
  <c r="BL204" i="1" s="1"/>
  <c r="BF204" i="1"/>
  <c r="BG204" i="1" s="1"/>
  <c r="BH204" i="1"/>
  <c r="BK627" i="1"/>
  <c r="BL627" i="1" s="1"/>
  <c r="BF627" i="1"/>
  <c r="BG627" i="1" s="1"/>
  <c r="BH627" i="1"/>
  <c r="BF1408" i="1"/>
  <c r="BG1408" i="1" s="1"/>
  <c r="BH1408" i="1"/>
  <c r="BK1408" i="1"/>
  <c r="BL1408" i="1" s="1"/>
  <c r="BK1038" i="1"/>
  <c r="BL1038" i="1" s="1"/>
  <c r="BH1038" i="1"/>
  <c r="BF1038" i="1"/>
  <c r="BG1038" i="1" s="1"/>
  <c r="BK644" i="1"/>
  <c r="BL644" i="1" s="1"/>
  <c r="BH644" i="1"/>
  <c r="BF644" i="1"/>
  <c r="BG644" i="1" s="1"/>
  <c r="BF1167" i="1"/>
  <c r="BG1167" i="1" s="1"/>
  <c r="BH1167" i="1"/>
  <c r="BK1167" i="1"/>
  <c r="BL1167" i="1" s="1"/>
  <c r="BK1703" i="1"/>
  <c r="BL1703" i="1" s="1"/>
  <c r="BH1703" i="1"/>
  <c r="BF1703" i="1"/>
  <c r="BG1703" i="1" s="1"/>
  <c r="BH834" i="1"/>
  <c r="BK834" i="1"/>
  <c r="BL834" i="1" s="1"/>
  <c r="BF834" i="1"/>
  <c r="BG834" i="1" s="1"/>
  <c r="BK956" i="1"/>
  <c r="BL956" i="1" s="1"/>
  <c r="BH956" i="1"/>
  <c r="BF956" i="1"/>
  <c r="BG956" i="1" s="1"/>
  <c r="BK1249" i="1"/>
  <c r="BL1249" i="1" s="1"/>
  <c r="BH1249" i="1"/>
  <c r="BF1249" i="1"/>
  <c r="BG1249" i="1" s="1"/>
  <c r="BH544" i="1"/>
  <c r="BK544" i="1"/>
  <c r="BL544" i="1" s="1"/>
  <c r="BF544" i="1"/>
  <c r="BG544" i="1" s="1"/>
  <c r="BK931" i="1"/>
  <c r="BL931" i="1" s="1"/>
  <c r="BH931" i="1"/>
  <c r="BF931" i="1"/>
  <c r="BG931" i="1" s="1"/>
  <c r="BK423" i="1"/>
  <c r="BL423" i="1" s="1"/>
  <c r="BH423" i="1"/>
  <c r="BF423" i="1"/>
  <c r="BG423" i="1" s="1"/>
  <c r="BF720" i="1"/>
  <c r="BG720" i="1" s="1"/>
  <c r="BH720" i="1"/>
  <c r="BK720" i="1"/>
  <c r="BL720" i="1" s="1"/>
  <c r="BK1426" i="1"/>
  <c r="BL1426" i="1" s="1"/>
  <c r="BH1426" i="1"/>
  <c r="BF1426" i="1"/>
  <c r="BG1426" i="1" s="1"/>
  <c r="BK1111" i="1"/>
  <c r="BL1111" i="1" s="1"/>
  <c r="BH1111" i="1"/>
  <c r="BF1111" i="1"/>
  <c r="BG1111" i="1" s="1"/>
  <c r="BK1569" i="1"/>
  <c r="BL1569" i="1" s="1"/>
  <c r="BF1569" i="1"/>
  <c r="BG1569" i="1" s="1"/>
  <c r="BH1569" i="1"/>
  <c r="BH943" i="1"/>
  <c r="BK943" i="1"/>
  <c r="BL943" i="1" s="1"/>
  <c r="BF943" i="1"/>
  <c r="BG943" i="1" s="1"/>
  <c r="BK620" i="1"/>
  <c r="BL620" i="1" s="1"/>
  <c r="BH620" i="1"/>
  <c r="BF620" i="1"/>
  <c r="BG620" i="1" s="1"/>
  <c r="BK1479" i="1"/>
  <c r="BL1479" i="1" s="1"/>
  <c r="BF1479" i="1"/>
  <c r="BG1479" i="1" s="1"/>
  <c r="BH1479" i="1"/>
  <c r="BK1450" i="1"/>
  <c r="BL1450" i="1" s="1"/>
  <c r="BH1450" i="1"/>
  <c r="BF1450" i="1"/>
  <c r="BG1450" i="1" s="1"/>
  <c r="BK1435" i="1"/>
  <c r="BL1435" i="1" s="1"/>
  <c r="BF1435" i="1"/>
  <c r="BG1435" i="1" s="1"/>
  <c r="BH1435" i="1"/>
  <c r="BK586" i="1"/>
  <c r="BL586" i="1" s="1"/>
  <c r="BF586" i="1"/>
  <c r="BG586" i="1" s="1"/>
  <c r="BH586" i="1"/>
  <c r="BK47" i="1"/>
  <c r="BL47" i="1" s="1"/>
  <c r="BF47" i="1"/>
  <c r="BG47" i="1" s="1"/>
  <c r="BH47" i="1"/>
  <c r="BH1632" i="1"/>
  <c r="BK1632" i="1"/>
  <c r="BL1632" i="1" s="1"/>
  <c r="BF1632" i="1"/>
  <c r="BG1632" i="1" s="1"/>
  <c r="BK397" i="1"/>
  <c r="BL397" i="1" s="1"/>
  <c r="BF397" i="1"/>
  <c r="BG397" i="1" s="1"/>
  <c r="BH397" i="1"/>
  <c r="BK924" i="1"/>
  <c r="BL924" i="1" s="1"/>
  <c r="BF924" i="1"/>
  <c r="BG924" i="1" s="1"/>
  <c r="BH924" i="1"/>
  <c r="BF448" i="1"/>
  <c r="BG448" i="1" s="1"/>
  <c r="BH448" i="1"/>
  <c r="BK448" i="1"/>
  <c r="BL448" i="1" s="1"/>
  <c r="BK682" i="1"/>
  <c r="BL682" i="1" s="1"/>
  <c r="BH682" i="1"/>
  <c r="BF682" i="1"/>
  <c r="BG682" i="1" s="1"/>
  <c r="BK1444" i="1"/>
  <c r="BL1444" i="1" s="1"/>
  <c r="BF1444" i="1"/>
  <c r="BG1444" i="1" s="1"/>
  <c r="BH1444" i="1"/>
  <c r="BK750" i="1"/>
  <c r="BL750" i="1" s="1"/>
  <c r="BF750" i="1"/>
  <c r="BG750" i="1" s="1"/>
  <c r="BH750" i="1"/>
  <c r="BK996" i="1"/>
  <c r="BL996" i="1" s="1"/>
  <c r="BF996" i="1"/>
  <c r="BG996" i="1" s="1"/>
  <c r="BH996" i="1"/>
  <c r="BF809" i="1"/>
  <c r="BG809" i="1" s="1"/>
  <c r="BH809" i="1"/>
  <c r="BK809" i="1"/>
  <c r="BL809" i="1" s="1"/>
  <c r="BK823" i="1"/>
  <c r="BL823" i="1" s="1"/>
  <c r="BF823" i="1"/>
  <c r="BG823" i="1" s="1"/>
  <c r="BH823" i="1"/>
  <c r="BK1013" i="1"/>
  <c r="BL1013" i="1" s="1"/>
  <c r="BF1013" i="1"/>
  <c r="BG1013" i="1" s="1"/>
  <c r="BH1013" i="1"/>
  <c r="BK1540" i="1"/>
  <c r="BL1540" i="1" s="1"/>
  <c r="BH1540" i="1"/>
  <c r="BF1540" i="1"/>
  <c r="BG1540" i="1" s="1"/>
  <c r="BK1417" i="1"/>
  <c r="BL1417" i="1" s="1"/>
  <c r="BF1417" i="1"/>
  <c r="BG1417" i="1" s="1"/>
  <c r="BH1417" i="1"/>
  <c r="BK127" i="1"/>
  <c r="BL127" i="1" s="1"/>
  <c r="BH127" i="1"/>
  <c r="BF127" i="1"/>
  <c r="BG127" i="1" s="1"/>
  <c r="BH1162" i="1"/>
  <c r="BF1162" i="1"/>
  <c r="BG1162" i="1" s="1"/>
  <c r="BK1162" i="1"/>
  <c r="BL1162" i="1" s="1"/>
  <c r="BH369" i="1"/>
  <c r="BK369" i="1"/>
  <c r="BL369" i="1" s="1"/>
  <c r="BF369" i="1"/>
  <c r="BG369" i="1" s="1"/>
  <c r="BK298" i="1"/>
  <c r="BL298" i="1" s="1"/>
  <c r="BH298" i="1"/>
  <c r="BF298" i="1"/>
  <c r="BG298" i="1" s="1"/>
  <c r="BK1266" i="1"/>
  <c r="BL1266" i="1" s="1"/>
  <c r="BF1266" i="1"/>
  <c r="BG1266" i="1" s="1"/>
  <c r="BH1266" i="1"/>
  <c r="BK477" i="1"/>
  <c r="BL477" i="1" s="1"/>
  <c r="BF477" i="1"/>
  <c r="BG477" i="1" s="1"/>
  <c r="BH477" i="1"/>
  <c r="BK755" i="1"/>
  <c r="BL755" i="1" s="1"/>
  <c r="BF755" i="1"/>
  <c r="BG755" i="1" s="1"/>
  <c r="BH755" i="1"/>
  <c r="BK580" i="1"/>
  <c r="BL580" i="1" s="1"/>
  <c r="BH580" i="1"/>
  <c r="BF580" i="1"/>
  <c r="BG580" i="1" s="1"/>
  <c r="BF777" i="1"/>
  <c r="BG777" i="1" s="1"/>
  <c r="BH777" i="1"/>
  <c r="BK777" i="1"/>
  <c r="BL777" i="1" s="1"/>
  <c r="BK860" i="1"/>
  <c r="BL860" i="1" s="1"/>
  <c r="BF860" i="1"/>
  <c r="BG860" i="1" s="1"/>
  <c r="BH860" i="1"/>
  <c r="BK614" i="1"/>
  <c r="BL614" i="1" s="1"/>
  <c r="BH614" i="1"/>
  <c r="BF614" i="1"/>
  <c r="BG614" i="1" s="1"/>
  <c r="BK1118" i="1"/>
  <c r="BL1118" i="1" s="1"/>
  <c r="BF1118" i="1"/>
  <c r="BG1118" i="1" s="1"/>
  <c r="BH1118" i="1"/>
  <c r="BH1073" i="1"/>
  <c r="BF1073" i="1"/>
  <c r="BG1073" i="1" s="1"/>
  <c r="BK1073" i="1"/>
  <c r="BL1073" i="1" s="1"/>
  <c r="BK56" i="1"/>
  <c r="BL56" i="1" s="1"/>
  <c r="BF56" i="1"/>
  <c r="BG56" i="1" s="1"/>
  <c r="BH56" i="1"/>
  <c r="BK328" i="1"/>
  <c r="BL328" i="1" s="1"/>
  <c r="BH328" i="1"/>
  <c r="BF328" i="1"/>
  <c r="BG328" i="1" s="1"/>
  <c r="BK26" i="1"/>
  <c r="BL26" i="1" s="1"/>
  <c r="BF26" i="1"/>
  <c r="BG26" i="1" s="1"/>
  <c r="BH26" i="1"/>
  <c r="BK147" i="1"/>
  <c r="BL147" i="1" s="1"/>
  <c r="BH147" i="1"/>
  <c r="BF147" i="1"/>
  <c r="BG147" i="1" s="1"/>
  <c r="BK1628" i="1"/>
  <c r="BL1628" i="1" s="1"/>
  <c r="BF1628" i="1"/>
  <c r="BG1628" i="1" s="1"/>
  <c r="BH1628" i="1"/>
  <c r="BK1047" i="1"/>
  <c r="BL1047" i="1" s="1"/>
  <c r="BF1047" i="1"/>
  <c r="BG1047" i="1" s="1"/>
  <c r="BH1047" i="1"/>
  <c r="BK247" i="1"/>
  <c r="BL247" i="1" s="1"/>
  <c r="BF247" i="1"/>
  <c r="BG247" i="1" s="1"/>
  <c r="BH247" i="1"/>
  <c r="BK985" i="1"/>
  <c r="BL985" i="1" s="1"/>
  <c r="BH985" i="1"/>
  <c r="BF985" i="1"/>
  <c r="BG985" i="1" s="1"/>
  <c r="BK786" i="1"/>
  <c r="BL786" i="1" s="1"/>
  <c r="BH786" i="1"/>
  <c r="BF786" i="1"/>
  <c r="BG786" i="1" s="1"/>
  <c r="BK1365" i="1"/>
  <c r="BL1365" i="1" s="1"/>
  <c r="BH1365" i="1"/>
  <c r="BF1365" i="1"/>
  <c r="BG1365" i="1" s="1"/>
  <c r="BK1658" i="1"/>
  <c r="BL1658" i="1" s="1"/>
  <c r="BF1658" i="1"/>
  <c r="BG1658" i="1" s="1"/>
  <c r="BH1658" i="1"/>
  <c r="BK1429" i="1"/>
  <c r="BL1429" i="1" s="1"/>
  <c r="BF1429" i="1"/>
  <c r="BG1429" i="1" s="1"/>
  <c r="BH1429" i="1"/>
  <c r="BK238" i="1"/>
  <c r="BL238" i="1" s="1"/>
  <c r="BH238" i="1"/>
  <c r="BF238" i="1"/>
  <c r="BG238" i="1" s="1"/>
  <c r="BK459" i="1"/>
  <c r="BL459" i="1" s="1"/>
  <c r="BH459" i="1"/>
  <c r="BF459" i="1"/>
  <c r="BG459" i="1" s="1"/>
  <c r="BK1137" i="1"/>
  <c r="BL1137" i="1" s="1"/>
  <c r="BF1137" i="1"/>
  <c r="BG1137" i="1" s="1"/>
  <c r="BH1137" i="1"/>
  <c r="BK1228" i="1"/>
  <c r="BL1228" i="1" s="1"/>
  <c r="BF1228" i="1"/>
  <c r="BG1228" i="1" s="1"/>
  <c r="BH1228" i="1"/>
  <c r="BK1393" i="1"/>
  <c r="BL1393" i="1" s="1"/>
  <c r="BF1393" i="1"/>
  <c r="BG1393" i="1" s="1"/>
  <c r="BH1393" i="1"/>
  <c r="BK315" i="1"/>
  <c r="BL315" i="1" s="1"/>
  <c r="BH315" i="1"/>
  <c r="BF315" i="1"/>
  <c r="BG315" i="1" s="1"/>
  <c r="BK1404" i="1"/>
  <c r="BL1404" i="1" s="1"/>
  <c r="BH1404" i="1"/>
  <c r="BF1404" i="1"/>
  <c r="BG1404" i="1" s="1"/>
  <c r="BK1161" i="1"/>
  <c r="BL1161" i="1" s="1"/>
  <c r="BF1161" i="1"/>
  <c r="BG1161" i="1" s="1"/>
  <c r="BH1161" i="1"/>
  <c r="BK1649" i="1"/>
  <c r="BL1649" i="1" s="1"/>
  <c r="BF1649" i="1"/>
  <c r="BG1649" i="1" s="1"/>
  <c r="BH1649" i="1"/>
  <c r="BK1465" i="1"/>
  <c r="BL1465" i="1" s="1"/>
  <c r="BH1465" i="1"/>
  <c r="BF1465" i="1"/>
  <c r="BG1465" i="1" s="1"/>
  <c r="BK58" i="1"/>
  <c r="BL58" i="1" s="1"/>
  <c r="BF58" i="1"/>
  <c r="BG58" i="1" s="1"/>
  <c r="BH58" i="1"/>
  <c r="BK532" i="1"/>
  <c r="BL532" i="1" s="1"/>
  <c r="BF532" i="1"/>
  <c r="BG532" i="1" s="1"/>
  <c r="BH532" i="1"/>
  <c r="BK1378" i="1"/>
  <c r="BL1378" i="1" s="1"/>
  <c r="BH1378" i="1"/>
  <c r="BF1378" i="1"/>
  <c r="BG1378" i="1" s="1"/>
  <c r="BK467" i="1"/>
  <c r="BL467" i="1" s="1"/>
  <c r="BF467" i="1"/>
  <c r="BG467" i="1" s="1"/>
  <c r="BH467" i="1"/>
  <c r="BK696" i="1"/>
  <c r="BL696" i="1" s="1"/>
  <c r="BF696" i="1"/>
  <c r="BG696" i="1" s="1"/>
  <c r="BH696" i="1"/>
  <c r="BK836" i="1"/>
  <c r="BL836" i="1" s="1"/>
  <c r="BH836" i="1"/>
  <c r="BF836" i="1"/>
  <c r="BG836" i="1" s="1"/>
  <c r="BK1518" i="1"/>
  <c r="BL1518" i="1" s="1"/>
  <c r="BH1518" i="1"/>
  <c r="BF1518" i="1"/>
  <c r="BG1518" i="1" s="1"/>
  <c r="BK1290" i="1"/>
  <c r="BL1290" i="1" s="1"/>
  <c r="BH1290" i="1"/>
  <c r="BF1290" i="1"/>
  <c r="BG1290" i="1" s="1"/>
  <c r="BF1487" i="1"/>
  <c r="BG1487" i="1" s="1"/>
  <c r="BH1487" i="1"/>
  <c r="BK1487" i="1"/>
  <c r="BL1487" i="1" s="1"/>
  <c r="BK1160" i="1"/>
  <c r="BL1160" i="1" s="1"/>
  <c r="BH1160" i="1"/>
  <c r="BF1160" i="1"/>
  <c r="BG1160" i="1" s="1"/>
  <c r="BK1294" i="1"/>
  <c r="BL1294" i="1" s="1"/>
  <c r="BF1294" i="1"/>
  <c r="BG1294" i="1" s="1"/>
  <c r="BH1294" i="1"/>
  <c r="BK458" i="1"/>
  <c r="BL458" i="1" s="1"/>
  <c r="BF458" i="1"/>
  <c r="BG458" i="1" s="1"/>
  <c r="BH458" i="1"/>
  <c r="BK337" i="1"/>
  <c r="BL337" i="1" s="1"/>
  <c r="BH337" i="1"/>
  <c r="BF337" i="1"/>
  <c r="BG337" i="1" s="1"/>
  <c r="BF1536" i="1"/>
  <c r="BG1536" i="1" s="1"/>
  <c r="BH1536" i="1"/>
  <c r="BK1536" i="1"/>
  <c r="BL1536" i="1" s="1"/>
  <c r="BK251" i="1"/>
  <c r="BL251" i="1" s="1"/>
  <c r="BH251" i="1"/>
  <c r="BF251" i="1"/>
  <c r="BG251" i="1" s="1"/>
  <c r="BK1580" i="1"/>
  <c r="BL1580" i="1" s="1"/>
  <c r="BH1580" i="1"/>
  <c r="BF1580" i="1"/>
  <c r="BG1580" i="1" s="1"/>
  <c r="BK533" i="1"/>
  <c r="BL533" i="1" s="1"/>
  <c r="BH533" i="1"/>
  <c r="BF533" i="1"/>
  <c r="BG533" i="1" s="1"/>
  <c r="BF1615" i="1"/>
  <c r="BG1615" i="1" s="1"/>
  <c r="BH1615" i="1"/>
  <c r="BK1615" i="1"/>
  <c r="BL1615" i="1" s="1"/>
  <c r="BK42" i="1"/>
  <c r="BL42" i="1" s="1"/>
  <c r="BF42" i="1"/>
  <c r="BG42" i="1" s="1"/>
  <c r="BH42" i="1"/>
  <c r="BK874" i="1"/>
  <c r="BL874" i="1" s="1"/>
  <c r="BH874" i="1"/>
  <c r="BF874" i="1"/>
  <c r="BG874" i="1" s="1"/>
  <c r="BK230" i="1"/>
  <c r="BL230" i="1" s="1"/>
  <c r="BH230" i="1"/>
  <c r="BF230" i="1"/>
  <c r="BG230" i="1" s="1"/>
  <c r="BK727" i="1"/>
  <c r="BL727" i="1" s="1"/>
  <c r="BH727" i="1"/>
  <c r="BF727" i="1"/>
  <c r="BG727" i="1" s="1"/>
  <c r="BH1647" i="1"/>
  <c r="BF1647" i="1"/>
  <c r="BG1647" i="1" s="1"/>
  <c r="BK1647" i="1"/>
  <c r="BL1647" i="1" s="1"/>
  <c r="BK691" i="1"/>
  <c r="BL691" i="1" s="1"/>
  <c r="BF691" i="1"/>
  <c r="BG691" i="1" s="1"/>
  <c r="BH691" i="1"/>
  <c r="BK131" i="1"/>
  <c r="BL131" i="1" s="1"/>
  <c r="BH131" i="1"/>
  <c r="BF131" i="1"/>
  <c r="BG131" i="1" s="1"/>
  <c r="BK1724" i="1"/>
  <c r="BL1724" i="1" s="1"/>
  <c r="BH1724" i="1"/>
  <c r="BF1724" i="1"/>
  <c r="BG1724" i="1" s="1"/>
  <c r="BK984" i="1"/>
  <c r="BL984" i="1" s="1"/>
  <c r="BH984" i="1"/>
  <c r="BF984" i="1"/>
  <c r="BG984" i="1" s="1"/>
  <c r="BK1712" i="1"/>
  <c r="BL1712" i="1" s="1"/>
  <c r="BH1712" i="1"/>
  <c r="BF1712" i="1"/>
  <c r="BG1712" i="1" s="1"/>
  <c r="BK153" i="1"/>
  <c r="BL153" i="1" s="1"/>
  <c r="BF153" i="1"/>
  <c r="BG153" i="1" s="1"/>
  <c r="BH153" i="1"/>
  <c r="BK1361" i="1"/>
  <c r="BL1361" i="1" s="1"/>
  <c r="BH1361" i="1"/>
  <c r="BF1361" i="1"/>
  <c r="BG1361" i="1" s="1"/>
  <c r="BK589" i="1"/>
  <c r="BL589" i="1" s="1"/>
  <c r="BF589" i="1"/>
  <c r="BG589" i="1" s="1"/>
  <c r="BH589" i="1"/>
  <c r="BK1415" i="1"/>
  <c r="BL1415" i="1" s="1"/>
  <c r="BF1415" i="1"/>
  <c r="BG1415" i="1" s="1"/>
  <c r="BH1415" i="1"/>
  <c r="BK637" i="1"/>
  <c r="BL637" i="1" s="1"/>
  <c r="BF637" i="1"/>
  <c r="BG637" i="1" s="1"/>
  <c r="BH637" i="1"/>
  <c r="BK802" i="1"/>
  <c r="BL802" i="1" s="1"/>
  <c r="BH802" i="1"/>
  <c r="BF802" i="1"/>
  <c r="BG802" i="1" s="1"/>
  <c r="BK764" i="1"/>
  <c r="BL764" i="1" s="1"/>
  <c r="BH764" i="1"/>
  <c r="BF764" i="1"/>
  <c r="BG764" i="1" s="1"/>
  <c r="BK568" i="1"/>
  <c r="BL568" i="1" s="1"/>
  <c r="BF568" i="1"/>
  <c r="BG568" i="1" s="1"/>
  <c r="BH568" i="1"/>
  <c r="BK1348" i="1"/>
  <c r="BL1348" i="1" s="1"/>
  <c r="BH1348" i="1"/>
  <c r="BF1348" i="1"/>
  <c r="BG1348" i="1" s="1"/>
  <c r="BK808" i="1"/>
  <c r="BL808" i="1" s="1"/>
  <c r="BH808" i="1"/>
  <c r="BF808" i="1"/>
  <c r="BG808" i="1" s="1"/>
  <c r="BK17" i="1"/>
  <c r="BL17" i="1" s="1"/>
  <c r="BF17" i="1"/>
  <c r="BG17" i="1" s="1"/>
  <c r="BH17" i="1"/>
  <c r="BK495" i="1"/>
  <c r="BL495" i="1" s="1"/>
  <c r="BH495" i="1"/>
  <c r="BF495" i="1"/>
  <c r="BG495" i="1" s="1"/>
  <c r="BK83" i="1"/>
  <c r="BL83" i="1" s="1"/>
  <c r="BH83" i="1"/>
  <c r="BF83" i="1"/>
  <c r="BG83" i="1" s="1"/>
  <c r="BK953" i="1"/>
  <c r="BL953" i="1" s="1"/>
  <c r="BH953" i="1"/>
  <c r="BF953" i="1"/>
  <c r="BG953" i="1" s="1"/>
  <c r="BK1670" i="1"/>
  <c r="BL1670" i="1" s="1"/>
  <c r="BH1670" i="1"/>
  <c r="BF1670" i="1"/>
  <c r="BG1670" i="1" s="1"/>
  <c r="BK275" i="1"/>
  <c r="BL275" i="1" s="1"/>
  <c r="BH275" i="1"/>
  <c r="BF275" i="1"/>
  <c r="BG275" i="1" s="1"/>
  <c r="BK1473" i="1"/>
  <c r="BL1473" i="1" s="1"/>
  <c r="BH1473" i="1"/>
  <c r="BF1473" i="1"/>
  <c r="BG1473" i="1" s="1"/>
  <c r="BK380" i="1"/>
  <c r="BL380" i="1" s="1"/>
  <c r="BH380" i="1"/>
  <c r="BF380" i="1"/>
  <c r="BG380" i="1" s="1"/>
  <c r="BK526" i="1"/>
  <c r="BL526" i="1" s="1"/>
  <c r="BH526" i="1"/>
  <c r="BF526" i="1"/>
  <c r="BG526" i="1" s="1"/>
  <c r="BK572" i="1"/>
  <c r="BL572" i="1" s="1"/>
  <c r="BH572" i="1"/>
  <c r="BF572" i="1"/>
  <c r="BG572" i="1" s="1"/>
  <c r="BK1565" i="1"/>
  <c r="BL1565" i="1" s="1"/>
  <c r="BH1565" i="1"/>
  <c r="BF1565" i="1"/>
  <c r="BG1565" i="1" s="1"/>
  <c r="BK1622" i="1"/>
  <c r="BL1622" i="1" s="1"/>
  <c r="BH1622" i="1"/>
  <c r="BF1622" i="1"/>
  <c r="BG1622" i="1" s="1"/>
  <c r="BK1150" i="1"/>
  <c r="BL1150" i="1" s="1"/>
  <c r="BF1150" i="1"/>
  <c r="BG1150" i="1" s="1"/>
  <c r="BH1150" i="1"/>
  <c r="BK1302" i="1"/>
  <c r="BL1302" i="1" s="1"/>
  <c r="BH1302" i="1"/>
  <c r="BF1302" i="1"/>
  <c r="BG1302" i="1" s="1"/>
  <c r="BK1396" i="1"/>
  <c r="BL1396" i="1" s="1"/>
  <c r="BF1396" i="1"/>
  <c r="BG1396" i="1" s="1"/>
  <c r="BH1396" i="1"/>
  <c r="BK1058" i="1"/>
  <c r="BL1058" i="1" s="1"/>
  <c r="BH1058" i="1"/>
  <c r="BF1058" i="1"/>
  <c r="BG1058" i="1" s="1"/>
  <c r="BK855" i="1"/>
  <c r="BL855" i="1" s="1"/>
  <c r="BH855" i="1"/>
  <c r="BF855" i="1"/>
  <c r="BG855" i="1" s="1"/>
  <c r="BK1157" i="1"/>
  <c r="BL1157" i="1" s="1"/>
  <c r="BH1157" i="1"/>
  <c r="BF1157" i="1"/>
  <c r="BG1157" i="1" s="1"/>
  <c r="BK427" i="1"/>
  <c r="BL427" i="1" s="1"/>
  <c r="BF427" i="1"/>
  <c r="BG427" i="1" s="1"/>
  <c r="BH427" i="1"/>
  <c r="BK274" i="1"/>
  <c r="BL274" i="1" s="1"/>
  <c r="BF274" i="1"/>
  <c r="BG274" i="1" s="1"/>
  <c r="BH274" i="1"/>
  <c r="BK348" i="1"/>
  <c r="BL348" i="1" s="1"/>
  <c r="BF348" i="1"/>
  <c r="BG348" i="1" s="1"/>
  <c r="BH348" i="1"/>
  <c r="BH877" i="1"/>
  <c r="BF877" i="1"/>
  <c r="BG877" i="1" s="1"/>
  <c r="BK877" i="1"/>
  <c r="BL877" i="1" s="1"/>
  <c r="BF242" i="1"/>
  <c r="BG242" i="1" s="1"/>
  <c r="BH242" i="1"/>
  <c r="BK242" i="1"/>
  <c r="BL242" i="1" s="1"/>
  <c r="BF592" i="1"/>
  <c r="BG592" i="1" s="1"/>
  <c r="BK592" i="1"/>
  <c r="BL592" i="1" s="1"/>
  <c r="BH592" i="1"/>
  <c r="BH177" i="1"/>
  <c r="BF177" i="1"/>
  <c r="BG177" i="1" s="1"/>
  <c r="BK177" i="1"/>
  <c r="BL177" i="1" s="1"/>
  <c r="BK1591" i="1"/>
  <c r="BL1591" i="1" s="1"/>
  <c r="BF1591" i="1"/>
  <c r="BG1591" i="1" s="1"/>
  <c r="BH1591" i="1"/>
  <c r="BK1208" i="1"/>
  <c r="BL1208" i="1" s="1"/>
  <c r="BF1208" i="1"/>
  <c r="BG1208" i="1" s="1"/>
  <c r="BH1208" i="1"/>
  <c r="BK846" i="1"/>
  <c r="BL846" i="1" s="1"/>
  <c r="BH846" i="1"/>
  <c r="BF846" i="1"/>
  <c r="BG846" i="1" s="1"/>
  <c r="BK1610" i="1"/>
  <c r="BL1610" i="1" s="1"/>
  <c r="BF1610" i="1"/>
  <c r="BG1610" i="1" s="1"/>
  <c r="BH1610" i="1"/>
  <c r="BH1504" i="1"/>
  <c r="BK1504" i="1"/>
  <c r="BL1504" i="1" s="1"/>
  <c r="BF1504" i="1"/>
  <c r="BG1504" i="1" s="1"/>
  <c r="BF237" i="1"/>
  <c r="BG237" i="1" s="1"/>
  <c r="BH237" i="1"/>
  <c r="BK237" i="1"/>
  <c r="BL237" i="1" s="1"/>
  <c r="BK513" i="1"/>
  <c r="BL513" i="1" s="1"/>
  <c r="BF513" i="1"/>
  <c r="BG513" i="1" s="1"/>
  <c r="BH513" i="1"/>
  <c r="BK889" i="1"/>
  <c r="BL889" i="1" s="1"/>
  <c r="BH889" i="1"/>
  <c r="BF889" i="1"/>
  <c r="BG889" i="1" s="1"/>
  <c r="BK1169" i="1"/>
  <c r="BL1169" i="1" s="1"/>
  <c r="BH1169" i="1"/>
  <c r="BF1169" i="1"/>
  <c r="BG1169" i="1" s="1"/>
  <c r="BK101" i="1"/>
  <c r="BL101" i="1" s="1"/>
  <c r="BH101" i="1"/>
  <c r="BF101" i="1"/>
  <c r="BG101" i="1" s="1"/>
  <c r="BK623" i="1"/>
  <c r="BL623" i="1" s="1"/>
  <c r="BF623" i="1"/>
  <c r="BG623" i="1" s="1"/>
  <c r="BH623" i="1"/>
  <c r="BK229" i="1"/>
  <c r="BL229" i="1" s="1"/>
  <c r="BH229" i="1"/>
  <c r="BF229" i="1"/>
  <c r="BG229" i="1" s="1"/>
  <c r="BK1193" i="1"/>
  <c r="BL1193" i="1" s="1"/>
  <c r="BF1193" i="1"/>
  <c r="BG1193" i="1" s="1"/>
  <c r="BH1193" i="1"/>
  <c r="BF1423" i="1"/>
  <c r="BG1423" i="1" s="1"/>
  <c r="BH1423" i="1"/>
  <c r="BK1423" i="1"/>
  <c r="BL1423" i="1" s="1"/>
  <c r="BK1354" i="1"/>
  <c r="BL1354" i="1" s="1"/>
  <c r="BF1354" i="1"/>
  <c r="BG1354" i="1" s="1"/>
  <c r="BH1354" i="1"/>
  <c r="BK1336" i="1"/>
  <c r="BL1336" i="1" s="1"/>
  <c r="BF1336" i="1"/>
  <c r="BG1336" i="1" s="1"/>
  <c r="BH1336" i="1"/>
  <c r="BK1731" i="1"/>
  <c r="BL1731" i="1" s="1"/>
  <c r="BF1731" i="1"/>
  <c r="BG1731" i="1" s="1"/>
  <c r="BH1731" i="1"/>
  <c r="BK1190" i="1"/>
  <c r="BL1190" i="1" s="1"/>
  <c r="BF1190" i="1"/>
  <c r="BG1190" i="1" s="1"/>
  <c r="BH1190" i="1"/>
  <c r="BK584" i="1"/>
  <c r="BL584" i="1" s="1"/>
  <c r="BH584" i="1"/>
  <c r="BF584" i="1"/>
  <c r="BG584" i="1" s="1"/>
  <c r="BK773" i="1"/>
  <c r="BL773" i="1" s="1"/>
  <c r="BF773" i="1"/>
  <c r="BG773" i="1" s="1"/>
  <c r="BH773" i="1"/>
  <c r="BK226" i="1"/>
  <c r="BL226" i="1" s="1"/>
  <c r="BF226" i="1"/>
  <c r="BG226" i="1" s="1"/>
  <c r="BH226" i="1"/>
  <c r="BK30" i="1"/>
  <c r="BL30" i="1" s="1"/>
  <c r="BH30" i="1"/>
  <c r="BF30" i="1"/>
  <c r="BG30" i="1" s="1"/>
  <c r="BK446" i="1"/>
  <c r="BL446" i="1" s="1"/>
  <c r="BH446" i="1"/>
  <c r="BF446" i="1"/>
  <c r="BG446" i="1" s="1"/>
  <c r="BK235" i="1"/>
  <c r="BL235" i="1" s="1"/>
  <c r="BH235" i="1"/>
  <c r="BF235" i="1"/>
  <c r="BG235" i="1" s="1"/>
  <c r="BK376" i="1"/>
  <c r="BL376" i="1" s="1"/>
  <c r="BF376" i="1"/>
  <c r="BG376" i="1" s="1"/>
  <c r="BH376" i="1"/>
  <c r="BK647" i="1"/>
  <c r="BL647" i="1" s="1"/>
  <c r="BF647" i="1"/>
  <c r="BG647" i="1" s="1"/>
  <c r="BH647" i="1"/>
  <c r="BK563" i="1"/>
  <c r="BL563" i="1" s="1"/>
  <c r="BF563" i="1"/>
  <c r="BG563" i="1" s="1"/>
  <c r="BH563" i="1"/>
  <c r="BK1223" i="1"/>
  <c r="BL1223" i="1" s="1"/>
  <c r="BF1223" i="1"/>
  <c r="BG1223" i="1" s="1"/>
  <c r="BH1223" i="1"/>
  <c r="BK1613" i="1"/>
  <c r="BL1613" i="1" s="1"/>
  <c r="BF1613" i="1"/>
  <c r="BG1613" i="1" s="1"/>
  <c r="BH1613" i="1"/>
  <c r="BK1006" i="1"/>
  <c r="BL1006" i="1" s="1"/>
  <c r="BF1006" i="1"/>
  <c r="BG1006" i="1" s="1"/>
  <c r="BH1006" i="1"/>
  <c r="BK1347" i="1"/>
  <c r="BL1347" i="1" s="1"/>
  <c r="BH1347" i="1"/>
  <c r="BF1347" i="1"/>
  <c r="BG1347" i="1" s="1"/>
  <c r="BK1252" i="1"/>
  <c r="BL1252" i="1" s="1"/>
  <c r="BF1252" i="1"/>
  <c r="BG1252" i="1" s="1"/>
  <c r="BH1252" i="1"/>
  <c r="BH1007" i="1"/>
  <c r="BK1007" i="1"/>
  <c r="BL1007" i="1" s="1"/>
  <c r="BF1007" i="1"/>
  <c r="BG1007" i="1" s="1"/>
  <c r="BK63" i="1"/>
  <c r="BL63" i="1" s="1"/>
  <c r="BF63" i="1"/>
  <c r="BG63" i="1" s="1"/>
  <c r="BH63" i="1"/>
  <c r="BK776" i="1"/>
  <c r="BL776" i="1" s="1"/>
  <c r="BH776" i="1"/>
  <c r="BF776" i="1"/>
  <c r="BG776" i="1" s="1"/>
  <c r="BK377" i="1"/>
  <c r="BL377" i="1" s="1"/>
  <c r="BH377" i="1"/>
  <c r="BF377" i="1"/>
  <c r="BG377" i="1" s="1"/>
  <c r="BK1506" i="1"/>
  <c r="BL1506" i="1" s="1"/>
  <c r="BH1506" i="1"/>
  <c r="BF1506" i="1"/>
  <c r="BG1506" i="1" s="1"/>
  <c r="BK754" i="1"/>
  <c r="BL754" i="1" s="1"/>
  <c r="BF754" i="1"/>
  <c r="BG754" i="1" s="1"/>
  <c r="BH754" i="1"/>
  <c r="BK551" i="1"/>
  <c r="BL551" i="1" s="1"/>
  <c r="BH551" i="1"/>
  <c r="BF551" i="1"/>
  <c r="BG551" i="1" s="1"/>
  <c r="BK1265" i="1"/>
  <c r="BL1265" i="1" s="1"/>
  <c r="BH1265" i="1"/>
  <c r="BF1265" i="1"/>
  <c r="BG1265" i="1" s="1"/>
  <c r="BK343" i="1"/>
  <c r="BL343" i="1" s="1"/>
  <c r="BF343" i="1"/>
  <c r="BG343" i="1" s="1"/>
  <c r="BH343" i="1"/>
  <c r="BK21" i="1"/>
  <c r="BL21" i="1" s="1"/>
  <c r="BF21" i="1"/>
  <c r="BG21" i="1" s="1"/>
  <c r="BH21" i="1"/>
  <c r="BF960" i="1"/>
  <c r="BG960" i="1" s="1"/>
  <c r="BH960" i="1"/>
  <c r="BK960" i="1"/>
  <c r="BL960" i="1" s="1"/>
  <c r="BK744" i="1"/>
  <c r="BL744" i="1" s="1"/>
  <c r="BH744" i="1"/>
  <c r="BF744" i="1"/>
  <c r="BG744" i="1" s="1"/>
  <c r="BF1337" i="1"/>
  <c r="BG1337" i="1" s="1"/>
  <c r="BH1337" i="1"/>
  <c r="BK1337" i="1"/>
  <c r="BL1337" i="1" s="1"/>
  <c r="BK1461" i="1"/>
  <c r="BL1461" i="1" s="1"/>
  <c r="BF1461" i="1"/>
  <c r="BG1461" i="1" s="1"/>
  <c r="BH1461" i="1"/>
  <c r="BF1232" i="1"/>
  <c r="BG1232" i="1" s="1"/>
  <c r="BH1232" i="1"/>
  <c r="BK1232" i="1"/>
  <c r="BL1232" i="1" s="1"/>
  <c r="BK830" i="1"/>
  <c r="BL830" i="1" s="1"/>
  <c r="BF830" i="1"/>
  <c r="BG830" i="1" s="1"/>
  <c r="BH830" i="1"/>
  <c r="BK787" i="1"/>
  <c r="BL787" i="1" s="1"/>
  <c r="BH787" i="1"/>
  <c r="BF787" i="1"/>
  <c r="BG787" i="1" s="1"/>
  <c r="BH1568" i="1"/>
  <c r="BK1568" i="1"/>
  <c r="BL1568" i="1" s="1"/>
  <c r="BF1568" i="1"/>
  <c r="BG1568" i="1" s="1"/>
  <c r="BK1076" i="1"/>
  <c r="BL1076" i="1" s="1"/>
  <c r="BH1076" i="1"/>
  <c r="BF1076" i="1"/>
  <c r="BG1076" i="1" s="1"/>
  <c r="BK619" i="1"/>
  <c r="BL619" i="1" s="1"/>
  <c r="BF619" i="1"/>
  <c r="BG619" i="1" s="1"/>
  <c r="BH619" i="1"/>
  <c r="BK1689" i="1"/>
  <c r="BL1689" i="1" s="1"/>
  <c r="BF1689" i="1"/>
  <c r="BG1689" i="1" s="1"/>
  <c r="BH1689" i="1"/>
  <c r="BK1431" i="1"/>
  <c r="BL1431" i="1" s="1"/>
  <c r="BH1431" i="1"/>
  <c r="BF1431" i="1"/>
  <c r="BG1431" i="1" s="1"/>
  <c r="BK1253" i="1"/>
  <c r="BL1253" i="1" s="1"/>
  <c r="BH1253" i="1"/>
  <c r="BF1253" i="1"/>
  <c r="BG1253" i="1" s="1"/>
  <c r="BK909" i="1"/>
  <c r="BL909" i="1" s="1"/>
  <c r="BF909" i="1"/>
  <c r="BG909" i="1" s="1"/>
  <c r="BH909" i="1"/>
  <c r="BK1534" i="1"/>
  <c r="BL1534" i="1" s="1"/>
  <c r="BH1534" i="1"/>
  <c r="BF1534" i="1"/>
  <c r="BG1534" i="1" s="1"/>
  <c r="BK1640" i="1"/>
  <c r="BL1640" i="1" s="1"/>
  <c r="BH1640" i="1"/>
  <c r="BF1640" i="1"/>
  <c r="BG1640" i="1" s="1"/>
  <c r="BK865" i="1"/>
  <c r="BL865" i="1" s="1"/>
  <c r="BH865" i="1"/>
  <c r="BF865" i="1"/>
  <c r="BG865" i="1" s="1"/>
  <c r="BK1699" i="1"/>
  <c r="BL1699" i="1" s="1"/>
  <c r="BH1699" i="1"/>
  <c r="BF1699" i="1"/>
  <c r="BG1699" i="1" s="1"/>
  <c r="BK286" i="1"/>
  <c r="BL286" i="1" s="1"/>
  <c r="BF286" i="1"/>
  <c r="BG286" i="1" s="1"/>
  <c r="BH286" i="1"/>
  <c r="BK1346" i="1"/>
  <c r="BL1346" i="1" s="1"/>
  <c r="BH1346" i="1"/>
  <c r="BF1346" i="1"/>
  <c r="BG1346" i="1" s="1"/>
  <c r="BK705" i="1"/>
  <c r="BL705" i="1" s="1"/>
  <c r="BF705" i="1"/>
  <c r="BG705" i="1" s="1"/>
  <c r="BH705" i="1"/>
  <c r="BK965" i="1"/>
  <c r="BL965" i="1" s="1"/>
  <c r="BF965" i="1"/>
  <c r="BG965" i="1" s="1"/>
  <c r="BH965" i="1"/>
  <c r="BK980" i="1"/>
  <c r="BL980" i="1" s="1"/>
  <c r="BF980" i="1"/>
  <c r="BG980" i="1" s="1"/>
  <c r="BH980" i="1"/>
  <c r="BK1720" i="1"/>
  <c r="BL1720" i="1" s="1"/>
  <c r="BF1720" i="1"/>
  <c r="BG1720" i="1" s="1"/>
  <c r="BH1720" i="1"/>
  <c r="BF1478" i="1"/>
  <c r="BG1478" i="1" s="1"/>
  <c r="BH1478" i="1"/>
  <c r="BK1478" i="1"/>
  <c r="BL1478" i="1" s="1"/>
  <c r="BH160" i="1"/>
  <c r="BF160" i="1"/>
  <c r="BG160" i="1" s="1"/>
  <c r="BK160" i="1"/>
  <c r="BL160" i="1" s="1"/>
  <c r="BK1033" i="1"/>
  <c r="BL1033" i="1" s="1"/>
  <c r="BF1033" i="1"/>
  <c r="BG1033" i="1" s="1"/>
  <c r="BH1033" i="1"/>
  <c r="BK299" i="1"/>
  <c r="BL299" i="1" s="1"/>
  <c r="BF299" i="1"/>
  <c r="BG299" i="1" s="1"/>
  <c r="BH299" i="1"/>
  <c r="BK1165" i="1"/>
  <c r="BL1165" i="1" s="1"/>
  <c r="BF1165" i="1"/>
  <c r="BG1165" i="1" s="1"/>
  <c r="BH1165" i="1"/>
  <c r="BK527" i="1"/>
  <c r="BL527" i="1" s="1"/>
  <c r="BH527" i="1"/>
  <c r="BF527" i="1"/>
  <c r="BG527" i="1" s="1"/>
  <c r="BK657" i="1"/>
  <c r="BL657" i="1" s="1"/>
  <c r="BF657" i="1"/>
  <c r="BG657" i="1" s="1"/>
  <c r="BH657" i="1"/>
  <c r="BK1291" i="1"/>
  <c r="BL1291" i="1" s="1"/>
  <c r="BH1291" i="1"/>
  <c r="BF1291" i="1"/>
  <c r="BG1291" i="1" s="1"/>
  <c r="BK687" i="1"/>
  <c r="BL687" i="1" s="1"/>
  <c r="BF687" i="1"/>
  <c r="BG687" i="1" s="1"/>
  <c r="BH687" i="1"/>
  <c r="BK1469" i="1"/>
  <c r="BL1469" i="1" s="1"/>
  <c r="BH1469" i="1"/>
  <c r="BF1469" i="1"/>
  <c r="BG1469" i="1" s="1"/>
  <c r="BK1564" i="1"/>
  <c r="BL1564" i="1" s="1"/>
  <c r="BF1564" i="1"/>
  <c r="BG1564" i="1" s="1"/>
  <c r="BH1564" i="1"/>
  <c r="BK163" i="1"/>
  <c r="BL163" i="1" s="1"/>
  <c r="BH163" i="1"/>
  <c r="BF163" i="1"/>
  <c r="BG163" i="1" s="1"/>
  <c r="BK289" i="1"/>
  <c r="BL289" i="1" s="1"/>
  <c r="BH289" i="1"/>
  <c r="BF289" i="1"/>
  <c r="BG289" i="1" s="1"/>
  <c r="BK1381" i="1"/>
  <c r="BL1381" i="1" s="1"/>
  <c r="BF1381" i="1"/>
  <c r="BG1381" i="1" s="1"/>
  <c r="BH1381" i="1"/>
  <c r="BK1496" i="1"/>
  <c r="BL1496" i="1" s="1"/>
  <c r="BH1496" i="1"/>
  <c r="BF1496" i="1"/>
  <c r="BG1496" i="1" s="1"/>
  <c r="BK884" i="1"/>
  <c r="BL884" i="1" s="1"/>
  <c r="BH884" i="1"/>
  <c r="BF884" i="1"/>
  <c r="BG884" i="1" s="1"/>
  <c r="BK258" i="1"/>
  <c r="BL258" i="1" s="1"/>
  <c r="BF258" i="1"/>
  <c r="BG258" i="1" s="1"/>
  <c r="BH258" i="1"/>
  <c r="BK1215" i="1"/>
  <c r="BL1215" i="1" s="1"/>
  <c r="BH1215" i="1"/>
  <c r="BF1215" i="1"/>
  <c r="BG1215" i="1" s="1"/>
  <c r="BF549" i="1"/>
  <c r="BG549" i="1" s="1"/>
  <c r="BH549" i="1"/>
  <c r="BK549" i="1"/>
  <c r="BL549" i="1" s="1"/>
  <c r="BK221" i="1"/>
  <c r="BL221" i="1" s="1"/>
  <c r="BF221" i="1"/>
  <c r="BG221" i="1" s="1"/>
  <c r="BH221" i="1"/>
  <c r="BK154" i="1"/>
  <c r="BL154" i="1" s="1"/>
  <c r="BF154" i="1"/>
  <c r="BG154" i="1" s="1"/>
  <c r="BH154" i="1"/>
  <c r="BK159" i="1"/>
  <c r="BL159" i="1" s="1"/>
  <c r="BF159" i="1"/>
  <c r="BG159" i="1" s="1"/>
  <c r="BH159" i="1"/>
  <c r="BH1122" i="1"/>
  <c r="BF1122" i="1"/>
  <c r="BG1122" i="1" s="1"/>
  <c r="BK1122" i="1"/>
  <c r="BL1122" i="1" s="1"/>
  <c r="BK612" i="1"/>
  <c r="BL612" i="1" s="1"/>
  <c r="BF612" i="1"/>
  <c r="BG612" i="1" s="1"/>
  <c r="BH612" i="1"/>
  <c r="BK914" i="1"/>
  <c r="BL914" i="1" s="1"/>
  <c r="BH914" i="1"/>
  <c r="BF914" i="1"/>
  <c r="BG914" i="1" s="1"/>
  <c r="BK1584" i="1"/>
  <c r="BL1584" i="1" s="1"/>
  <c r="BH1584" i="1"/>
  <c r="BF1584" i="1"/>
  <c r="BG1584" i="1" s="1"/>
  <c r="BK1099" i="1"/>
  <c r="BL1099" i="1" s="1"/>
  <c r="BH1099" i="1"/>
  <c r="BF1099" i="1"/>
  <c r="BG1099" i="1" s="1"/>
  <c r="BK541" i="1"/>
  <c r="BL541" i="1" s="1"/>
  <c r="BH541" i="1"/>
  <c r="BF541" i="1"/>
  <c r="BG541" i="1" s="1"/>
  <c r="BK517" i="1"/>
  <c r="BL517" i="1" s="1"/>
  <c r="BF517" i="1"/>
  <c r="BG517" i="1" s="1"/>
  <c r="BH517" i="1"/>
  <c r="BK1237" i="1"/>
  <c r="BL1237" i="1" s="1"/>
  <c r="BH1237" i="1"/>
  <c r="BF1237" i="1"/>
  <c r="BG1237" i="1" s="1"/>
  <c r="BK598" i="1"/>
  <c r="BL598" i="1" s="1"/>
  <c r="BH598" i="1"/>
  <c r="BF598" i="1"/>
  <c r="BG598" i="1" s="1"/>
  <c r="BK1128" i="1"/>
  <c r="BL1128" i="1" s="1"/>
  <c r="BH1128" i="1"/>
  <c r="BF1128" i="1"/>
  <c r="BG1128" i="1" s="1"/>
  <c r="BH450" i="1"/>
  <c r="BF450" i="1"/>
  <c r="BG450" i="1" s="1"/>
  <c r="BK450" i="1"/>
  <c r="BL450" i="1" s="1"/>
  <c r="BK408" i="1"/>
  <c r="BL408" i="1" s="1"/>
  <c r="BH408" i="1"/>
  <c r="BF408" i="1"/>
  <c r="BG408" i="1" s="1"/>
  <c r="BK1535" i="1"/>
  <c r="BL1535" i="1" s="1"/>
  <c r="BH1535" i="1"/>
  <c r="BF1535" i="1"/>
  <c r="BG1535" i="1" s="1"/>
  <c r="BK1101" i="1"/>
  <c r="BL1101" i="1" s="1"/>
  <c r="BH1101" i="1"/>
  <c r="BF1101" i="1"/>
  <c r="BG1101" i="1" s="1"/>
  <c r="BK55" i="1"/>
  <c r="BL55" i="1" s="1"/>
  <c r="BF55" i="1"/>
  <c r="BG55" i="1" s="1"/>
  <c r="BH55" i="1"/>
  <c r="BK1493" i="1"/>
  <c r="BL1493" i="1" s="1"/>
  <c r="BF1493" i="1"/>
  <c r="BG1493" i="1" s="1"/>
  <c r="BH1493" i="1"/>
  <c r="BK1314" i="1"/>
  <c r="BL1314" i="1" s="1"/>
  <c r="BH1314" i="1"/>
  <c r="BF1314" i="1"/>
  <c r="BG1314" i="1" s="1"/>
  <c r="BK1636" i="1"/>
  <c r="BL1636" i="1" s="1"/>
  <c r="BF1636" i="1"/>
  <c r="BG1636" i="1" s="1"/>
  <c r="BH1636" i="1"/>
  <c r="BK1650" i="1"/>
  <c r="BL1650" i="1" s="1"/>
  <c r="BF1650" i="1"/>
  <c r="BG1650" i="1" s="1"/>
  <c r="BH1650" i="1"/>
  <c r="BK624" i="1"/>
  <c r="BL624" i="1" s="1"/>
  <c r="BH624" i="1"/>
  <c r="BF624" i="1"/>
  <c r="BG624" i="1" s="1"/>
  <c r="BK111" i="1"/>
  <c r="BL111" i="1" s="1"/>
  <c r="BF111" i="1"/>
  <c r="BG111" i="1" s="1"/>
  <c r="BH111" i="1"/>
  <c r="BK690" i="1"/>
  <c r="BL690" i="1" s="1"/>
  <c r="BF690" i="1"/>
  <c r="BG690" i="1" s="1"/>
  <c r="BH690" i="1"/>
  <c r="BK173" i="1"/>
  <c r="BL173" i="1" s="1"/>
  <c r="BF173" i="1"/>
  <c r="BG173" i="1" s="1"/>
  <c r="BH173" i="1"/>
  <c r="BK1579" i="1"/>
  <c r="BL1579" i="1" s="1"/>
  <c r="BF1579" i="1"/>
  <c r="BG1579" i="1" s="1"/>
  <c r="BH1579" i="1"/>
  <c r="BK1459" i="1"/>
  <c r="BL1459" i="1" s="1"/>
  <c r="BF1459" i="1"/>
  <c r="BG1459" i="1" s="1"/>
  <c r="BH1459" i="1"/>
  <c r="BK216" i="1"/>
  <c r="BL216" i="1" s="1"/>
  <c r="BH216" i="1"/>
  <c r="BF216" i="1"/>
  <c r="BG216" i="1" s="1"/>
  <c r="BF896" i="1"/>
  <c r="BG896" i="1" s="1"/>
  <c r="BH896" i="1"/>
  <c r="BK896" i="1"/>
  <c r="BL896" i="1" s="1"/>
  <c r="BK18" i="1"/>
  <c r="BL18" i="1" s="1"/>
  <c r="BF18" i="1"/>
  <c r="BG18" i="1" s="1"/>
  <c r="BH18" i="1"/>
  <c r="BK228" i="1"/>
  <c r="BL228" i="1" s="1"/>
  <c r="BF228" i="1"/>
  <c r="BG228" i="1" s="1"/>
  <c r="BH228" i="1"/>
  <c r="BK103" i="1"/>
  <c r="BL103" i="1" s="1"/>
  <c r="BF103" i="1"/>
  <c r="BG103" i="1" s="1"/>
  <c r="BH103" i="1"/>
  <c r="BK1614" i="1"/>
  <c r="BL1614" i="1" s="1"/>
  <c r="BF1614" i="1"/>
  <c r="BG1614" i="1" s="1"/>
  <c r="BH1614" i="1"/>
  <c r="BF1088" i="1"/>
  <c r="BG1088" i="1" s="1"/>
  <c r="BH1088" i="1"/>
  <c r="BK1088" i="1"/>
  <c r="BL1088" i="1" s="1"/>
  <c r="BK332" i="1"/>
  <c r="BL332" i="1" s="1"/>
  <c r="BF332" i="1"/>
  <c r="BG332" i="1" s="1"/>
  <c r="BH332" i="1"/>
  <c r="BK1005" i="1"/>
  <c r="BL1005" i="1" s="1"/>
  <c r="BH1005" i="1"/>
  <c r="BF1005" i="1"/>
  <c r="BG1005" i="1" s="1"/>
  <c r="BK1195" i="1"/>
  <c r="BL1195" i="1" s="1"/>
  <c r="BF1195" i="1"/>
  <c r="BG1195" i="1" s="1"/>
  <c r="BH1195" i="1"/>
  <c r="BK650" i="1"/>
  <c r="BL650" i="1" s="1"/>
  <c r="BH650" i="1"/>
  <c r="BF650" i="1"/>
  <c r="BG650" i="1" s="1"/>
  <c r="BK1597" i="1"/>
  <c r="BL1597" i="1" s="1"/>
  <c r="BH1597" i="1"/>
  <c r="BF1597" i="1"/>
  <c r="BG1597" i="1" s="1"/>
  <c r="BH1206" i="1"/>
  <c r="BF1206" i="1"/>
  <c r="BG1206" i="1" s="1"/>
  <c r="BK1206" i="1"/>
  <c r="BL1206" i="1" s="1"/>
  <c r="BK425" i="1"/>
  <c r="BL425" i="1" s="1"/>
  <c r="BH425" i="1"/>
  <c r="BF425" i="1"/>
  <c r="BG425" i="1" s="1"/>
  <c r="BK1244" i="1"/>
  <c r="BL1244" i="1" s="1"/>
  <c r="BF1244" i="1"/>
  <c r="BG1244" i="1" s="1"/>
  <c r="BH1244" i="1"/>
  <c r="BK22" i="1"/>
  <c r="BL22" i="1" s="1"/>
  <c r="BF22" i="1"/>
  <c r="BG22" i="1" s="1"/>
  <c r="BH22" i="1"/>
  <c r="BF256" i="1"/>
  <c r="BG256" i="1" s="1"/>
  <c r="BH256" i="1"/>
  <c r="BK256" i="1"/>
  <c r="BL256" i="1" s="1"/>
  <c r="BF1306" i="1"/>
  <c r="BG1306" i="1" s="1"/>
  <c r="BH1306" i="1"/>
  <c r="BK1306" i="1"/>
  <c r="BL1306" i="1" s="1"/>
  <c r="BK508" i="1"/>
  <c r="BL508" i="1" s="1"/>
  <c r="BH508" i="1"/>
  <c r="BF508" i="1"/>
  <c r="BG508" i="1" s="1"/>
  <c r="BF505" i="1"/>
  <c r="BG505" i="1" s="1"/>
  <c r="BH505" i="1"/>
  <c r="BK505" i="1"/>
  <c r="BL505" i="1" s="1"/>
  <c r="BK1034" i="1"/>
  <c r="BL1034" i="1" s="1"/>
  <c r="BH1034" i="1"/>
  <c r="BF1034" i="1"/>
  <c r="BG1034" i="1" s="1"/>
  <c r="BK979" i="1"/>
  <c r="BL979" i="1" s="1"/>
  <c r="BH979" i="1"/>
  <c r="BF979" i="1"/>
  <c r="BG979" i="1" s="1"/>
  <c r="BK1154" i="1"/>
  <c r="BL1154" i="1" s="1"/>
  <c r="BF1154" i="1"/>
  <c r="BG1154" i="1" s="1"/>
  <c r="BH1154" i="1"/>
  <c r="BK40" i="1"/>
  <c r="BL40" i="1" s="1"/>
  <c r="BH40" i="1"/>
  <c r="BF40" i="1"/>
  <c r="BG40" i="1" s="1"/>
  <c r="BK642" i="1"/>
  <c r="BL642" i="1" s="1"/>
  <c r="BH642" i="1"/>
  <c r="BF642" i="1"/>
  <c r="BG642" i="1" s="1"/>
  <c r="BK503" i="1"/>
  <c r="BL503" i="1" s="1"/>
  <c r="BH503" i="1"/>
  <c r="BF503" i="1"/>
  <c r="BG503" i="1" s="1"/>
  <c r="BK431" i="1"/>
  <c r="BL431" i="1" s="1"/>
  <c r="BF431" i="1"/>
  <c r="BG431" i="1" s="1"/>
  <c r="BH431" i="1"/>
  <c r="BK1646" i="1"/>
  <c r="BL1646" i="1" s="1"/>
  <c r="BH1646" i="1"/>
  <c r="BF1646" i="1"/>
  <c r="BG1646" i="1" s="1"/>
  <c r="BH1711" i="1"/>
  <c r="BF1711" i="1"/>
  <c r="BG1711" i="1" s="1"/>
  <c r="BK1711" i="1"/>
  <c r="BL1711" i="1" s="1"/>
  <c r="BK649" i="1"/>
  <c r="BL649" i="1" s="1"/>
  <c r="BF649" i="1"/>
  <c r="BG649" i="1" s="1"/>
  <c r="BH649" i="1"/>
  <c r="BF528" i="1"/>
  <c r="BG528" i="1" s="1"/>
  <c r="BK528" i="1"/>
  <c r="BL528" i="1" s="1"/>
  <c r="BH528" i="1"/>
  <c r="BF1488" i="1"/>
  <c r="BG1488" i="1" s="1"/>
  <c r="BH1488" i="1"/>
  <c r="BK1488" i="1"/>
  <c r="BL1488" i="1" s="1"/>
  <c r="BK685" i="1"/>
  <c r="BL685" i="1" s="1"/>
  <c r="BF685" i="1"/>
  <c r="BG685" i="1" s="1"/>
  <c r="BH685" i="1"/>
  <c r="BK543" i="1"/>
  <c r="BL543" i="1" s="1"/>
  <c r="BF543" i="1"/>
  <c r="BG543" i="1" s="1"/>
  <c r="BH543" i="1"/>
  <c r="BK1617" i="1"/>
  <c r="BL1617" i="1" s="1"/>
  <c r="BH1617" i="1"/>
  <c r="BF1617" i="1"/>
  <c r="BG1617" i="1" s="1"/>
  <c r="BK799" i="1"/>
  <c r="BL799" i="1" s="1"/>
  <c r="BF799" i="1"/>
  <c r="BG799" i="1" s="1"/>
  <c r="BH799" i="1"/>
  <c r="BH1717" i="1"/>
  <c r="BF1717" i="1"/>
  <c r="BG1717" i="1" s="1"/>
  <c r="BK1717" i="1"/>
  <c r="BL1717" i="1" s="1"/>
  <c r="BK213" i="1"/>
  <c r="BL213" i="1" s="1"/>
  <c r="BH213" i="1"/>
  <c r="BF213" i="1"/>
  <c r="BG213" i="1" s="1"/>
  <c r="BK1639" i="1"/>
  <c r="BL1639" i="1" s="1"/>
  <c r="BH1639" i="1"/>
  <c r="BF1639" i="1"/>
  <c r="BG1639" i="1" s="1"/>
  <c r="BK23" i="1"/>
  <c r="BL23" i="1" s="1"/>
  <c r="BH23" i="1"/>
  <c r="BF23" i="1"/>
  <c r="BG23" i="1" s="1"/>
  <c r="BK1211" i="1"/>
  <c r="BL1211" i="1" s="1"/>
  <c r="BH1211" i="1"/>
  <c r="BF1211" i="1"/>
  <c r="BG1211" i="1" s="1"/>
  <c r="BK518" i="1"/>
  <c r="BL518" i="1" s="1"/>
  <c r="BH518" i="1"/>
  <c r="BF518" i="1"/>
  <c r="BG518" i="1" s="1"/>
  <c r="BK307" i="1"/>
  <c r="BL307" i="1" s="1"/>
  <c r="BF307" i="1"/>
  <c r="BG307" i="1" s="1"/>
  <c r="BH307" i="1"/>
  <c r="BK1528" i="1"/>
  <c r="BL1528" i="1" s="1"/>
  <c r="BF1528" i="1"/>
  <c r="BG1528" i="1" s="1"/>
  <c r="BH1528" i="1"/>
  <c r="BK1558" i="1"/>
  <c r="BL1558" i="1" s="1"/>
  <c r="BH1558" i="1"/>
  <c r="BF1558" i="1"/>
  <c r="BG1558" i="1" s="1"/>
  <c r="BK403" i="1"/>
  <c r="BL403" i="1" s="1"/>
  <c r="BF403" i="1"/>
  <c r="BG403" i="1" s="1"/>
  <c r="BH403" i="1"/>
  <c r="BK1196" i="1"/>
  <c r="BL1196" i="1" s="1"/>
  <c r="BH1196" i="1"/>
  <c r="BF1196" i="1"/>
  <c r="BG1196" i="1" s="1"/>
  <c r="BK422" i="1"/>
  <c r="BL422" i="1" s="1"/>
  <c r="BH422" i="1"/>
  <c r="BF422" i="1"/>
  <c r="BG422" i="1" s="1"/>
  <c r="BK942" i="1"/>
  <c r="BL942" i="1" s="1"/>
  <c r="BH942" i="1"/>
  <c r="BF942" i="1"/>
  <c r="BG942" i="1" s="1"/>
  <c r="BK1630" i="1"/>
  <c r="BL1630" i="1" s="1"/>
  <c r="BF1630" i="1"/>
  <c r="BG1630" i="1" s="1"/>
  <c r="BH1630" i="1"/>
  <c r="BH442" i="1"/>
  <c r="BF442" i="1"/>
  <c r="BG442" i="1" s="1"/>
  <c r="BK442" i="1"/>
  <c r="BL442" i="1" s="1"/>
  <c r="BK1308" i="1"/>
  <c r="BL1308" i="1" s="1"/>
  <c r="BF1308" i="1"/>
  <c r="BG1308" i="1" s="1"/>
  <c r="BH1308" i="1"/>
  <c r="BK1170" i="1"/>
  <c r="BL1170" i="1" s="1"/>
  <c r="BH1170" i="1"/>
  <c r="BF1170" i="1"/>
  <c r="BG1170" i="1" s="1"/>
  <c r="BK282" i="1"/>
  <c r="BL282" i="1" s="1"/>
  <c r="BF282" i="1"/>
  <c r="BG282" i="1" s="1"/>
  <c r="BH282" i="1"/>
  <c r="BK1501" i="1"/>
  <c r="BL1501" i="1" s="1"/>
  <c r="BF1501" i="1"/>
  <c r="BG1501" i="1" s="1"/>
  <c r="BH1501" i="1"/>
  <c r="BK886" i="1"/>
  <c r="BL886" i="1" s="1"/>
  <c r="BF886" i="1"/>
  <c r="BG886" i="1" s="1"/>
  <c r="BH886" i="1"/>
  <c r="BK174" i="1"/>
  <c r="BL174" i="1" s="1"/>
  <c r="BH174" i="1"/>
  <c r="BF174" i="1"/>
  <c r="BG174" i="1" s="1"/>
  <c r="BK1620" i="1"/>
  <c r="BL1620" i="1" s="1"/>
  <c r="BF1620" i="1"/>
  <c r="BG1620" i="1" s="1"/>
  <c r="BH1620" i="1"/>
  <c r="BK482" i="1"/>
  <c r="BL482" i="1" s="1"/>
  <c r="BF482" i="1"/>
  <c r="BG482" i="1" s="1"/>
  <c r="BH482" i="1"/>
  <c r="BK1357" i="1"/>
  <c r="BL1357" i="1" s="1"/>
  <c r="BH1357" i="1"/>
  <c r="BF1357" i="1"/>
  <c r="BG1357" i="1" s="1"/>
  <c r="BK765" i="1"/>
  <c r="BL765" i="1" s="1"/>
  <c r="BF765" i="1"/>
  <c r="BG765" i="1" s="1"/>
  <c r="BH765" i="1"/>
  <c r="BF1103" i="1"/>
  <c r="BG1103" i="1" s="1"/>
  <c r="BH1103" i="1"/>
  <c r="BK1103" i="1"/>
  <c r="BL1103" i="1" s="1"/>
  <c r="BK852" i="1"/>
  <c r="BL852" i="1" s="1"/>
  <c r="BF852" i="1"/>
  <c r="BG852" i="1" s="1"/>
  <c r="BH852" i="1"/>
  <c r="BK826" i="1"/>
  <c r="BL826" i="1" s="1"/>
  <c r="BH826" i="1"/>
  <c r="BF826" i="1"/>
  <c r="BG826" i="1" s="1"/>
  <c r="BK1416" i="1"/>
  <c r="BL1416" i="1" s="1"/>
  <c r="BH1416" i="1"/>
  <c r="BF1416" i="1"/>
  <c r="BG1416" i="1" s="1"/>
  <c r="BH736" i="1"/>
  <c r="BF736" i="1"/>
  <c r="BG736" i="1" s="1"/>
  <c r="BK736" i="1"/>
  <c r="BL736" i="1" s="1"/>
  <c r="BK805" i="1"/>
  <c r="BL805" i="1" s="1"/>
  <c r="BF805" i="1"/>
  <c r="BG805" i="1" s="1"/>
  <c r="BH805" i="1"/>
  <c r="BK97" i="1"/>
  <c r="BL97" i="1" s="1"/>
  <c r="BF97" i="1"/>
  <c r="BG97" i="1" s="1"/>
  <c r="BH97" i="1"/>
  <c r="BK349" i="1"/>
  <c r="BL349" i="1" s="1"/>
  <c r="BH349" i="1"/>
  <c r="BF349" i="1"/>
  <c r="BG349" i="1" s="1"/>
  <c r="BK283" i="1"/>
  <c r="BL283" i="1" s="1"/>
  <c r="BF283" i="1"/>
  <c r="BG283" i="1" s="1"/>
  <c r="BH283" i="1"/>
  <c r="BK611" i="1"/>
  <c r="BL611" i="1" s="1"/>
  <c r="BH611" i="1"/>
  <c r="BF611" i="1"/>
  <c r="BG611" i="1" s="1"/>
  <c r="BK186" i="1"/>
  <c r="BL186" i="1" s="1"/>
  <c r="BH186" i="1"/>
  <c r="BF186" i="1"/>
  <c r="BG186" i="1" s="1"/>
  <c r="BK597" i="1"/>
  <c r="BL597" i="1" s="1"/>
  <c r="BF597" i="1"/>
  <c r="BG597" i="1" s="1"/>
  <c r="BH597" i="1"/>
  <c r="BK555" i="1"/>
  <c r="BL555" i="1" s="1"/>
  <c r="BF555" i="1"/>
  <c r="BG555" i="1" s="1"/>
  <c r="BH555" i="1"/>
  <c r="BK91" i="1"/>
  <c r="BL91" i="1" s="1"/>
  <c r="BF91" i="1"/>
  <c r="BG91" i="1" s="1"/>
  <c r="BH91" i="1"/>
  <c r="BH1329" i="1"/>
  <c r="BF1329" i="1"/>
  <c r="BG1329" i="1" s="1"/>
  <c r="BK1329" i="1"/>
  <c r="BL1329" i="1" s="1"/>
  <c r="BF1631" i="1"/>
  <c r="BG1631" i="1" s="1"/>
  <c r="BH1631" i="1"/>
  <c r="BK1631" i="1"/>
  <c r="BL1631" i="1" s="1"/>
  <c r="BK1289" i="1"/>
  <c r="BL1289" i="1" s="1"/>
  <c r="BF1289" i="1"/>
  <c r="BG1289" i="1" s="1"/>
  <c r="BH1289" i="1"/>
  <c r="BF926" i="1"/>
  <c r="BG926" i="1" s="1"/>
  <c r="BH926" i="1"/>
  <c r="BK926" i="1"/>
  <c r="BL926" i="1" s="1"/>
  <c r="BK531" i="1"/>
  <c r="BL531" i="1" s="1"/>
  <c r="BH531" i="1"/>
  <c r="BF531" i="1"/>
  <c r="BG531" i="1" s="1"/>
  <c r="BK232" i="1"/>
  <c r="BL232" i="1" s="1"/>
  <c r="BH232" i="1"/>
  <c r="BF232" i="1"/>
  <c r="BG232" i="1" s="1"/>
  <c r="BK419" i="1"/>
  <c r="BL419" i="1" s="1"/>
  <c r="BH419" i="1"/>
  <c r="BF419" i="1"/>
  <c r="BG419" i="1" s="1"/>
  <c r="BK1390" i="1"/>
  <c r="BL1390" i="1" s="1"/>
  <c r="BF1390" i="1"/>
  <c r="BG1390" i="1" s="1"/>
  <c r="BH1390" i="1"/>
  <c r="BK1604" i="1"/>
  <c r="BL1604" i="1" s="1"/>
  <c r="BH1604" i="1"/>
  <c r="BF1604" i="1"/>
  <c r="BG1604" i="1" s="1"/>
  <c r="BK1082" i="1"/>
  <c r="BL1082" i="1" s="1"/>
  <c r="BH1082" i="1"/>
  <c r="BF1082" i="1"/>
  <c r="BG1082" i="1" s="1"/>
  <c r="BK711" i="1"/>
  <c r="BL711" i="1" s="1"/>
  <c r="BF711" i="1"/>
  <c r="BG711" i="1" s="1"/>
  <c r="BH711" i="1"/>
  <c r="BK1075" i="1"/>
  <c r="BL1075" i="1" s="1"/>
  <c r="BF1075" i="1"/>
  <c r="BG1075" i="1" s="1"/>
  <c r="BH1075" i="1"/>
  <c r="BH469" i="1"/>
  <c r="BK469" i="1"/>
  <c r="BL469" i="1" s="1"/>
  <c r="BF469" i="1"/>
  <c r="BG469" i="1" s="1"/>
  <c r="BK1130" i="1"/>
  <c r="BL1130" i="1" s="1"/>
  <c r="BF1130" i="1"/>
  <c r="BG1130" i="1" s="1"/>
  <c r="BH1130" i="1"/>
  <c r="BK536" i="1"/>
  <c r="BL536" i="1" s="1"/>
  <c r="BH536" i="1"/>
  <c r="BF536" i="1"/>
  <c r="BG536" i="1" s="1"/>
  <c r="BK449" i="1"/>
  <c r="BL449" i="1" s="1"/>
  <c r="BF449" i="1"/>
  <c r="BG449" i="1" s="1"/>
  <c r="BH449" i="1"/>
  <c r="BK997" i="1"/>
  <c r="BL997" i="1" s="1"/>
  <c r="BH997" i="1"/>
  <c r="BF997" i="1"/>
  <c r="BG997" i="1" s="1"/>
  <c r="BK1437" i="1"/>
  <c r="BL1437" i="1" s="1"/>
  <c r="BH1437" i="1"/>
  <c r="BF1437" i="1"/>
  <c r="BG1437" i="1" s="1"/>
  <c r="BK749" i="1"/>
  <c r="BL749" i="1" s="1"/>
  <c r="BH749" i="1"/>
  <c r="BF749" i="1"/>
  <c r="BG749" i="1" s="1"/>
  <c r="BK1693" i="1"/>
  <c r="BL1693" i="1" s="1"/>
  <c r="BH1693" i="1"/>
  <c r="BF1693" i="1"/>
  <c r="BG1693" i="1" s="1"/>
  <c r="BF512" i="1"/>
  <c r="BG512" i="1" s="1"/>
  <c r="BH512" i="1"/>
  <c r="BK512" i="1"/>
  <c r="BL512" i="1" s="1"/>
  <c r="BK370" i="1"/>
  <c r="BL370" i="1" s="1"/>
  <c r="BH370" i="1"/>
  <c r="BF370" i="1"/>
  <c r="BG370" i="1" s="1"/>
  <c r="BK893" i="1"/>
  <c r="BL893" i="1" s="1"/>
  <c r="BH893" i="1"/>
  <c r="BF893" i="1"/>
  <c r="BG893" i="1" s="1"/>
  <c r="BK38" i="1"/>
  <c r="BL38" i="1" s="1"/>
  <c r="BF38" i="1"/>
  <c r="BG38" i="1" s="1"/>
  <c r="BH38" i="1"/>
  <c r="BK535" i="1"/>
  <c r="BL535" i="1" s="1"/>
  <c r="BF535" i="1"/>
  <c r="BG535" i="1" s="1"/>
  <c r="BH535" i="1"/>
  <c r="BK945" i="1"/>
  <c r="BL945" i="1" s="1"/>
  <c r="BH945" i="1"/>
  <c r="BF945" i="1"/>
  <c r="BG945" i="1" s="1"/>
  <c r="BK1522" i="1"/>
  <c r="BL1522" i="1" s="1"/>
  <c r="BH1522" i="1"/>
  <c r="BF1522" i="1"/>
  <c r="BG1522" i="1" s="1"/>
  <c r="BK1299" i="1"/>
  <c r="BL1299" i="1" s="1"/>
  <c r="BH1299" i="1"/>
  <c r="BF1299" i="1"/>
  <c r="BG1299" i="1" s="1"/>
  <c r="BH96" i="1"/>
  <c r="BK96" i="1"/>
  <c r="BL96" i="1" s="1"/>
  <c r="BF96" i="1"/>
  <c r="BG96" i="1" s="1"/>
  <c r="BK293" i="1"/>
  <c r="BL293" i="1" s="1"/>
  <c r="BH293" i="1"/>
  <c r="BF293" i="1"/>
  <c r="BG293" i="1" s="1"/>
  <c r="BH288" i="1"/>
  <c r="BK288" i="1"/>
  <c r="BL288" i="1" s="1"/>
  <c r="BF288" i="1"/>
  <c r="BG288" i="1" s="1"/>
  <c r="BF576" i="1"/>
  <c r="BG576" i="1" s="1"/>
  <c r="BH576" i="1"/>
  <c r="BK576" i="1"/>
  <c r="BL576" i="1" s="1"/>
  <c r="BK1476" i="1"/>
  <c r="BL1476" i="1" s="1"/>
  <c r="BH1476" i="1"/>
  <c r="BF1476" i="1"/>
  <c r="BG1476" i="1" s="1"/>
  <c r="BK454" i="1"/>
  <c r="BL454" i="1" s="1"/>
  <c r="BF454" i="1"/>
  <c r="BG454" i="1" s="1"/>
  <c r="BH454" i="1"/>
  <c r="BK648" i="1"/>
  <c r="BL648" i="1" s="1"/>
  <c r="BH648" i="1"/>
  <c r="BF648" i="1"/>
  <c r="BG648" i="1" s="1"/>
  <c r="BK1508" i="1"/>
  <c r="BL1508" i="1" s="1"/>
  <c r="BF1508" i="1"/>
  <c r="BG1508" i="1" s="1"/>
  <c r="BH1508" i="1"/>
  <c r="BK1398" i="1"/>
  <c r="BL1398" i="1" s="1"/>
  <c r="BF1398" i="1"/>
  <c r="BG1398" i="1" s="1"/>
  <c r="BH1398" i="1"/>
  <c r="BH82" i="1"/>
  <c r="BF82" i="1"/>
  <c r="BG82" i="1" s="1"/>
  <c r="BK82" i="1"/>
  <c r="BL82" i="1" s="1"/>
  <c r="BK1046" i="1"/>
  <c r="BL1046" i="1" s="1"/>
  <c r="BH1046" i="1"/>
  <c r="BF1046" i="1"/>
  <c r="BG1046" i="1" s="1"/>
  <c r="BK420" i="1"/>
  <c r="BL420" i="1" s="1"/>
  <c r="BF420" i="1"/>
  <c r="BG420" i="1" s="1"/>
  <c r="BH420" i="1"/>
  <c r="BK633" i="1"/>
  <c r="BL633" i="1" s="1"/>
  <c r="BH633" i="1"/>
  <c r="BF633" i="1"/>
  <c r="BG633" i="1" s="1"/>
  <c r="BK675" i="1"/>
  <c r="BL675" i="1" s="1"/>
  <c r="BH675" i="1"/>
  <c r="BF675" i="1"/>
  <c r="BG675" i="1" s="1"/>
  <c r="BK1173" i="1"/>
  <c r="BL1173" i="1" s="1"/>
  <c r="BH1173" i="1"/>
  <c r="BF1173" i="1"/>
  <c r="BG1173" i="1" s="1"/>
  <c r="BK1187" i="1"/>
  <c r="BL1187" i="1" s="1"/>
  <c r="BH1187" i="1"/>
  <c r="BF1187" i="1"/>
  <c r="BG1187" i="1" s="1"/>
  <c r="BK761" i="1"/>
  <c r="BL761" i="1" s="1"/>
  <c r="BF761" i="1"/>
  <c r="BG761" i="1" s="1"/>
  <c r="BH761" i="1"/>
  <c r="BK785" i="1"/>
  <c r="BL785" i="1" s="1"/>
  <c r="BH785" i="1"/>
  <c r="BF785" i="1"/>
  <c r="BG785" i="1" s="1"/>
  <c r="BK43" i="1"/>
  <c r="BL43" i="1" s="1"/>
  <c r="BH43" i="1"/>
  <c r="BF43" i="1"/>
  <c r="BG43" i="1" s="1"/>
  <c r="BK1659" i="1"/>
  <c r="BL1659" i="1" s="1"/>
  <c r="BH1659" i="1"/>
  <c r="BF1659" i="1"/>
  <c r="BG1659" i="1" s="1"/>
  <c r="BK1652" i="1"/>
  <c r="BL1652" i="1" s="1"/>
  <c r="BF1652" i="1"/>
  <c r="BG1652" i="1" s="1"/>
  <c r="BH1652" i="1"/>
  <c r="BK67" i="1"/>
  <c r="BL67" i="1" s="1"/>
  <c r="BH67" i="1"/>
  <c r="BF67" i="1"/>
  <c r="BG67" i="1" s="1"/>
  <c r="BK1582" i="1"/>
  <c r="BL1582" i="1" s="1"/>
  <c r="BH1582" i="1"/>
  <c r="BF1582" i="1"/>
  <c r="BG1582" i="1" s="1"/>
  <c r="BH621" i="1"/>
  <c r="BK621" i="1"/>
  <c r="BL621" i="1" s="1"/>
  <c r="BF621" i="1"/>
  <c r="BG621" i="1" s="1"/>
  <c r="BK263" i="1"/>
  <c r="BL263" i="1" s="1"/>
  <c r="BF263" i="1"/>
  <c r="BG263" i="1" s="1"/>
  <c r="BH263" i="1"/>
  <c r="BK1463" i="1"/>
  <c r="BL1463" i="1" s="1"/>
  <c r="BF1463" i="1"/>
  <c r="BG1463" i="1" s="1"/>
  <c r="BH1463" i="1"/>
  <c r="BK460" i="1"/>
  <c r="BL460" i="1" s="1"/>
  <c r="BF460" i="1"/>
  <c r="BG460" i="1" s="1"/>
  <c r="BH460" i="1"/>
  <c r="BK206" i="1"/>
  <c r="BL206" i="1" s="1"/>
  <c r="BH206" i="1"/>
  <c r="BF206" i="1"/>
  <c r="BG206" i="1" s="1"/>
  <c r="BK968" i="1"/>
  <c r="BL968" i="1" s="1"/>
  <c r="BH968" i="1"/>
  <c r="BF968" i="1"/>
  <c r="BG968" i="1" s="1"/>
  <c r="BK1589" i="1"/>
  <c r="BL1589" i="1" s="1"/>
  <c r="BF1589" i="1"/>
  <c r="BG1589" i="1" s="1"/>
  <c r="BH1589" i="1"/>
  <c r="BK45" i="1"/>
  <c r="BL45" i="1" s="1"/>
  <c r="BF45" i="1"/>
  <c r="BG45" i="1" s="1"/>
  <c r="BH45" i="1"/>
  <c r="BK1602" i="1"/>
  <c r="BL1602" i="1" s="1"/>
  <c r="BF1602" i="1"/>
  <c r="BG1602" i="1" s="1"/>
  <c r="BH1602" i="1"/>
  <c r="BK382" i="1"/>
  <c r="BL382" i="1" s="1"/>
  <c r="BH382" i="1"/>
  <c r="BF382" i="1"/>
  <c r="BG382" i="1" s="1"/>
  <c r="BK1229" i="1"/>
  <c r="BL1229" i="1" s="1"/>
  <c r="BH1229" i="1"/>
  <c r="BF1229" i="1"/>
  <c r="BG1229" i="1" s="1"/>
  <c r="BK833" i="1"/>
  <c r="BL833" i="1" s="1"/>
  <c r="BH833" i="1"/>
  <c r="BF833" i="1"/>
  <c r="BG833" i="1" s="1"/>
  <c r="BK837" i="1"/>
  <c r="BL837" i="1" s="1"/>
  <c r="BF837" i="1"/>
  <c r="BG837" i="1" s="1"/>
  <c r="BH837" i="1"/>
  <c r="BK716" i="1"/>
  <c r="BL716" i="1" s="1"/>
  <c r="BF716" i="1"/>
  <c r="BG716" i="1" s="1"/>
  <c r="BH716" i="1"/>
  <c r="BF1230" i="1"/>
  <c r="BG1230" i="1" s="1"/>
  <c r="BH1230" i="1"/>
  <c r="BK1230" i="1"/>
  <c r="BL1230" i="1" s="1"/>
  <c r="BK1224" i="1"/>
  <c r="BL1224" i="1" s="1"/>
  <c r="BH1224" i="1"/>
  <c r="BF1224" i="1"/>
  <c r="BG1224" i="1" s="1"/>
  <c r="BF336" i="1"/>
  <c r="BG336" i="1" s="1"/>
  <c r="BH336" i="1"/>
  <c r="BK336" i="1"/>
  <c r="BL336" i="1" s="1"/>
  <c r="BK102" i="1"/>
  <c r="BL102" i="1" s="1"/>
  <c r="BF102" i="1"/>
  <c r="BG102" i="1" s="1"/>
  <c r="BH102" i="1"/>
  <c r="BK671" i="1"/>
  <c r="BL671" i="1" s="1"/>
  <c r="BF671" i="1"/>
  <c r="BG671" i="1" s="1"/>
  <c r="BH671" i="1"/>
  <c r="BK492" i="1"/>
  <c r="BL492" i="1" s="1"/>
  <c r="BH492" i="1"/>
  <c r="BF492" i="1"/>
  <c r="BG492" i="1" s="1"/>
  <c r="BK573" i="1"/>
  <c r="BL573" i="1" s="1"/>
  <c r="BH573" i="1"/>
  <c r="BF573" i="1"/>
  <c r="BG573" i="1" s="1"/>
  <c r="BK701" i="1"/>
  <c r="BL701" i="1" s="1"/>
  <c r="BH701" i="1"/>
  <c r="BF701" i="1"/>
  <c r="BG701" i="1" s="1"/>
  <c r="BK745" i="1"/>
  <c r="BL745" i="1" s="1"/>
  <c r="BH745" i="1"/>
  <c r="BF745" i="1"/>
  <c r="BG745" i="1" s="1"/>
  <c r="BK1061" i="1"/>
  <c r="BL1061" i="1" s="1"/>
  <c r="BH1061" i="1"/>
  <c r="BF1061" i="1"/>
  <c r="BG1061" i="1" s="1"/>
  <c r="BK152" i="1"/>
  <c r="BL152" i="1" s="1"/>
  <c r="BH152" i="1"/>
  <c r="BF152" i="1"/>
  <c r="BG152" i="1" s="1"/>
  <c r="BK780" i="1"/>
  <c r="BL780" i="1" s="1"/>
  <c r="BF780" i="1"/>
  <c r="BG780" i="1" s="1"/>
  <c r="BH780" i="1"/>
  <c r="BK1115" i="1"/>
  <c r="BL1115" i="1" s="1"/>
  <c r="BF1115" i="1"/>
  <c r="BG1115" i="1" s="1"/>
  <c r="BH1115" i="1"/>
  <c r="BK1662" i="1"/>
  <c r="BL1662" i="1" s="1"/>
  <c r="BF1662" i="1"/>
  <c r="BG1662" i="1" s="1"/>
  <c r="BH1662" i="1"/>
  <c r="BK146" i="1"/>
  <c r="BL146" i="1" s="1"/>
  <c r="BH146" i="1"/>
  <c r="BF146" i="1"/>
  <c r="BG146" i="1" s="1"/>
  <c r="BK552" i="1"/>
  <c r="BL552" i="1" s="1"/>
  <c r="BH552" i="1"/>
  <c r="BF552" i="1"/>
  <c r="BG552" i="1" s="1"/>
  <c r="BK1209" i="1"/>
  <c r="BL1209" i="1" s="1"/>
  <c r="BH1209" i="1"/>
  <c r="BF1209" i="1"/>
  <c r="BG1209" i="1" s="1"/>
  <c r="BH829" i="1"/>
  <c r="BF829" i="1"/>
  <c r="BG829" i="1" s="1"/>
  <c r="BK829" i="1"/>
  <c r="BL829" i="1" s="1"/>
  <c r="BK534" i="1"/>
  <c r="BL534" i="1" s="1"/>
  <c r="BH534" i="1"/>
  <c r="BF534" i="1"/>
  <c r="BG534" i="1" s="1"/>
  <c r="BK752" i="1"/>
  <c r="BL752" i="1" s="1"/>
  <c r="BH752" i="1"/>
  <c r="BF752" i="1"/>
  <c r="BG752" i="1" s="1"/>
  <c r="BK161" i="1"/>
  <c r="BL161" i="1" s="1"/>
  <c r="BF161" i="1"/>
  <c r="BG161" i="1" s="1"/>
  <c r="BH161" i="1"/>
  <c r="BK296" i="1"/>
  <c r="BL296" i="1" s="1"/>
  <c r="BH296" i="1"/>
  <c r="BF296" i="1"/>
  <c r="BG296" i="1" s="1"/>
  <c r="BK106" i="1"/>
  <c r="BL106" i="1" s="1"/>
  <c r="BH106" i="1"/>
  <c r="BF106" i="1"/>
  <c r="BG106" i="1" s="1"/>
  <c r="BK509" i="1"/>
  <c r="BL509" i="1" s="1"/>
  <c r="BH509" i="1"/>
  <c r="BF509" i="1"/>
  <c r="BG509" i="1" s="1"/>
  <c r="BK820" i="1"/>
  <c r="BL820" i="1" s="1"/>
  <c r="BH820" i="1"/>
  <c r="BF820" i="1"/>
  <c r="BG820" i="1" s="1"/>
  <c r="BH922" i="1"/>
  <c r="BF922" i="1"/>
  <c r="BG922" i="1" s="1"/>
  <c r="BK922" i="1"/>
  <c r="BL922" i="1" s="1"/>
  <c r="BK1197" i="1"/>
  <c r="BL1197" i="1" s="1"/>
  <c r="BH1197" i="1"/>
  <c r="BF1197" i="1"/>
  <c r="BG1197" i="1" s="1"/>
  <c r="BK915" i="1"/>
  <c r="BL915" i="1" s="1"/>
  <c r="BH915" i="1"/>
  <c r="BF915" i="1"/>
  <c r="BG915" i="1" s="1"/>
  <c r="BK998" i="1"/>
  <c r="BL998" i="1" s="1"/>
  <c r="BH998" i="1"/>
  <c r="BF998" i="1"/>
  <c r="BG998" i="1" s="1"/>
  <c r="BK1349" i="1"/>
  <c r="BL1349" i="1" s="1"/>
  <c r="BH1349" i="1"/>
  <c r="BF1349" i="1"/>
  <c r="BG1349" i="1" s="1"/>
  <c r="BK139" i="1"/>
  <c r="BL139" i="1" s="1"/>
  <c r="BF139" i="1"/>
  <c r="BG139" i="1" s="1"/>
  <c r="BH139" i="1"/>
  <c r="BK1663" i="1"/>
  <c r="BL1663" i="1" s="1"/>
  <c r="BH1663" i="1"/>
  <c r="BF1663" i="1"/>
  <c r="BG1663" i="1" s="1"/>
  <c r="BK90" i="1"/>
  <c r="BL90" i="1" s="1"/>
  <c r="BH90" i="1"/>
  <c r="BF90" i="1"/>
  <c r="BG90" i="1" s="1"/>
  <c r="BK1123" i="1"/>
  <c r="BL1123" i="1" s="1"/>
  <c r="BH1123" i="1"/>
  <c r="BF1123" i="1"/>
  <c r="BG1123" i="1" s="1"/>
  <c r="BK1527" i="1"/>
  <c r="BL1527" i="1" s="1"/>
  <c r="BF1527" i="1"/>
  <c r="BG1527" i="1" s="1"/>
  <c r="BH1527" i="1"/>
  <c r="BF1695" i="1"/>
  <c r="BG1695" i="1" s="1"/>
  <c r="BH1695" i="1"/>
  <c r="BK1695" i="1"/>
  <c r="BL1695" i="1" s="1"/>
  <c r="BK108" i="1"/>
  <c r="BL108" i="1" s="1"/>
  <c r="BH108" i="1"/>
  <c r="BF108" i="1"/>
  <c r="BG108" i="1" s="1"/>
  <c r="BH1462" i="1"/>
  <c r="BF1462" i="1"/>
  <c r="BG1462" i="1" s="1"/>
  <c r="BK1462" i="1"/>
  <c r="BL1462" i="1" s="1"/>
  <c r="BK904" i="1"/>
  <c r="BL904" i="1" s="1"/>
  <c r="BH904" i="1"/>
  <c r="BF904" i="1"/>
  <c r="BG904" i="1" s="1"/>
  <c r="BK961" i="1"/>
  <c r="BL961" i="1" s="1"/>
  <c r="BH961" i="1"/>
  <c r="BF961" i="1"/>
  <c r="BG961" i="1" s="1"/>
  <c r="BK1739" i="1"/>
  <c r="BL1739" i="1" s="1"/>
  <c r="BH1739" i="1"/>
  <c r="BF1739" i="1"/>
  <c r="BG1739" i="1" s="1"/>
  <c r="BK279" i="1"/>
  <c r="BL279" i="1" s="1"/>
  <c r="BF279" i="1"/>
  <c r="BG279" i="1" s="1"/>
  <c r="BH279" i="1"/>
  <c r="BK918" i="1"/>
  <c r="BL918" i="1" s="1"/>
  <c r="BF918" i="1"/>
  <c r="BG918" i="1" s="1"/>
  <c r="BH918" i="1"/>
  <c r="BK259" i="1"/>
  <c r="BL259" i="1" s="1"/>
  <c r="BF259" i="1"/>
  <c r="BG259" i="1" s="1"/>
  <c r="BH259" i="1"/>
  <c r="BK1098" i="1"/>
  <c r="BL1098" i="1" s="1"/>
  <c r="BF1098" i="1"/>
  <c r="BG1098" i="1" s="1"/>
  <c r="BH1098" i="1"/>
  <c r="BK1117" i="1"/>
  <c r="BL1117" i="1" s="1"/>
  <c r="BH1117" i="1"/>
  <c r="BF1117" i="1"/>
  <c r="BG1117" i="1" s="1"/>
  <c r="BK1131" i="1"/>
  <c r="BL1131" i="1" s="1"/>
  <c r="BF1131" i="1"/>
  <c r="BG1131" i="1" s="1"/>
  <c r="BH1131" i="1"/>
  <c r="BF1434" i="1"/>
  <c r="BG1434" i="1" s="1"/>
  <c r="BH1434" i="1"/>
  <c r="BK1434" i="1"/>
  <c r="BL1434" i="1" s="1"/>
  <c r="BF465" i="1"/>
  <c r="BG465" i="1" s="1"/>
  <c r="BH465" i="1"/>
  <c r="BK465" i="1"/>
  <c r="BL465" i="1" s="1"/>
  <c r="BK1018" i="1"/>
  <c r="BL1018" i="1" s="1"/>
  <c r="BH1018" i="1"/>
  <c r="BF1018" i="1"/>
  <c r="BG1018" i="1" s="1"/>
  <c r="BK1737" i="1"/>
  <c r="BL1737" i="1" s="1"/>
  <c r="BH1737" i="1"/>
  <c r="BF1737" i="1"/>
  <c r="BG1737" i="1" s="1"/>
  <c r="BK721" i="1"/>
  <c r="BL721" i="1" s="1"/>
  <c r="BH721" i="1"/>
  <c r="BF721" i="1"/>
  <c r="BG721" i="1" s="1"/>
  <c r="BK1125" i="1"/>
  <c r="BL1125" i="1" s="1"/>
  <c r="BH1125" i="1"/>
  <c r="BF1125" i="1"/>
  <c r="BG1125" i="1" s="1"/>
  <c r="BK1502" i="1"/>
  <c r="BL1502" i="1" s="1"/>
  <c r="BH1502" i="1"/>
  <c r="BF1502" i="1"/>
  <c r="BG1502" i="1" s="1"/>
  <c r="BK1297" i="1"/>
  <c r="BL1297" i="1" s="1"/>
  <c r="BF1297" i="1"/>
  <c r="BG1297" i="1" s="1"/>
  <c r="BH1297" i="1"/>
  <c r="BK929" i="1"/>
  <c r="BL929" i="1" s="1"/>
  <c r="BH929" i="1"/>
  <c r="BF929" i="1"/>
  <c r="BG929" i="1" s="1"/>
  <c r="BK1182" i="1"/>
  <c r="BL1182" i="1" s="1"/>
  <c r="BF1182" i="1"/>
  <c r="BG1182" i="1" s="1"/>
  <c r="BH1182" i="1"/>
  <c r="BK1682" i="1"/>
  <c r="BL1682" i="1" s="1"/>
  <c r="BH1682" i="1"/>
  <c r="BF1682" i="1"/>
  <c r="BG1682" i="1" s="1"/>
  <c r="BK48" i="1"/>
  <c r="BL48" i="1" s="1"/>
  <c r="BH48" i="1"/>
  <c r="BF48" i="1"/>
  <c r="BG48" i="1" s="1"/>
  <c r="BK1181" i="1"/>
  <c r="BL1181" i="1" s="1"/>
  <c r="BF1181" i="1"/>
  <c r="BG1181" i="1" s="1"/>
  <c r="BH1181" i="1"/>
  <c r="BK1124" i="1"/>
  <c r="BL1124" i="1" s="1"/>
  <c r="BF1124" i="1"/>
  <c r="BG1124" i="1" s="1"/>
  <c r="BH1124" i="1"/>
  <c r="BK432" i="1"/>
  <c r="BL432" i="1" s="1"/>
  <c r="BH432" i="1"/>
  <c r="BF432" i="1"/>
  <c r="BG432" i="1" s="1"/>
  <c r="BK292" i="1"/>
  <c r="BL292" i="1" s="1"/>
  <c r="BF292" i="1"/>
  <c r="BG292" i="1" s="1"/>
  <c r="BH292" i="1"/>
  <c r="BK1010" i="1"/>
  <c r="BL1010" i="1" s="1"/>
  <c r="BH1010" i="1"/>
  <c r="BF1010" i="1"/>
  <c r="BG1010" i="1" s="1"/>
  <c r="BH641" i="1"/>
  <c r="BK641" i="1"/>
  <c r="BL641" i="1" s="1"/>
  <c r="BF641" i="1"/>
  <c r="BG641" i="1" s="1"/>
  <c r="BK937" i="1"/>
  <c r="BL937" i="1" s="1"/>
  <c r="BF937" i="1"/>
  <c r="BG937" i="1" s="1"/>
  <c r="BH937" i="1"/>
  <c r="BH622" i="1"/>
  <c r="BF622" i="1"/>
  <c r="BG622" i="1" s="1"/>
  <c r="BK622" i="1"/>
  <c r="BL622" i="1" s="1"/>
  <c r="BK582" i="1"/>
  <c r="BL582" i="1" s="1"/>
  <c r="BF582" i="1"/>
  <c r="BG582" i="1" s="1"/>
  <c r="BH582" i="1"/>
  <c r="BK567" i="1"/>
  <c r="BL567" i="1" s="1"/>
  <c r="BH567" i="1"/>
  <c r="BF567" i="1"/>
  <c r="BG567" i="1" s="1"/>
  <c r="BK917" i="1"/>
  <c r="BL917" i="1" s="1"/>
  <c r="BH917" i="1"/>
  <c r="BF917" i="1"/>
  <c r="BG917" i="1" s="1"/>
  <c r="BK603" i="1"/>
  <c r="BL603" i="1" s="1"/>
  <c r="BF603" i="1"/>
  <c r="BG603" i="1" s="1"/>
  <c r="BH603" i="1"/>
  <c r="BK813" i="1"/>
  <c r="BL813" i="1" s="1"/>
  <c r="BH813" i="1"/>
  <c r="BF813" i="1"/>
  <c r="BG813" i="1" s="1"/>
  <c r="BK125" i="1"/>
  <c r="BL125" i="1" s="1"/>
  <c r="BF125" i="1"/>
  <c r="BG125" i="1" s="1"/>
  <c r="BH125" i="1"/>
  <c r="BK1245" i="1"/>
  <c r="BL1245" i="1" s="1"/>
  <c r="BH1245" i="1"/>
  <c r="BF1245" i="1"/>
  <c r="BG1245" i="1" s="1"/>
  <c r="BK771" i="1"/>
  <c r="BL771" i="1" s="1"/>
  <c r="BH771" i="1"/>
  <c r="BF771" i="1"/>
  <c r="BG771" i="1" s="1"/>
  <c r="BK894" i="1"/>
  <c r="BL894" i="1" s="1"/>
  <c r="BF894" i="1"/>
  <c r="BG894" i="1" s="1"/>
  <c r="BH894" i="1"/>
  <c r="BK347" i="1"/>
  <c r="BL347" i="1" s="1"/>
  <c r="BF347" i="1"/>
  <c r="BG347" i="1" s="1"/>
  <c r="BH347" i="1"/>
  <c r="BK1166" i="1"/>
  <c r="BL1166" i="1" s="1"/>
  <c r="BH1166" i="1"/>
  <c r="BF1166" i="1"/>
  <c r="BG1166" i="1" s="1"/>
  <c r="BK766" i="1"/>
  <c r="BL766" i="1" s="1"/>
  <c r="BH766" i="1"/>
  <c r="BF766" i="1"/>
  <c r="BG766" i="1" s="1"/>
  <c r="BK70" i="1"/>
  <c r="BL70" i="1" s="1"/>
  <c r="BH70" i="1"/>
  <c r="BF70" i="1"/>
  <c r="BG70" i="1" s="1"/>
  <c r="BK1533" i="1"/>
  <c r="BL1533" i="1" s="1"/>
  <c r="BF1533" i="1"/>
  <c r="BG1533" i="1" s="1"/>
  <c r="BH1533" i="1"/>
  <c r="BK1657" i="1"/>
  <c r="BL1657" i="1" s="1"/>
  <c r="BH1657" i="1"/>
  <c r="BF1657" i="1"/>
  <c r="BG1657" i="1" s="1"/>
  <c r="BK995" i="1"/>
  <c r="BL995" i="1" s="1"/>
  <c r="BF995" i="1"/>
  <c r="BG995" i="1" s="1"/>
  <c r="BH995" i="1"/>
  <c r="BK588" i="1"/>
  <c r="BL588" i="1" s="1"/>
  <c r="BF588" i="1"/>
  <c r="BG588" i="1" s="1"/>
  <c r="BH588" i="1"/>
  <c r="BK199" i="1"/>
  <c r="BL199" i="1" s="1"/>
  <c r="BF199" i="1"/>
  <c r="BG199" i="1" s="1"/>
  <c r="BH199" i="1"/>
  <c r="BH1410" i="1"/>
  <c r="BK1410" i="1"/>
  <c r="BL1410" i="1" s="1"/>
  <c r="BF1410" i="1"/>
  <c r="BG1410" i="1" s="1"/>
  <c r="BK1475" i="1"/>
  <c r="BL1475" i="1" s="1"/>
  <c r="BF1475" i="1"/>
  <c r="BG1475" i="1" s="1"/>
  <c r="BH1475" i="1"/>
  <c r="BH71" i="1"/>
  <c r="BK71" i="1"/>
  <c r="BL71" i="1" s="1"/>
  <c r="BF71" i="1"/>
  <c r="BG71" i="1" s="1"/>
  <c r="BK1605" i="1"/>
  <c r="BL1605" i="1" s="1"/>
  <c r="BF1605" i="1"/>
  <c r="BG1605" i="1" s="1"/>
  <c r="BH1605" i="1"/>
  <c r="BK1654" i="1"/>
  <c r="BL1654" i="1" s="1"/>
  <c r="BH1654" i="1"/>
  <c r="BF1654" i="1"/>
  <c r="BG1654" i="1" s="1"/>
  <c r="BK1355" i="1"/>
  <c r="BL1355" i="1" s="1"/>
  <c r="BH1355" i="1"/>
  <c r="BF1355" i="1"/>
  <c r="BG1355" i="1" s="1"/>
  <c r="BK594" i="1"/>
  <c r="BL594" i="1" s="1"/>
  <c r="BH594" i="1"/>
  <c r="BF594" i="1"/>
  <c r="BG594" i="1" s="1"/>
  <c r="BK842" i="1"/>
  <c r="BL842" i="1" s="1"/>
  <c r="BH842" i="1"/>
  <c r="BF842" i="1"/>
  <c r="BG842" i="1" s="1"/>
  <c r="BK818" i="1"/>
  <c r="BL818" i="1" s="1"/>
  <c r="BF818" i="1"/>
  <c r="BG818" i="1" s="1"/>
  <c r="BH818" i="1"/>
  <c r="BK1727" i="1"/>
  <c r="BL1727" i="1" s="1"/>
  <c r="BH1727" i="1"/>
  <c r="BF1727" i="1"/>
  <c r="BG1727" i="1" s="1"/>
  <c r="BH1694" i="1"/>
  <c r="BK1694" i="1"/>
  <c r="BL1694" i="1" s="1"/>
  <c r="BF1694" i="1"/>
  <c r="BG1694" i="1" s="1"/>
  <c r="BK804" i="1"/>
  <c r="BL804" i="1" s="1"/>
  <c r="BF804" i="1"/>
  <c r="BG804" i="1" s="1"/>
  <c r="BH804" i="1"/>
  <c r="BK1515" i="1"/>
  <c r="BL1515" i="1" s="1"/>
  <c r="BF1515" i="1"/>
  <c r="BG1515" i="1" s="1"/>
  <c r="BH1515" i="1"/>
  <c r="BK575" i="1"/>
  <c r="BL575" i="1" s="1"/>
  <c r="BH575" i="1"/>
  <c r="BF575" i="1"/>
  <c r="BG575" i="1" s="1"/>
  <c r="BK1384" i="1"/>
  <c r="BL1384" i="1" s="1"/>
  <c r="BH1384" i="1"/>
  <c r="BF1384" i="1"/>
  <c r="BG1384" i="1" s="1"/>
  <c r="BK605" i="1"/>
  <c r="BL605" i="1" s="1"/>
  <c r="BH605" i="1"/>
  <c r="BF605" i="1"/>
  <c r="BG605" i="1" s="1"/>
  <c r="BK1676" i="1"/>
  <c r="BL1676" i="1" s="1"/>
  <c r="BF1676" i="1"/>
  <c r="BG1676" i="1" s="1"/>
  <c r="BH1676" i="1"/>
  <c r="BK1578" i="1"/>
  <c r="BL1578" i="1" s="1"/>
  <c r="BH1578" i="1"/>
  <c r="BF1578" i="1"/>
  <c r="BG1578" i="1" s="1"/>
  <c r="BK1512" i="1"/>
  <c r="BL1512" i="1" s="1"/>
  <c r="BH1512" i="1"/>
  <c r="BF1512" i="1"/>
  <c r="BG1512" i="1" s="1"/>
  <c r="BK562" i="1"/>
  <c r="BL562" i="1" s="1"/>
  <c r="BF562" i="1"/>
  <c r="BG562" i="1" s="1"/>
  <c r="BH562" i="1"/>
  <c r="BF1503" i="1"/>
  <c r="BG1503" i="1" s="1"/>
  <c r="BH1503" i="1"/>
  <c r="BK1503" i="1"/>
  <c r="BL1503" i="1" s="1"/>
  <c r="BK792" i="1"/>
  <c r="BL792" i="1" s="1"/>
  <c r="BH792" i="1"/>
  <c r="BF792" i="1"/>
  <c r="BG792" i="1" s="1"/>
  <c r="BK1443" i="1"/>
  <c r="BL1443" i="1" s="1"/>
  <c r="BH1443" i="1"/>
  <c r="BF1443" i="1"/>
  <c r="BG1443" i="1" s="1"/>
  <c r="BK628" i="1"/>
  <c r="BL628" i="1" s="1"/>
  <c r="BH628" i="1"/>
  <c r="BF628" i="1"/>
  <c r="BG628" i="1" s="1"/>
  <c r="BH800" i="1"/>
  <c r="BK800" i="1"/>
  <c r="BL800" i="1" s="1"/>
  <c r="BF800" i="1"/>
  <c r="BG800" i="1" s="1"/>
  <c r="BH287" i="1"/>
  <c r="BK287" i="1"/>
  <c r="BL287" i="1" s="1"/>
  <c r="BF287" i="1"/>
  <c r="BG287" i="1" s="1"/>
  <c r="BH815" i="1"/>
  <c r="BK815" i="1"/>
  <c r="BL815" i="1" s="1"/>
  <c r="BF815" i="1"/>
  <c r="BG815" i="1" s="1"/>
  <c r="BK753" i="1"/>
  <c r="BL753" i="1" s="1"/>
  <c r="BH753" i="1"/>
  <c r="BF753" i="1"/>
  <c r="BG753" i="1" s="1"/>
  <c r="BK958" i="1"/>
  <c r="BL958" i="1" s="1"/>
  <c r="BH958" i="1"/>
  <c r="BF958" i="1"/>
  <c r="BG958" i="1" s="1"/>
  <c r="BK916" i="1"/>
  <c r="BL916" i="1" s="1"/>
  <c r="BF916" i="1"/>
  <c r="BG916" i="1" s="1"/>
  <c r="BH916" i="1"/>
  <c r="BK700" i="1"/>
  <c r="BL700" i="1" s="1"/>
  <c r="BH700" i="1"/>
  <c r="BF700" i="1"/>
  <c r="BG700" i="1" s="1"/>
  <c r="BK1725" i="1"/>
  <c r="BL1725" i="1" s="1"/>
  <c r="BF1725" i="1"/>
  <c r="BG1725" i="1" s="1"/>
  <c r="BH1725" i="1"/>
  <c r="BK1452" i="1"/>
  <c r="BL1452" i="1" s="1"/>
  <c r="BH1452" i="1"/>
  <c r="BF1452" i="1"/>
  <c r="BG1452" i="1" s="1"/>
  <c r="BK451" i="1"/>
  <c r="BL451" i="1" s="1"/>
  <c r="BH451" i="1"/>
  <c r="BF451" i="1"/>
  <c r="BG451" i="1" s="1"/>
  <c r="BK33" i="1"/>
  <c r="BL33" i="1" s="1"/>
  <c r="BF33" i="1"/>
  <c r="BG33" i="1" s="1"/>
  <c r="BH33" i="1"/>
  <c r="BK694" i="1"/>
  <c r="BL694" i="1" s="1"/>
  <c r="BF694" i="1"/>
  <c r="BG694" i="1" s="1"/>
  <c r="BH694" i="1"/>
  <c r="BK702" i="1"/>
  <c r="BL702" i="1" s="1"/>
  <c r="BH702" i="1"/>
  <c r="BF702" i="1"/>
  <c r="BG702" i="1" s="1"/>
  <c r="BK1092" i="1"/>
  <c r="BL1092" i="1" s="1"/>
  <c r="BH1092" i="1"/>
  <c r="BF1092" i="1"/>
  <c r="BG1092" i="1" s="1"/>
  <c r="BK529" i="1"/>
  <c r="BL529" i="1" s="1"/>
  <c r="BH529" i="1"/>
  <c r="BF529" i="1"/>
  <c r="BG529" i="1" s="1"/>
  <c r="BK194" i="1"/>
  <c r="BL194" i="1" s="1"/>
  <c r="BH194" i="1"/>
  <c r="BF194" i="1"/>
  <c r="BG194" i="1" s="1"/>
  <c r="BK795" i="1"/>
  <c r="BL795" i="1" s="1"/>
  <c r="BF795" i="1"/>
  <c r="BG795" i="1" s="1"/>
  <c r="BH795" i="1"/>
  <c r="BK796" i="1"/>
  <c r="BL796" i="1" s="1"/>
  <c r="BF796" i="1"/>
  <c r="BG796" i="1" s="1"/>
  <c r="BH796" i="1"/>
  <c r="BK1627" i="1"/>
  <c r="BL1627" i="1" s="1"/>
  <c r="BF1627" i="1"/>
  <c r="BG1627" i="1" s="1"/>
  <c r="BH1627" i="1"/>
  <c r="BK1031" i="1"/>
  <c r="BL1031" i="1" s="1"/>
  <c r="BF1031" i="1"/>
  <c r="BG1031" i="1" s="1"/>
  <c r="BH1031" i="1"/>
  <c r="BK1019" i="1"/>
  <c r="BL1019" i="1" s="1"/>
  <c r="BH1019" i="1"/>
  <c r="BF1019" i="1"/>
  <c r="BG1019" i="1" s="1"/>
  <c r="BH1519" i="1"/>
  <c r="BK1519" i="1"/>
  <c r="BL1519" i="1" s="1"/>
  <c r="BF1519" i="1"/>
  <c r="BG1519" i="1" s="1"/>
  <c r="BK264" i="1"/>
  <c r="BL264" i="1" s="1"/>
  <c r="BH264" i="1"/>
  <c r="BF264" i="1"/>
  <c r="BG264" i="1" s="1"/>
  <c r="BK1109" i="1"/>
  <c r="BL1109" i="1" s="1"/>
  <c r="BF1109" i="1"/>
  <c r="BG1109" i="1" s="1"/>
  <c r="BH1109" i="1"/>
  <c r="BK105" i="1"/>
  <c r="BL105" i="1" s="1"/>
  <c r="BF105" i="1"/>
  <c r="BG105" i="1" s="1"/>
  <c r="BH105" i="1"/>
  <c r="BH1674" i="1"/>
  <c r="BK1674" i="1"/>
  <c r="BL1674" i="1" s="1"/>
  <c r="BF1674" i="1"/>
  <c r="BG1674" i="1" s="1"/>
  <c r="BK1621" i="1"/>
  <c r="BL1621" i="1" s="1"/>
  <c r="BF1621" i="1"/>
  <c r="BG1621" i="1" s="1"/>
  <c r="BH1621" i="1"/>
  <c r="BK151" i="1"/>
  <c r="BL151" i="1" s="1"/>
  <c r="BH151" i="1"/>
  <c r="BF151" i="1"/>
  <c r="BG151" i="1" s="1"/>
  <c r="BK881" i="1"/>
  <c r="BL881" i="1" s="1"/>
  <c r="BF881" i="1"/>
  <c r="BG881" i="1" s="1"/>
  <c r="BH881" i="1"/>
  <c r="BH487" i="1"/>
  <c r="BF487" i="1"/>
  <c r="BG487" i="1" s="1"/>
  <c r="BK487" i="1"/>
  <c r="BL487" i="1" s="1"/>
  <c r="BF453" i="1"/>
  <c r="BG453" i="1" s="1"/>
  <c r="BH453" i="1"/>
  <c r="BK453" i="1"/>
  <c r="BL453" i="1" s="1"/>
  <c r="BK1570" i="1"/>
  <c r="BL1570" i="1" s="1"/>
  <c r="BH1570" i="1"/>
  <c r="BF1570" i="1"/>
  <c r="BG1570" i="1" s="1"/>
  <c r="BK767" i="1"/>
  <c r="BL767" i="1" s="1"/>
  <c r="BH767" i="1"/>
  <c r="BF767" i="1"/>
  <c r="BG767" i="1" s="1"/>
  <c r="BK954" i="1"/>
  <c r="BL954" i="1" s="1"/>
  <c r="BH954" i="1"/>
  <c r="BF954" i="1"/>
  <c r="BG954" i="1" s="1"/>
  <c r="BF405" i="1"/>
  <c r="BG405" i="1" s="1"/>
  <c r="BH405" i="1"/>
  <c r="BK405" i="1"/>
  <c r="BL405" i="1" s="1"/>
  <c r="BK1714" i="1"/>
  <c r="BL1714" i="1" s="1"/>
  <c r="BF1714" i="1"/>
  <c r="BG1714" i="1" s="1"/>
  <c r="BH1714" i="1"/>
  <c r="BK1516" i="1"/>
  <c r="BL1516" i="1" s="1"/>
  <c r="BH1516" i="1"/>
  <c r="BF1516" i="1"/>
  <c r="BG1516" i="1" s="1"/>
  <c r="BK246" i="1"/>
  <c r="BL246" i="1" s="1"/>
  <c r="BF246" i="1"/>
  <c r="BG246" i="1" s="1"/>
  <c r="BH246" i="1"/>
  <c r="BK857" i="1"/>
  <c r="BL857" i="1" s="1"/>
  <c r="BH857" i="1"/>
  <c r="BF857" i="1"/>
  <c r="BG857" i="1" s="1"/>
  <c r="BK142" i="1"/>
  <c r="BL142" i="1" s="1"/>
  <c r="BH142" i="1"/>
  <c r="BF142" i="1"/>
  <c r="BG142" i="1" s="1"/>
  <c r="BK1318" i="1"/>
  <c r="BL1318" i="1" s="1"/>
  <c r="BH1318" i="1"/>
  <c r="BF1318" i="1"/>
  <c r="BG1318" i="1" s="1"/>
  <c r="BK358" i="1"/>
  <c r="BL358" i="1" s="1"/>
  <c r="BF358" i="1"/>
  <c r="BG358" i="1" s="1"/>
  <c r="BH358" i="1"/>
  <c r="BK1394" i="1"/>
  <c r="BL1394" i="1" s="1"/>
  <c r="BH1394" i="1"/>
  <c r="BF1394" i="1"/>
  <c r="BG1394" i="1" s="1"/>
  <c r="BK211" i="1"/>
  <c r="BL211" i="1" s="1"/>
  <c r="BH211" i="1"/>
  <c r="BF211" i="1"/>
  <c r="BG211" i="1" s="1"/>
  <c r="BK1563" i="1"/>
  <c r="BL1563" i="1" s="1"/>
  <c r="BF1563" i="1"/>
  <c r="BG1563" i="1" s="1"/>
  <c r="BH1563" i="1"/>
  <c r="BF1153" i="1"/>
  <c r="BG1153" i="1" s="1"/>
  <c r="BK1153" i="1"/>
  <c r="BL1153" i="1" s="1"/>
  <c r="BH1153" i="1"/>
  <c r="BF128" i="1"/>
  <c r="BG128" i="1" s="1"/>
  <c r="BH128" i="1"/>
  <c r="BK128" i="1"/>
  <c r="BL128" i="1" s="1"/>
  <c r="BK821" i="1"/>
  <c r="BL821" i="1" s="1"/>
  <c r="BH821" i="1"/>
  <c r="BF821" i="1"/>
  <c r="BG821" i="1" s="1"/>
  <c r="BK1525" i="1"/>
  <c r="BL1525" i="1" s="1"/>
  <c r="BF1525" i="1"/>
  <c r="BG1525" i="1" s="1"/>
  <c r="BH1525" i="1"/>
  <c r="BK331" i="1"/>
  <c r="BL331" i="1" s="1"/>
  <c r="BH331" i="1"/>
  <c r="BF331" i="1"/>
  <c r="BG331" i="1" s="1"/>
  <c r="BK607" i="1"/>
  <c r="BL607" i="1" s="1"/>
  <c r="BF607" i="1"/>
  <c r="BG607" i="1" s="1"/>
  <c r="BH607" i="1"/>
  <c r="BK1740" i="1"/>
  <c r="BL1740" i="1" s="1"/>
  <c r="BF1740" i="1"/>
  <c r="BG1740" i="1" s="1"/>
  <c r="BH1740" i="1"/>
  <c r="BK243" i="1"/>
  <c r="BL243" i="1" s="1"/>
  <c r="BF243" i="1"/>
  <c r="BG243" i="1" s="1"/>
  <c r="BH243" i="1"/>
  <c r="BK234" i="1"/>
  <c r="BL234" i="1" s="1"/>
  <c r="BF234" i="1"/>
  <c r="BG234" i="1" s="1"/>
  <c r="BH234" i="1"/>
  <c r="BK946" i="1"/>
  <c r="BL946" i="1" s="1"/>
  <c r="BF946" i="1"/>
  <c r="BG946" i="1" s="1"/>
  <c r="BH946" i="1"/>
  <c r="BK831" i="1"/>
  <c r="BL831" i="1" s="1"/>
  <c r="BH831" i="1"/>
  <c r="BF831" i="1"/>
  <c r="BG831" i="1" s="1"/>
  <c r="BK629" i="1"/>
  <c r="BL629" i="1" s="1"/>
  <c r="BH629" i="1"/>
  <c r="BF629" i="1"/>
  <c r="BG629" i="1" s="1"/>
  <c r="BK162" i="1"/>
  <c r="BL162" i="1" s="1"/>
  <c r="BH162" i="1"/>
  <c r="BF162" i="1"/>
  <c r="BG162" i="1" s="1"/>
  <c r="BK1315" i="1"/>
  <c r="BL1315" i="1" s="1"/>
  <c r="BH1315" i="1"/>
  <c r="BF1315" i="1"/>
  <c r="BG1315" i="1" s="1"/>
  <c r="BH1418" i="1"/>
  <c r="BK1418" i="1"/>
  <c r="BL1418" i="1" s="1"/>
  <c r="BF1418" i="1"/>
  <c r="BG1418" i="1" s="1"/>
  <c r="BK632" i="1"/>
  <c r="BL632" i="1" s="1"/>
  <c r="BF632" i="1"/>
  <c r="BG632" i="1" s="1"/>
  <c r="BH632" i="1"/>
  <c r="BF565" i="1"/>
  <c r="BG565" i="1" s="1"/>
  <c r="BH565" i="1"/>
  <c r="BK565" i="1"/>
  <c r="BL565" i="1" s="1"/>
  <c r="BK990" i="1"/>
  <c r="BL990" i="1" s="1"/>
  <c r="BH990" i="1"/>
  <c r="BF990" i="1"/>
  <c r="BG990" i="1" s="1"/>
  <c r="BK1129" i="1"/>
  <c r="BL1129" i="1" s="1"/>
  <c r="BH1129" i="1"/>
  <c r="BF1129" i="1"/>
  <c r="BG1129" i="1" s="1"/>
  <c r="BK59" i="1"/>
  <c r="BL59" i="1" s="1"/>
  <c r="BF59" i="1"/>
  <c r="BG59" i="1" s="1"/>
  <c r="BH59" i="1"/>
  <c r="BK303" i="1"/>
  <c r="BL303" i="1" s="1"/>
  <c r="BF303" i="1"/>
  <c r="BG303" i="1" s="1"/>
  <c r="BH303" i="1"/>
  <c r="BK814" i="1"/>
  <c r="BL814" i="1" s="1"/>
  <c r="BF814" i="1"/>
  <c r="BG814" i="1" s="1"/>
  <c r="BH814" i="1"/>
  <c r="BK413" i="1"/>
  <c r="BL413" i="1" s="1"/>
  <c r="BF413" i="1"/>
  <c r="BG413" i="1" s="1"/>
  <c r="BH413" i="1"/>
  <c r="BK878" i="1"/>
  <c r="BL878" i="1" s="1"/>
  <c r="BF878" i="1"/>
  <c r="BG878" i="1" s="1"/>
  <c r="BH878" i="1"/>
  <c r="BK843" i="1"/>
  <c r="BL843" i="1" s="1"/>
  <c r="BH843" i="1"/>
  <c r="BF843" i="1"/>
  <c r="BG843" i="1" s="1"/>
  <c r="BK175" i="1"/>
  <c r="BL175" i="1" s="1"/>
  <c r="BF175" i="1"/>
  <c r="BG175" i="1" s="1"/>
  <c r="BH175" i="1"/>
  <c r="BF1713" i="1"/>
  <c r="BG1713" i="1" s="1"/>
  <c r="BH1713" i="1"/>
  <c r="BK1713" i="1"/>
  <c r="BL1713" i="1" s="1"/>
  <c r="BK1492" i="1"/>
  <c r="BL1492" i="1" s="1"/>
  <c r="BF1492" i="1"/>
  <c r="BG1492" i="1" s="1"/>
  <c r="BH1492" i="1"/>
  <c r="BK357" i="1"/>
  <c r="BL357" i="1" s="1"/>
  <c r="BH357" i="1"/>
  <c r="BF357" i="1"/>
  <c r="BG357" i="1" s="1"/>
  <c r="BK1618" i="1"/>
  <c r="BL1618" i="1" s="1"/>
  <c r="BH1618" i="1"/>
  <c r="BF1618" i="1"/>
  <c r="BG1618" i="1" s="1"/>
  <c r="BK1301" i="1"/>
  <c r="BL1301" i="1" s="1"/>
  <c r="BH1301" i="1"/>
  <c r="BF1301" i="1"/>
  <c r="BG1301" i="1" s="1"/>
  <c r="BK699" i="1"/>
  <c r="BL699" i="1" s="1"/>
  <c r="BH699" i="1"/>
  <c r="BF699" i="1"/>
  <c r="BG699" i="1" s="1"/>
  <c r="BK973" i="1"/>
  <c r="BL973" i="1" s="1"/>
  <c r="BH973" i="1"/>
  <c r="BF973" i="1"/>
  <c r="BG973" i="1" s="1"/>
  <c r="BH1199" i="1"/>
  <c r="BF1199" i="1"/>
  <c r="BG1199" i="1" s="1"/>
  <c r="BK1199" i="1"/>
  <c r="BL1199" i="1" s="1"/>
  <c r="BK457" i="1"/>
  <c r="BL457" i="1" s="1"/>
  <c r="BH457" i="1"/>
  <c r="BF457" i="1"/>
  <c r="BG457" i="1" s="1"/>
  <c r="BK722" i="1"/>
  <c r="BL722" i="1" s="1"/>
  <c r="BH722" i="1"/>
  <c r="BF722" i="1"/>
  <c r="BG722" i="1" s="1"/>
  <c r="BK1032" i="1"/>
  <c r="BL1032" i="1" s="1"/>
  <c r="BH1032" i="1"/>
  <c r="BF1032" i="1"/>
  <c r="BG1032" i="1" s="1"/>
  <c r="BK674" i="1"/>
  <c r="BL674" i="1" s="1"/>
  <c r="BH674" i="1"/>
  <c r="BF674" i="1"/>
  <c r="BG674" i="1" s="1"/>
  <c r="BK326" i="1"/>
  <c r="BL326" i="1" s="1"/>
  <c r="BF326" i="1"/>
  <c r="BG326" i="1" s="1"/>
  <c r="BH326" i="1"/>
  <c r="BF898" i="1"/>
  <c r="BG898" i="1" s="1"/>
  <c r="BK898" i="1"/>
  <c r="BL898" i="1" s="1"/>
  <c r="BH898" i="1"/>
  <c r="BK791" i="1"/>
  <c r="BL791" i="1" s="1"/>
  <c r="BF791" i="1"/>
  <c r="BG791" i="1" s="1"/>
  <c r="BH791" i="1"/>
  <c r="BK318" i="1"/>
  <c r="BL318" i="1" s="1"/>
  <c r="BF318" i="1"/>
  <c r="BG318" i="1" s="1"/>
  <c r="BH318" i="1"/>
  <c r="BK1675" i="1"/>
  <c r="BL1675" i="1" s="1"/>
  <c r="BH1675" i="1"/>
  <c r="BF1675" i="1"/>
  <c r="BG1675" i="1" s="1"/>
  <c r="BK214" i="1"/>
  <c r="BL214" i="1" s="1"/>
  <c r="BH214" i="1"/>
  <c r="BF214" i="1"/>
  <c r="BG214" i="1" s="1"/>
  <c r="BK601" i="1"/>
  <c r="BL601" i="1" s="1"/>
  <c r="BF601" i="1"/>
  <c r="BG601" i="1" s="1"/>
  <c r="BH601" i="1"/>
  <c r="BF89" i="1"/>
  <c r="BG89" i="1" s="1"/>
  <c r="BH89" i="1"/>
  <c r="BK89" i="1"/>
  <c r="BL89" i="1" s="1"/>
  <c r="BK335" i="1"/>
  <c r="BL335" i="1" s="1"/>
  <c r="BH335" i="1"/>
  <c r="BF335" i="1"/>
  <c r="BG335" i="1" s="1"/>
  <c r="BK1303" i="1"/>
  <c r="BL1303" i="1" s="1"/>
  <c r="BH1303" i="1"/>
  <c r="BF1303" i="1"/>
  <c r="BG1303" i="1" s="1"/>
  <c r="BK145" i="1"/>
  <c r="BL145" i="1" s="1"/>
  <c r="BF145" i="1"/>
  <c r="BG145" i="1" s="1"/>
  <c r="BH145" i="1"/>
  <c r="BK1726" i="1"/>
  <c r="BL1726" i="1" s="1"/>
  <c r="BH1726" i="1"/>
  <c r="BF1726" i="1"/>
  <c r="BG1726" i="1" s="1"/>
  <c r="BK179" i="1"/>
  <c r="BL179" i="1" s="1"/>
  <c r="BF179" i="1"/>
  <c r="BG179" i="1" s="1"/>
  <c r="BH179" i="1"/>
  <c r="BK257" i="1"/>
  <c r="BL257" i="1" s="1"/>
  <c r="BH257" i="1"/>
  <c r="BF257" i="1"/>
  <c r="BG257" i="1" s="1"/>
  <c r="BK190" i="1"/>
  <c r="BL190" i="1" s="1"/>
  <c r="BH190" i="1"/>
  <c r="BF190" i="1"/>
  <c r="BG190" i="1" s="1"/>
  <c r="BK225" i="1"/>
  <c r="BL225" i="1" s="1"/>
  <c r="BF225" i="1"/>
  <c r="BG225" i="1" s="1"/>
  <c r="BH225" i="1"/>
  <c r="BK205" i="1"/>
  <c r="BL205" i="1" s="1"/>
  <c r="BF205" i="1"/>
  <c r="BG205" i="1" s="1"/>
  <c r="BH205" i="1"/>
  <c r="BK278" i="1"/>
  <c r="BL278" i="1" s="1"/>
  <c r="BF278" i="1"/>
  <c r="BG278" i="1" s="1"/>
  <c r="BH278" i="1"/>
  <c r="BK987" i="1"/>
  <c r="BL987" i="1" s="1"/>
  <c r="BF987" i="1"/>
  <c r="BG987" i="1" s="1"/>
  <c r="BH987" i="1"/>
  <c r="BK1633" i="1"/>
  <c r="BL1633" i="1" s="1"/>
  <c r="BH1633" i="1"/>
  <c r="BF1633" i="1"/>
  <c r="BG1633" i="1" s="1"/>
  <c r="BK69" i="1"/>
  <c r="BL69" i="1" s="1"/>
  <c r="BH69" i="1"/>
  <c r="BF69" i="1"/>
  <c r="BG69" i="1" s="1"/>
  <c r="BK1100" i="1"/>
  <c r="BL1100" i="1" s="1"/>
  <c r="BF1100" i="1"/>
  <c r="BG1100" i="1" s="1"/>
  <c r="BH1100" i="1"/>
  <c r="BK810" i="1"/>
  <c r="BL810" i="1" s="1"/>
  <c r="BH810" i="1"/>
  <c r="BF810" i="1"/>
  <c r="BG810" i="1" s="1"/>
  <c r="BK617" i="1"/>
  <c r="BL617" i="1" s="1"/>
  <c r="BH617" i="1"/>
  <c r="BF617" i="1"/>
  <c r="BG617" i="1" s="1"/>
  <c r="BK557" i="1"/>
  <c r="BL557" i="1" s="1"/>
  <c r="BF557" i="1"/>
  <c r="BG557" i="1" s="1"/>
  <c r="BH557" i="1"/>
  <c r="BK253" i="1"/>
  <c r="BL253" i="1" s="1"/>
  <c r="BH253" i="1"/>
  <c r="BF253" i="1"/>
  <c r="BG253" i="1" s="1"/>
  <c r="BK409" i="1"/>
  <c r="BL409" i="1" s="1"/>
  <c r="BF409" i="1"/>
  <c r="BG409" i="1" s="1"/>
  <c r="BH409" i="1"/>
  <c r="BK29" i="1"/>
  <c r="BL29" i="1" s="1"/>
  <c r="BF29" i="1"/>
  <c r="BG29" i="1" s="1"/>
  <c r="BH29" i="1"/>
  <c r="BK1070" i="1"/>
  <c r="BL1070" i="1" s="1"/>
  <c r="BF1070" i="1"/>
  <c r="BG1070" i="1" s="1"/>
  <c r="BH1070" i="1"/>
  <c r="BK571" i="1"/>
  <c r="BL571" i="1" s="1"/>
  <c r="BH571" i="1"/>
  <c r="BF571" i="1"/>
  <c r="BG571" i="1" s="1"/>
  <c r="BK1051" i="1"/>
  <c r="BL1051" i="1" s="1"/>
  <c r="BF1051" i="1"/>
  <c r="BG1051" i="1" s="1"/>
  <c r="BH1051" i="1"/>
  <c r="BK411" i="1"/>
  <c r="BL411" i="1" s="1"/>
  <c r="BH411" i="1"/>
  <c r="BF411" i="1"/>
  <c r="BG411" i="1" s="1"/>
  <c r="BK1000" i="1"/>
  <c r="BL1000" i="1" s="1"/>
  <c r="BH1000" i="1"/>
  <c r="BF1000" i="1"/>
  <c r="BG1000" i="1" s="1"/>
  <c r="BK1274" i="1"/>
  <c r="BL1274" i="1" s="1"/>
  <c r="BH1274" i="1"/>
  <c r="BF1274" i="1"/>
  <c r="BG1274" i="1" s="1"/>
  <c r="BK955" i="1"/>
  <c r="BL955" i="1" s="1"/>
  <c r="BH955" i="1"/>
  <c r="BF955" i="1"/>
  <c r="BG955" i="1" s="1"/>
  <c r="BK1470" i="1"/>
  <c r="BL1470" i="1" s="1"/>
  <c r="BH1470" i="1"/>
  <c r="BF1470" i="1"/>
  <c r="BG1470" i="1" s="1"/>
  <c r="BK539" i="1"/>
  <c r="BL539" i="1" s="1"/>
  <c r="BF539" i="1"/>
  <c r="BG539" i="1" s="1"/>
  <c r="BH539" i="1"/>
  <c r="BK626" i="1"/>
  <c r="BL626" i="1" s="1"/>
  <c r="BF626" i="1"/>
  <c r="BG626" i="1" s="1"/>
  <c r="BH626" i="1"/>
  <c r="BK1335" i="1"/>
  <c r="BL1335" i="1" s="1"/>
  <c r="BF1335" i="1"/>
  <c r="BG1335" i="1" s="1"/>
  <c r="BH1335" i="1"/>
  <c r="BK712" i="1"/>
  <c r="BL712" i="1" s="1"/>
  <c r="BH712" i="1"/>
  <c r="BF712" i="1"/>
  <c r="BG712" i="1" s="1"/>
  <c r="BK119" i="1"/>
  <c r="BL119" i="1" s="1"/>
  <c r="BH119" i="1"/>
  <c r="BF119" i="1"/>
  <c r="BG119" i="1" s="1"/>
  <c r="BK1323" i="1"/>
  <c r="BL1323" i="1" s="1"/>
  <c r="BF1323" i="1"/>
  <c r="BG1323" i="1" s="1"/>
  <c r="BH1323" i="1"/>
  <c r="BK94" i="1"/>
  <c r="BL94" i="1" s="1"/>
  <c r="BH94" i="1"/>
  <c r="BF94" i="1"/>
  <c r="BG94" i="1" s="1"/>
  <c r="BK1179" i="1"/>
  <c r="BL1179" i="1" s="1"/>
  <c r="BF1179" i="1"/>
  <c r="BG1179" i="1" s="1"/>
  <c r="BH1179" i="1"/>
  <c r="BK1084" i="1"/>
  <c r="BL1084" i="1" s="1"/>
  <c r="BH1084" i="1"/>
  <c r="BF1084" i="1"/>
  <c r="BG1084" i="1" s="1"/>
  <c r="BK1367" i="1"/>
  <c r="BL1367" i="1" s="1"/>
  <c r="BF1367" i="1"/>
  <c r="BG1367" i="1" s="1"/>
  <c r="BH1367" i="1"/>
  <c r="BK1498" i="1"/>
  <c r="BL1498" i="1" s="1"/>
  <c r="BF1498" i="1"/>
  <c r="BG1498" i="1" s="1"/>
  <c r="BH1498" i="1"/>
  <c r="BK255" i="1"/>
  <c r="BL255" i="1" s="1"/>
  <c r="BH255" i="1"/>
  <c r="BF255" i="1"/>
  <c r="BG255" i="1" s="1"/>
  <c r="BK79" i="1"/>
  <c r="BL79" i="1" s="1"/>
  <c r="BF79" i="1"/>
  <c r="BG79" i="1" s="1"/>
  <c r="BH79" i="1"/>
  <c r="BK1399" i="1"/>
  <c r="BL1399" i="1" s="1"/>
  <c r="BF1399" i="1"/>
  <c r="BG1399" i="1" s="1"/>
  <c r="BH1399" i="1"/>
  <c r="BK1148" i="1"/>
  <c r="BL1148" i="1" s="1"/>
  <c r="BH1148" i="1"/>
  <c r="BF1148" i="1"/>
  <c r="BG1148" i="1" s="1"/>
  <c r="BK1205" i="1"/>
  <c r="BL1205" i="1" s="1"/>
  <c r="BF1205" i="1"/>
  <c r="BG1205" i="1" s="1"/>
  <c r="BH1205" i="1"/>
  <c r="BK615" i="1"/>
  <c r="BL615" i="1" s="1"/>
  <c r="BH615" i="1"/>
  <c r="BF615" i="1"/>
  <c r="BG615" i="1" s="1"/>
  <c r="BK1497" i="1"/>
  <c r="BL1497" i="1" s="1"/>
  <c r="BH1497" i="1"/>
  <c r="BF1497" i="1"/>
  <c r="BG1497" i="1" s="1"/>
  <c r="BK1736" i="1"/>
  <c r="BL1736" i="1" s="1"/>
  <c r="BH1736" i="1"/>
  <c r="BF1736" i="1"/>
  <c r="BG1736" i="1" s="1"/>
  <c r="BH992" i="1"/>
  <c r="BK992" i="1"/>
  <c r="BL992" i="1" s="1"/>
  <c r="BF992" i="1"/>
  <c r="BG992" i="1" s="1"/>
  <c r="BH1094" i="1"/>
  <c r="BF1094" i="1"/>
  <c r="BG1094" i="1" s="1"/>
  <c r="BK1094" i="1"/>
  <c r="BL1094" i="1" s="1"/>
  <c r="BK1529" i="1"/>
  <c r="BL1529" i="1" s="1"/>
  <c r="BH1529" i="1"/>
  <c r="BF1529" i="1"/>
  <c r="BG1529" i="1" s="1"/>
  <c r="BK1514" i="1"/>
  <c r="BL1514" i="1" s="1"/>
  <c r="BH1514" i="1"/>
  <c r="BF1514" i="1"/>
  <c r="BG1514" i="1" s="1"/>
  <c r="BK709" i="1"/>
  <c r="BL709" i="1" s="1"/>
  <c r="BF709" i="1"/>
  <c r="BG709" i="1" s="1"/>
  <c r="BH709" i="1"/>
  <c r="BK1486" i="1"/>
  <c r="BL1486" i="1" s="1"/>
  <c r="BH1486" i="1"/>
  <c r="BF1486" i="1"/>
  <c r="BG1486" i="1" s="1"/>
  <c r="BK1288" i="1"/>
  <c r="BL1288" i="1" s="1"/>
  <c r="BH1288" i="1"/>
  <c r="BF1288" i="1"/>
  <c r="BG1288" i="1" s="1"/>
  <c r="BK1485" i="1"/>
  <c r="BL1485" i="1" s="1"/>
  <c r="BH1485" i="1"/>
  <c r="BF1485" i="1"/>
  <c r="BG1485" i="1" s="1"/>
  <c r="BF272" i="1"/>
  <c r="BG272" i="1" s="1"/>
  <c r="BK272" i="1"/>
  <c r="BL272" i="1" s="1"/>
  <c r="BH272" i="1"/>
  <c r="BK1730" i="1"/>
  <c r="BL1730" i="1" s="1"/>
  <c r="BF1730" i="1"/>
  <c r="BG1730" i="1" s="1"/>
  <c r="BH1730" i="1"/>
  <c r="BH378" i="1"/>
  <c r="BK378" i="1"/>
  <c r="BL378" i="1" s="1"/>
  <c r="BF378" i="1"/>
  <c r="BG378" i="1" s="1"/>
  <c r="BK1704" i="1"/>
  <c r="BL1704" i="1" s="1"/>
  <c r="BH1704" i="1"/>
  <c r="BF1704" i="1"/>
  <c r="BG1704" i="1" s="1"/>
  <c r="BK521" i="1"/>
  <c r="BL521" i="1" s="1"/>
  <c r="BH521" i="1"/>
  <c r="BF521" i="1"/>
  <c r="BG521" i="1" s="1"/>
  <c r="BK389" i="1"/>
  <c r="BL389" i="1" s="1"/>
  <c r="BF389" i="1"/>
  <c r="BG389" i="1" s="1"/>
  <c r="BH389" i="1"/>
  <c r="BK511" i="1"/>
  <c r="BL511" i="1" s="1"/>
  <c r="BF511" i="1"/>
  <c r="BG511" i="1" s="1"/>
  <c r="BH511" i="1"/>
  <c r="BK1449" i="1"/>
  <c r="BL1449" i="1" s="1"/>
  <c r="BF1449" i="1"/>
  <c r="BG1449" i="1" s="1"/>
  <c r="BH1449" i="1"/>
  <c r="BK1665" i="1"/>
  <c r="BL1665" i="1" s="1"/>
  <c r="BF1665" i="1"/>
  <c r="BG1665" i="1" s="1"/>
  <c r="BH1665" i="1"/>
  <c r="BK138" i="1"/>
  <c r="BL138" i="1" s="1"/>
  <c r="BH138" i="1"/>
  <c r="BF138" i="1"/>
  <c r="BG138" i="1" s="1"/>
  <c r="BK1587" i="1"/>
  <c r="BL1587" i="1" s="1"/>
  <c r="BF1587" i="1"/>
  <c r="BG1587" i="1" s="1"/>
  <c r="BH1587" i="1"/>
  <c r="BH1071" i="1"/>
  <c r="BK1071" i="1"/>
  <c r="BL1071" i="1" s="1"/>
  <c r="BF1071" i="1"/>
  <c r="BG1071" i="1" s="1"/>
  <c r="BH398" i="1"/>
  <c r="BK398" i="1"/>
  <c r="BL398" i="1" s="1"/>
  <c r="BF398" i="1"/>
  <c r="BG398" i="1" s="1"/>
  <c r="BF1119" i="1"/>
  <c r="BG1119" i="1" s="1"/>
  <c r="BH1119" i="1"/>
  <c r="BK1119" i="1"/>
  <c r="BL1119" i="1" s="1"/>
  <c r="BF670" i="1"/>
  <c r="BG670" i="1" s="1"/>
  <c r="BK670" i="1"/>
  <c r="BL670" i="1" s="1"/>
  <c r="BH670" i="1"/>
  <c r="BK100" i="1"/>
  <c r="BL100" i="1" s="1"/>
  <c r="BF100" i="1"/>
  <c r="BG100" i="1" s="1"/>
  <c r="BH100" i="1"/>
  <c r="BH906" i="1"/>
  <c r="BK906" i="1"/>
  <c r="BL906" i="1" s="1"/>
  <c r="BF906" i="1"/>
  <c r="BG906" i="1" s="1"/>
  <c r="BK1706" i="1"/>
  <c r="BL1706" i="1" s="1"/>
  <c r="BH1706" i="1"/>
  <c r="BF1706" i="1"/>
  <c r="BG1706" i="1" s="1"/>
  <c r="BK248" i="1"/>
  <c r="BL248" i="1" s="1"/>
  <c r="BF248" i="1"/>
  <c r="BG248" i="1" s="1"/>
  <c r="BH248" i="1"/>
  <c r="BK1001" i="1"/>
  <c r="BL1001" i="1" s="1"/>
  <c r="BH1001" i="1"/>
  <c r="BF1001" i="1"/>
  <c r="BG1001" i="1" s="1"/>
  <c r="BK302" i="1"/>
  <c r="BL302" i="1" s="1"/>
  <c r="BF302" i="1"/>
  <c r="BG302" i="1" s="1"/>
  <c r="BH302" i="1"/>
  <c r="BK1282" i="1"/>
  <c r="BL1282" i="1" s="1"/>
  <c r="BH1282" i="1"/>
  <c r="BF1282" i="1"/>
  <c r="BG1282" i="1" s="1"/>
  <c r="BK1293" i="1"/>
  <c r="BL1293" i="1" s="1"/>
  <c r="BF1293" i="1"/>
  <c r="BG1293" i="1" s="1"/>
  <c r="BH1293" i="1"/>
  <c r="BK1387" i="1"/>
  <c r="BL1387" i="1" s="1"/>
  <c r="BF1387" i="1"/>
  <c r="BG1387" i="1" s="1"/>
  <c r="BH1387" i="1"/>
  <c r="BK1460" i="1"/>
  <c r="BL1460" i="1" s="1"/>
  <c r="BH1460" i="1"/>
  <c r="BF1460" i="1"/>
  <c r="BG1460" i="1" s="1"/>
  <c r="BH1391" i="1"/>
  <c r="BK1391" i="1"/>
  <c r="BL1391" i="1" s="1"/>
  <c r="BF1391" i="1"/>
  <c r="BG1391" i="1" s="1"/>
  <c r="BF847" i="1"/>
  <c r="BG847" i="1" s="1"/>
  <c r="BH847" i="1"/>
  <c r="BK847" i="1"/>
  <c r="BL847" i="1" s="1"/>
  <c r="BK158" i="1"/>
  <c r="BL158" i="1" s="1"/>
  <c r="BH158" i="1"/>
  <c r="BF158" i="1"/>
  <c r="BG158" i="1" s="1"/>
  <c r="BK1383" i="1"/>
  <c r="BL1383" i="1" s="1"/>
  <c r="BH1383" i="1"/>
  <c r="BF1383" i="1"/>
  <c r="BG1383" i="1" s="1"/>
  <c r="BK472" i="1"/>
  <c r="BL472" i="1" s="1"/>
  <c r="BH472" i="1"/>
  <c r="BF472" i="1"/>
  <c r="BG472" i="1" s="1"/>
  <c r="BK1598" i="1"/>
  <c r="BL1598" i="1" s="1"/>
  <c r="BF1598" i="1"/>
  <c r="BG1598" i="1" s="1"/>
  <c r="BH1598" i="1"/>
  <c r="BK233" i="1"/>
  <c r="BL233" i="1" s="1"/>
  <c r="BF233" i="1"/>
  <c r="BG233" i="1" s="1"/>
  <c r="BH233" i="1"/>
  <c r="BK239" i="1"/>
  <c r="BL239" i="1" s="1"/>
  <c r="BH239" i="1"/>
  <c r="BF239" i="1"/>
  <c r="BG239" i="1" s="1"/>
  <c r="BK493" i="1"/>
  <c r="BL493" i="1" s="1"/>
  <c r="BF493" i="1"/>
  <c r="BG493" i="1" s="1"/>
  <c r="BH493" i="1"/>
  <c r="BK923" i="1"/>
  <c r="BL923" i="1" s="1"/>
  <c r="BF923" i="1"/>
  <c r="BG923" i="1" s="1"/>
  <c r="BH923" i="1"/>
  <c r="BK314" i="1"/>
  <c r="BL314" i="1" s="1"/>
  <c r="BH314" i="1"/>
  <c r="BF314" i="1"/>
  <c r="BG314" i="1" s="1"/>
  <c r="BK390" i="1"/>
  <c r="BL390" i="1" s="1"/>
  <c r="BH390" i="1"/>
  <c r="BF390" i="1"/>
  <c r="BG390" i="1" s="1"/>
  <c r="BK220" i="1"/>
  <c r="BL220" i="1" s="1"/>
  <c r="BF220" i="1"/>
  <c r="BG220" i="1" s="1"/>
  <c r="BH220" i="1"/>
  <c r="BF1104" i="1"/>
  <c r="BG1104" i="1" s="1"/>
  <c r="BH1104" i="1"/>
  <c r="BK1104" i="1"/>
  <c r="BL1104" i="1" s="1"/>
  <c r="BK210" i="1"/>
  <c r="BL210" i="1" s="1"/>
  <c r="BF210" i="1"/>
  <c r="BG210" i="1" s="1"/>
  <c r="BH210" i="1"/>
  <c r="BK1678" i="1"/>
  <c r="BL1678" i="1" s="1"/>
  <c r="BF1678" i="1"/>
  <c r="BG1678" i="1" s="1"/>
  <c r="BH1678" i="1"/>
  <c r="BK334" i="1"/>
  <c r="BL334" i="1" s="1"/>
  <c r="BF334" i="1"/>
  <c r="BG334" i="1" s="1"/>
  <c r="BH334" i="1"/>
  <c r="BK888" i="1"/>
  <c r="BL888" i="1" s="1"/>
  <c r="BF888" i="1"/>
  <c r="BG888" i="1" s="1"/>
  <c r="BH888" i="1"/>
  <c r="BK1277" i="1"/>
  <c r="BL1277" i="1" s="1"/>
  <c r="BF1277" i="1"/>
  <c r="BG1277" i="1" s="1"/>
  <c r="BH1277" i="1"/>
  <c r="BK1406" i="1"/>
  <c r="BL1406" i="1" s="1"/>
  <c r="BF1406" i="1"/>
  <c r="BG1406" i="1" s="1"/>
  <c r="BH1406" i="1"/>
  <c r="BK346" i="1"/>
  <c r="BL346" i="1" s="1"/>
  <c r="BH346" i="1"/>
  <c r="BF346" i="1"/>
  <c r="BG346" i="1" s="1"/>
  <c r="BK1448" i="1"/>
  <c r="BL1448" i="1" s="1"/>
  <c r="BH1448" i="1"/>
  <c r="BF1448" i="1"/>
  <c r="BG1448" i="1" s="1"/>
  <c r="BK77" i="1"/>
  <c r="BL77" i="1" s="1"/>
  <c r="BF77" i="1"/>
  <c r="BG77" i="1" s="1"/>
  <c r="BH77" i="1"/>
  <c r="BK1358" i="1"/>
  <c r="BL1358" i="1" s="1"/>
  <c r="BF1358" i="1"/>
  <c r="BG1358" i="1" s="1"/>
  <c r="BH1358" i="1"/>
  <c r="BK778" i="1"/>
  <c r="BL778" i="1" s="1"/>
  <c r="BH778" i="1"/>
  <c r="BF778" i="1"/>
  <c r="BG778" i="1" s="1"/>
  <c r="BH581" i="1"/>
  <c r="BF581" i="1"/>
  <c r="BG581" i="1" s="1"/>
  <c r="BK581" i="1"/>
  <c r="BL581" i="1" s="1"/>
  <c r="BK546" i="1"/>
  <c r="BL546" i="1" s="1"/>
  <c r="BH546" i="1"/>
  <c r="BF546" i="1"/>
  <c r="BG546" i="1" s="1"/>
  <c r="BK1380" i="1"/>
  <c r="BL1380" i="1" s="1"/>
  <c r="BF1380" i="1"/>
  <c r="BG1380" i="1" s="1"/>
  <c r="BH1380" i="1"/>
  <c r="BK1428" i="1"/>
  <c r="BL1428" i="1" s="1"/>
  <c r="BF1428" i="1"/>
  <c r="BG1428" i="1" s="1"/>
  <c r="BH1428" i="1"/>
  <c r="BK1241" i="1"/>
  <c r="BL1241" i="1" s="1"/>
  <c r="BH1241" i="1"/>
  <c r="BF1241" i="1"/>
  <c r="BG1241" i="1" s="1"/>
  <c r="BK1545" i="1"/>
  <c r="BL1545" i="1" s="1"/>
  <c r="BF1545" i="1"/>
  <c r="BG1545" i="1" s="1"/>
  <c r="BH1545" i="1"/>
  <c r="BK1106" i="1"/>
  <c r="BL1106" i="1" s="1"/>
  <c r="BF1106" i="1"/>
  <c r="BG1106" i="1" s="1"/>
  <c r="BH1106" i="1"/>
  <c r="BK441" i="1"/>
  <c r="BL441" i="1" s="1"/>
  <c r="BF441" i="1"/>
  <c r="BG441" i="1" s="1"/>
  <c r="BH441" i="1"/>
  <c r="BK919" i="1"/>
  <c r="BL919" i="1" s="1"/>
  <c r="BH919" i="1"/>
  <c r="BF919" i="1"/>
  <c r="BG919" i="1" s="1"/>
  <c r="BK481" i="1"/>
  <c r="BL481" i="1" s="1"/>
  <c r="BF481" i="1"/>
  <c r="BG481" i="1" s="1"/>
  <c r="BH481" i="1"/>
  <c r="BF1728" i="1"/>
  <c r="BG1728" i="1" s="1"/>
  <c r="BH1728" i="1"/>
  <c r="BK1728" i="1"/>
  <c r="BL1728" i="1" s="1"/>
  <c r="BF64" i="1"/>
  <c r="BG64" i="1" s="1"/>
  <c r="BH64" i="1"/>
  <c r="BK64" i="1"/>
  <c r="BL64" i="1" s="1"/>
  <c r="BK1701" i="1"/>
  <c r="BL1701" i="1" s="1"/>
  <c r="BF1701" i="1"/>
  <c r="BG1701" i="1" s="1"/>
  <c r="BH1701" i="1"/>
  <c r="BK1635" i="1"/>
  <c r="BL1635" i="1" s="1"/>
  <c r="BH1635" i="1"/>
  <c r="BF1635" i="1"/>
  <c r="BG1635" i="1" s="1"/>
  <c r="BK113" i="1"/>
  <c r="BL113" i="1" s="1"/>
  <c r="BF113" i="1"/>
  <c r="BG113" i="1" s="1"/>
  <c r="BH113" i="1"/>
  <c r="BK514" i="1"/>
  <c r="BL514" i="1" s="1"/>
  <c r="BF514" i="1"/>
  <c r="BG514" i="1" s="1"/>
  <c r="BH514" i="1"/>
  <c r="BK209" i="1"/>
  <c r="BL209" i="1" s="1"/>
  <c r="BH209" i="1"/>
  <c r="BF209" i="1"/>
  <c r="BG209" i="1" s="1"/>
  <c r="BK609" i="1"/>
  <c r="BL609" i="1" s="1"/>
  <c r="BH609" i="1"/>
  <c r="BF609" i="1"/>
  <c r="BG609" i="1" s="1"/>
  <c r="BK104" i="1"/>
  <c r="BL104" i="1" s="1"/>
  <c r="BH104" i="1"/>
  <c r="BF104" i="1"/>
  <c r="BG104" i="1" s="1"/>
  <c r="BK695" i="1"/>
  <c r="BL695" i="1" s="1"/>
  <c r="BH695" i="1"/>
  <c r="BF695" i="1"/>
  <c r="BG695" i="1" s="1"/>
  <c r="BF1424" i="1"/>
  <c r="BG1424" i="1" s="1"/>
  <c r="BK1424" i="1"/>
  <c r="BL1424" i="1" s="1"/>
  <c r="BH1424" i="1"/>
  <c r="BK587" i="1"/>
  <c r="BL587" i="1" s="1"/>
  <c r="BH587" i="1"/>
  <c r="BF587" i="1"/>
  <c r="BG587" i="1" s="1"/>
  <c r="BK902" i="1"/>
  <c r="BL902" i="1" s="1"/>
  <c r="BF902" i="1"/>
  <c r="BG902" i="1" s="1"/>
  <c r="BH902" i="1"/>
  <c r="BK1625" i="1"/>
  <c r="BL1625" i="1" s="1"/>
  <c r="BF1625" i="1"/>
  <c r="BG1625" i="1" s="1"/>
  <c r="BH1625" i="1"/>
  <c r="BK1177" i="1"/>
  <c r="BL1177" i="1" s="1"/>
  <c r="BH1177" i="1"/>
  <c r="BF1177" i="1"/>
  <c r="BG1177" i="1" s="1"/>
  <c r="BK747" i="1"/>
  <c r="BL747" i="1" s="1"/>
  <c r="BF747" i="1"/>
  <c r="BG747" i="1" s="1"/>
  <c r="BH747" i="1"/>
  <c r="BK1499" i="1"/>
  <c r="BL1499" i="1" s="1"/>
  <c r="BF1499" i="1"/>
  <c r="BG1499" i="1" s="1"/>
  <c r="BH1499" i="1"/>
  <c r="BK1316" i="1"/>
  <c r="BL1316" i="1" s="1"/>
  <c r="BF1316" i="1"/>
  <c r="BG1316" i="1" s="1"/>
  <c r="BH1316" i="1"/>
  <c r="BK195" i="1"/>
  <c r="BL195" i="1" s="1"/>
  <c r="BH195" i="1"/>
  <c r="BF195" i="1"/>
  <c r="BG195" i="1" s="1"/>
  <c r="BK461" i="1"/>
  <c r="BL461" i="1" s="1"/>
  <c r="BF461" i="1"/>
  <c r="BG461" i="1" s="1"/>
  <c r="BH461" i="1"/>
  <c r="BK1069" i="1"/>
  <c r="BL1069" i="1" s="1"/>
  <c r="BF1069" i="1"/>
  <c r="BG1069" i="1" s="1"/>
  <c r="BH1069" i="1"/>
  <c r="BK410" i="1"/>
  <c r="BL410" i="1" s="1"/>
  <c r="BF410" i="1"/>
  <c r="BG410" i="1" s="1"/>
  <c r="BH410" i="1"/>
  <c r="BF1409" i="1"/>
  <c r="BG1409" i="1" s="1"/>
  <c r="BK1409" i="1"/>
  <c r="BL1409" i="1" s="1"/>
  <c r="BH1409" i="1"/>
  <c r="BK455" i="1"/>
  <c r="BL455" i="1" s="1"/>
  <c r="BF455" i="1"/>
  <c r="BG455" i="1" s="1"/>
  <c r="BH455" i="1"/>
  <c r="BK130" i="1"/>
  <c r="BL130" i="1" s="1"/>
  <c r="BH130" i="1"/>
  <c r="BF130" i="1"/>
  <c r="BG130" i="1" s="1"/>
  <c r="BK372" i="1"/>
  <c r="BL372" i="1" s="1"/>
  <c r="BH372" i="1"/>
  <c r="BF372" i="1"/>
  <c r="BG372" i="1" s="1"/>
  <c r="BK692" i="1"/>
  <c r="BL692" i="1" s="1"/>
  <c r="BH692" i="1"/>
  <c r="BF692" i="1"/>
  <c r="BG692" i="1" s="1"/>
  <c r="BF706" i="1"/>
  <c r="BG706" i="1" s="1"/>
  <c r="BH706" i="1"/>
  <c r="BK706" i="1"/>
  <c r="BL706" i="1" s="1"/>
  <c r="BK1671" i="1"/>
  <c r="BL1671" i="1" s="1"/>
  <c r="BF1671" i="1"/>
  <c r="BG1671" i="1" s="1"/>
  <c r="BH1671" i="1"/>
  <c r="BK1546" i="1"/>
  <c r="BL1546" i="1" s="1"/>
  <c r="BH1546" i="1"/>
  <c r="BF1546" i="1"/>
  <c r="BG1546" i="1" s="1"/>
  <c r="BK329" i="1"/>
  <c r="BL329" i="1" s="1"/>
  <c r="BH329" i="1"/>
  <c r="BF329" i="1"/>
  <c r="BG329" i="1" s="1"/>
  <c r="BK54" i="1"/>
  <c r="BL54" i="1" s="1"/>
  <c r="BH54" i="1"/>
  <c r="BF54" i="1"/>
  <c r="BG54" i="1" s="1"/>
  <c r="BK135" i="1"/>
  <c r="BL135" i="1" s="1"/>
  <c r="BF135" i="1"/>
  <c r="BG135" i="1" s="1"/>
  <c r="BH135" i="1"/>
  <c r="BK1025" i="1"/>
  <c r="BL1025" i="1" s="1"/>
  <c r="BH1025" i="1"/>
  <c r="BF1025" i="1"/>
  <c r="BG1025" i="1" s="1"/>
  <c r="BK1626" i="1"/>
  <c r="BL1626" i="1" s="1"/>
  <c r="BF1626" i="1"/>
  <c r="BG1626" i="1" s="1"/>
  <c r="BH1626" i="1"/>
  <c r="BF506" i="1"/>
  <c r="BG506" i="1" s="1"/>
  <c r="BH506" i="1"/>
  <c r="BK506" i="1"/>
  <c r="BL506" i="1" s="1"/>
  <c r="BK65" i="1"/>
  <c r="BL65" i="1" s="1"/>
  <c r="BH65" i="1"/>
  <c r="BF65" i="1"/>
  <c r="BG65" i="1" s="1"/>
  <c r="BK181" i="1"/>
  <c r="BL181" i="1" s="1"/>
  <c r="BH181" i="1"/>
  <c r="BF181" i="1"/>
  <c r="BG181" i="1" s="1"/>
  <c r="BK507" i="1"/>
  <c r="BL507" i="1" s="1"/>
  <c r="BF507" i="1"/>
  <c r="BG507" i="1" s="1"/>
  <c r="BH507" i="1"/>
  <c r="BK1369" i="1"/>
  <c r="BL1369" i="1" s="1"/>
  <c r="BF1369" i="1"/>
  <c r="BG1369" i="1" s="1"/>
  <c r="BH1369" i="1"/>
  <c r="BK262" i="1"/>
  <c r="BL262" i="1" s="1"/>
  <c r="BH262" i="1"/>
  <c r="BF262" i="1"/>
  <c r="BG262" i="1" s="1"/>
  <c r="BK856" i="1"/>
  <c r="BL856" i="1" s="1"/>
  <c r="BH856" i="1"/>
  <c r="BF856" i="1"/>
  <c r="BG856" i="1" s="1"/>
  <c r="BK61" i="1"/>
  <c r="BL61" i="1" s="1"/>
  <c r="BH61" i="1"/>
  <c r="BF61" i="1"/>
  <c r="BG61" i="1" s="1"/>
  <c r="BK1454" i="1"/>
  <c r="BL1454" i="1" s="1"/>
  <c r="BF1454" i="1"/>
  <c r="BG1454" i="1" s="1"/>
  <c r="BH1454" i="1"/>
  <c r="BK553" i="1"/>
  <c r="BL553" i="1" s="1"/>
  <c r="BH553" i="1"/>
  <c r="BF553" i="1"/>
  <c r="BG553" i="1" s="1"/>
  <c r="BK1705" i="1"/>
  <c r="BL1705" i="1" s="1"/>
  <c r="BH1705" i="1"/>
  <c r="BF1705" i="1"/>
  <c r="BG1705" i="1" s="1"/>
  <c r="BK1286" i="1"/>
  <c r="BL1286" i="1" s="1"/>
  <c r="BH1286" i="1"/>
  <c r="BF1286" i="1"/>
  <c r="BG1286" i="1" s="1"/>
  <c r="BF832" i="1"/>
  <c r="BG832" i="1" s="1"/>
  <c r="BH832" i="1"/>
  <c r="BK832" i="1"/>
  <c r="BL832" i="1" s="1"/>
  <c r="BF1074" i="1"/>
  <c r="BG1074" i="1" s="1"/>
  <c r="BH1074" i="1"/>
  <c r="BK1074" i="1"/>
  <c r="BL1074" i="1" s="1"/>
  <c r="BF1024" i="1"/>
  <c r="BG1024" i="1" s="1"/>
  <c r="BH1024" i="1"/>
  <c r="BK1024" i="1"/>
  <c r="BL1024" i="1" s="1"/>
  <c r="BK595" i="1"/>
  <c r="BL595" i="1" s="1"/>
  <c r="BH595" i="1"/>
  <c r="BF595" i="1"/>
  <c r="BG595" i="1" s="1"/>
  <c r="BK1698" i="1"/>
  <c r="BL1698" i="1" s="1"/>
  <c r="BH1698" i="1"/>
  <c r="BF1698" i="1"/>
  <c r="BG1698" i="1" s="1"/>
  <c r="BF464" i="1"/>
  <c r="BG464" i="1" s="1"/>
  <c r="BH464" i="1"/>
  <c r="BK464" i="1"/>
  <c r="BL464" i="1" s="1"/>
  <c r="BK1445" i="1"/>
  <c r="BL1445" i="1" s="1"/>
  <c r="BF1445" i="1"/>
  <c r="BG1445" i="1" s="1"/>
  <c r="BH1445" i="1"/>
  <c r="BK1219" i="1"/>
  <c r="BL1219" i="1" s="1"/>
  <c r="BF1219" i="1"/>
  <c r="BG1219" i="1" s="1"/>
  <c r="BH1219" i="1"/>
  <c r="BK1331" i="1"/>
  <c r="BL1331" i="1" s="1"/>
  <c r="BF1331" i="1"/>
  <c r="BG1331" i="1" s="1"/>
  <c r="BH1331" i="1"/>
  <c r="BK759" i="1"/>
  <c r="BL759" i="1" s="1"/>
  <c r="BH759" i="1"/>
  <c r="BF759" i="1"/>
  <c r="BG759" i="1" s="1"/>
  <c r="BK554" i="1"/>
  <c r="BL554" i="1" s="1"/>
  <c r="BH554" i="1"/>
  <c r="BF554" i="1"/>
  <c r="BG554" i="1" s="1"/>
  <c r="BK180" i="1"/>
  <c r="BL180" i="1" s="1"/>
  <c r="BH180" i="1"/>
  <c r="BF180" i="1"/>
  <c r="BG180" i="1" s="1"/>
  <c r="BK1643" i="1"/>
  <c r="BL1643" i="1" s="1"/>
  <c r="BF1643" i="1"/>
  <c r="BG1643" i="1" s="1"/>
  <c r="BH1643" i="1"/>
  <c r="BK1716" i="1"/>
  <c r="BL1716" i="1" s="1"/>
  <c r="BF1716" i="1"/>
  <c r="BG1716" i="1" s="1"/>
  <c r="BH1716" i="1"/>
  <c r="BK1238" i="1"/>
  <c r="BL1238" i="1" s="1"/>
  <c r="BF1238" i="1"/>
  <c r="BG1238" i="1" s="1"/>
  <c r="BH1238" i="1"/>
  <c r="BH1455" i="1"/>
  <c r="BF1455" i="1"/>
  <c r="BG1455" i="1" s="1"/>
  <c r="BK1455" i="1"/>
  <c r="BL1455" i="1" s="1"/>
  <c r="BK150" i="1"/>
  <c r="BL150" i="1" s="1"/>
  <c r="BF150" i="1"/>
  <c r="BG150" i="1" s="1"/>
  <c r="BH150" i="1"/>
  <c r="BH309" i="1"/>
  <c r="BF309" i="1"/>
  <c r="BG309" i="1" s="1"/>
  <c r="BK309" i="1"/>
  <c r="BL309" i="1" s="1"/>
  <c r="BK342" i="1"/>
  <c r="BL342" i="1" s="1"/>
  <c r="BH342" i="1"/>
  <c r="BF342" i="1"/>
  <c r="BG342" i="1" s="1"/>
  <c r="BK88" i="1"/>
  <c r="BL88" i="1" s="1"/>
  <c r="BH88" i="1"/>
  <c r="BF88" i="1"/>
  <c r="BG88" i="1" s="1"/>
  <c r="BK1524" i="1"/>
  <c r="BL1524" i="1" s="1"/>
  <c r="BH1524" i="1"/>
  <c r="BF1524" i="1"/>
  <c r="BG1524" i="1" s="1"/>
  <c r="BK84" i="1"/>
  <c r="BL84" i="1" s="1"/>
  <c r="BF84" i="1"/>
  <c r="BG84" i="1" s="1"/>
  <c r="BH84" i="1"/>
  <c r="BK1275" i="1"/>
  <c r="BL1275" i="1" s="1"/>
  <c r="BH1275" i="1"/>
  <c r="BF1275" i="1"/>
  <c r="BG1275" i="1" s="1"/>
  <c r="BK1362" i="1"/>
  <c r="BL1362" i="1" s="1"/>
  <c r="BF1362" i="1"/>
  <c r="BG1362" i="1" s="1"/>
  <c r="BH1362" i="1"/>
  <c r="BK200" i="1"/>
  <c r="BL200" i="1" s="1"/>
  <c r="BH200" i="1"/>
  <c r="BF200" i="1"/>
  <c r="BG200" i="1" s="1"/>
  <c r="BF1168" i="1"/>
  <c r="BG1168" i="1" s="1"/>
  <c r="BH1168" i="1"/>
  <c r="BK1168" i="1"/>
  <c r="BL1168" i="1" s="1"/>
  <c r="BK740" i="1"/>
  <c r="BL740" i="1" s="1"/>
  <c r="BF740" i="1"/>
  <c r="BG740" i="1" s="1"/>
  <c r="BH740" i="1"/>
  <c r="BK502" i="1"/>
  <c r="BL502" i="1" s="1"/>
  <c r="BH502" i="1"/>
  <c r="BF502" i="1"/>
  <c r="BG502" i="1" s="1"/>
  <c r="BK1143" i="1"/>
  <c r="BL1143" i="1" s="1"/>
  <c r="BF1143" i="1"/>
  <c r="BG1143" i="1" s="1"/>
  <c r="BH1143" i="1"/>
  <c r="BK118" i="1"/>
  <c r="BL118" i="1" s="1"/>
  <c r="BH118" i="1"/>
  <c r="BF118" i="1"/>
  <c r="BG118" i="1" s="1"/>
  <c r="BK1159" i="1"/>
  <c r="BL1159" i="1" s="1"/>
  <c r="BF1159" i="1"/>
  <c r="BG1159" i="1" s="1"/>
  <c r="BH1159" i="1"/>
  <c r="BF1081" i="1"/>
  <c r="BG1081" i="1" s="1"/>
  <c r="BH1081" i="1"/>
  <c r="BK1081" i="1"/>
  <c r="BL1081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E5" i="214"/>
  <c r="E6" i="214"/>
  <c r="C25" i="188"/>
  <c r="C24" i="188" s="1"/>
  <c r="E7" i="189"/>
  <c r="E6" i="189"/>
  <c r="E5" i="189"/>
  <c r="C5" i="189"/>
  <c r="D4" i="189"/>
  <c r="E4" i="189"/>
  <c r="J5" i="183"/>
  <c r="J15" i="183"/>
  <c r="O4" i="189"/>
  <c r="O10" i="189" s="1"/>
  <c r="N4" i="189"/>
  <c r="E33" i="189"/>
  <c r="J13" i="183"/>
  <c r="J14" i="183"/>
  <c r="J10" i="183"/>
  <c r="J11" i="183"/>
  <c r="J12" i="183"/>
  <c r="J16" i="183"/>
  <c r="Q3" i="22"/>
  <c r="R3" i="22"/>
  <c r="S3" i="22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<sst xmlns="http://schemas.openxmlformats.org/spreadsheetml/2006/main" count="46617" uniqueCount="7747">
  <si>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</si>
  <si>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</si>
  <si>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</si>
  <si>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</si>
  <si>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</si>
  <si>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</si>
  <si>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</si>
  <si>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</si>
  <si>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</si>
  <si>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</si>
  <si>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</si>
  <si>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</si>
  <si>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</si>
  <si>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</si>
  <si>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</si>
  <si>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</si>
  <si>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</si>
  <si>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</si>
  <si>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</si>
  <si>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</si>
  <si>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</si>
  <si>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</si>
  <si>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</si>
  <si>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</si>
  <si>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</si>
  <si>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</si>
  <si>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</si>
  <si>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</si>
  <si>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</si>
  <si>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</si>
  <si>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</si>
  <si>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</si>
  <si>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</si>
  <si>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</si>
  <si>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</si>
  <si>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</si>
  <si>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</si>
  <si>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</si>
  <si>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</si>
  <si>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</si>
  <si>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</si>
  <si>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</si>
  <si>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</si>
  <si>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</si>
  <si>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</si>
  <si>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</si>
  <si>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</si>
  <si>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</si>
  <si>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</si>
  <si>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</si>
  <si>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</si>
  <si>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</si>
  <si>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</si>
  <si>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</si>
  <si>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</si>
  <si>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</si>
  <si>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</si>
  <si>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</si>
  <si>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</si>
  <si>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</si>
  <si>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</si>
  <si>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</si>
  <si>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</si>
  <si>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</si>
  <si>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</si>
  <si>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</si>
  <si>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</si>
  <si>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</si>
  <si>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</si>
  <si>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</si>
  <si>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</si>
  <si>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</si>
  <si>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</si>
  <si>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</si>
  <si>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</si>
  <si>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</si>
  <si>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</si>
  <si>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</si>
  <si>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</si>
  <si>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</si>
  <si>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</si>
  <si>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</si>
  <si>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</si>
  <si>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</si>
  <si>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</si>
  <si>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</si>
  <si>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</si>
  <si>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</si>
  <si>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</si>
  <si>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</si>
  <si>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</si>
  <si>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</si>
  <si>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</si>
  <si>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</si>
  <si>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</si>
  <si>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</si>
  <si>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</si>
  <si>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</si>
  <si>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</si>
  <si>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</si>
  <si>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</si>
  <si>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</si>
  <si>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</si>
  <si>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</si>
  <si>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</si>
  <si>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</si>
  <si>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</si>
  <si>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</si>
  <si>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</si>
  <si>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</si>
  <si>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</si>
  <si>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</si>
  <si>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</si>
  <si>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</si>
  <si>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</si>
  <si>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</si>
  <si>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</si>
  <si>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</si>
  <si>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</si>
  <si>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</si>
  <si>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</si>
  <si>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</si>
  <si>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</si>
  <si>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</si>
  <si>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</si>
  <si>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</si>
  <si>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</si>
  <si>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</si>
  <si>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</si>
  <si>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</si>
  <si>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</si>
  <si>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</si>
  <si>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</si>
  <si>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</si>
  <si>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</si>
  <si>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</si>
  <si>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</si>
  <si>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</si>
  <si>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</si>
  <si>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</si>
  <si>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</si>
  <si>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</si>
  <si>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</si>
  <si>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</si>
  <si>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</si>
  <si>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</si>
  <si>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</si>
  <si>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</si>
  <si>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</si>
  <si>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</si>
  <si>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</si>
  <si>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</si>
  <si>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</si>
  <si>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</si>
  <si>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</si>
  <si>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</si>
  <si>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</si>
  <si>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</si>
  <si>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</si>
  <si>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</si>
  <si>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</si>
  <si>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</si>
  <si>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</si>
  <si>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</si>
  <si>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</si>
  <si>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</si>
  <si>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</si>
  <si>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</si>
  <si>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</si>
  <si>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</si>
  <si>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</si>
  <si>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</si>
  <si>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</si>
  <si>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</si>
  <si>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</si>
  <si>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</si>
  <si>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</si>
  <si>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</si>
  <si>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</si>
  <si>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</si>
  <si>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</si>
  <si>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</si>
  <si>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</si>
  <si>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</si>
  <si>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</si>
  <si>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</si>
  <si>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</si>
  <si>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</si>
  <si>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</si>
  <si>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</si>
  <si>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</si>
  <si>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</si>
  <si>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</si>
  <si>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</si>
  <si>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</si>
  <si>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</si>
  <si>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</si>
  <si>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</si>
  <si>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</si>
  <si>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</si>
  <si>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</si>
  <si>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</si>
  <si>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</si>
  <si>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</si>
  <si>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</si>
  <si>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</si>
  <si>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</si>
  <si>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</si>
  <si>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</si>
  <si>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</si>
  <si>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</si>
  <si>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</si>
  <si>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</si>
  <si>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</si>
  <si>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</si>
  <si>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</si>
  <si>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</si>
  <si>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</si>
  <si>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</si>
  <si>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</si>
  <si>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</si>
  <si>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</si>
  <si>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</si>
  <si>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</si>
  <si>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</si>
  <si>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</si>
  <si>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</si>
  <si>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</si>
  <si>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</si>
  <si>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</si>
  <si>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</si>
  <si>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</si>
  <si>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</si>
  <si>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</si>
  <si>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</si>
  <si>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</si>
  <si>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</si>
  <si>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</si>
  <si>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</si>
  <si>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</si>
  <si>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</si>
  <si>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</si>
  <si>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</si>
  <si>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</si>
  <si>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</si>
  <si>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</si>
  <si>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</si>
  <si>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</si>
  <si>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</si>
  <si>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</si>
  <si>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</si>
  <si>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</si>
  <si>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</si>
  <si>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</si>
  <si>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</si>
  <si>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</si>
  <si>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</si>
  <si>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</si>
  <si>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</si>
  <si>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</si>
  <si>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</si>
  <si>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</si>
  <si>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</si>
  <si>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</si>
  <si>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</si>
  <si>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</si>
  <si>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</si>
  <si>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</si>
  <si>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</si>
  <si>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</si>
  <si>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</si>
  <si>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</si>
  <si>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</si>
  <si>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</si>
  <si>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</si>
  <si>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</si>
  <si>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</si>
  <si>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</si>
  <si>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</si>
  <si>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</si>
  <si>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</si>
  <si>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</si>
  <si>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</si>
  <si>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</si>
  <si>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</si>
  <si>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</si>
  <si>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</si>
  <si>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</si>
  <si>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</si>
  <si>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</si>
  <si>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</si>
  <si>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</si>
  <si>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</si>
  <si>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</si>
  <si>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</si>
  <si>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</si>
  <si>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</si>
  <si>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</si>
  <si>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</si>
  <si>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</si>
  <si>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</si>
  <si>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</si>
  <si>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</si>
  <si>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</si>
  <si>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</si>
  <si>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</si>
  <si>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</si>
  <si>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</si>
  <si>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</si>
  <si>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</si>
  <si>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</si>
  <si>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</si>
  <si>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</si>
  <si>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</si>
  <si>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</si>
  <si>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</si>
  <si>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</si>
  <si>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</si>
  <si>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</si>
  <si>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</si>
  <si>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</si>
  <si>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</si>
  <si>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</si>
  <si>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</si>
  <si>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</si>
  <si>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</si>
  <si>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</si>
  <si>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</si>
  <si>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</si>
  <si>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</si>
  <si>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</si>
  <si>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</si>
  <si>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</si>
  <si>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</si>
  <si>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</si>
  <si>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</si>
  <si>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</si>
  <si>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</si>
  <si>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</si>
  <si>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</si>
  <si>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</si>
  <si>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</si>
  <si>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</si>
  <si>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</si>
  <si>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</si>
  <si>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</si>
  <si>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</si>
  <si>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</si>
  <si>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</si>
  <si>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</si>
  <si>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</si>
  <si>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</si>
  <si>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</si>
  <si>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</si>
  <si>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</si>
  <si>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</si>
  <si>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</si>
  <si>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</si>
  <si>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</si>
  <si>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</si>
  <si>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</si>
  <si>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</si>
  <si>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</si>
  <si>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</si>
  <si>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</si>
  <si>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</si>
  <si>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</si>
  <si>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</si>
  <si>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</si>
  <si>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</si>
  <si>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</si>
  <si>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</si>
  <si>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</si>
  <si>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</si>
  <si>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</si>
  <si>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</si>
  <si>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</si>
  <si>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</si>
  <si>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</si>
  <si>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</si>
  <si>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</si>
  <si>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</si>
  <si>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</si>
  <si>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</si>
  <si>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</si>
  <si>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</si>
  <si>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</si>
  <si>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</si>
  <si>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</si>
  <si>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</si>
  <si>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</si>
  <si>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</si>
  <si>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</si>
  <si>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</si>
  <si>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</si>
  <si>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</si>
  <si>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</si>
  <si>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</si>
  <si>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</si>
  <si>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</si>
  <si>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</si>
  <si>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</si>
  <si>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</si>
  <si>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</si>
  <si>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</si>
  <si>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</si>
  <si>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</si>
  <si>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</si>
  <si>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</si>
  <si>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</si>
  <si>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</si>
  <si>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</si>
  <si>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</si>
  <si>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</si>
  <si>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</si>
  <si>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</si>
  <si>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</si>
  <si>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</si>
  <si>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</si>
  <si>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</si>
  <si>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</si>
  <si>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</si>
  <si>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</si>
  <si>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</si>
  <si>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</si>
  <si>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</si>
  <si>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</si>
  <si>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</si>
  <si>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</si>
  <si>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</si>
  <si>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</si>
  <si>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</si>
  <si>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</si>
  <si>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</si>
  <si>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</si>
  <si>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</si>
  <si>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</si>
  <si>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</si>
  <si>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</si>
  <si>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</si>
  <si>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</si>
  <si>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</si>
  <si>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</si>
  <si>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</si>
  <si>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</si>
  <si>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</si>
  <si>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</si>
  <si>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</si>
  <si>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</si>
  <si>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</si>
  <si>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</si>
  <si>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</si>
  <si>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</si>
  <si>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</si>
  <si>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</si>
  <si>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</si>
  <si>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</si>
  <si>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</si>
  <si>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</si>
  <si>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</si>
  <si>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</si>
  <si>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</si>
  <si>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</si>
  <si>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</si>
  <si>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</si>
  <si>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</si>
  <si>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</si>
  <si>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</si>
  <si>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</si>
  <si>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</si>
  <si>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</si>
  <si>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</si>
  <si>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</si>
  <si>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</si>
  <si>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</si>
  <si>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</si>
  <si>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</si>
  <si>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</si>
  <si>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</si>
  <si>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</si>
  <si>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</si>
  <si>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</si>
  <si>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</si>
  <si>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</si>
  <si>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</si>
  <si>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</si>
  <si>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</si>
  <si>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</si>
  <si>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</si>
  <si>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</si>
  <si>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</si>
  <si>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</si>
  <si>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</si>
  <si>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</si>
  <si>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</si>
  <si>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</si>
  <si>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</si>
  <si>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</si>
  <si>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</si>
  <si>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</si>
  <si>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</si>
  <si>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</si>
  <si>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</si>
  <si>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</si>
  <si>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</si>
  <si>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</si>
  <si>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</si>
  <si>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</si>
  <si>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</si>
  <si>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</si>
  <si>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</si>
  <si>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</si>
  <si>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</si>
  <si>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</si>
  <si>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</si>
  <si>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</si>
  <si>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</si>
  <si>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</si>
  <si>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</si>
  <si>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</si>
  <si>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</si>
  <si>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</si>
  <si>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</si>
  <si>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</si>
  <si>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</si>
  <si>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</si>
  <si>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</si>
  <si>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</si>
  <si>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</si>
  <si>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</si>
  <si>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</si>
  <si>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</si>
  <si>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</si>
  <si>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</si>
  <si>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</si>
  <si>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</si>
  <si>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</si>
  <si>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</si>
  <si>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</si>
  <si>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</si>
  <si>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</si>
  <si>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</si>
  <si>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</si>
  <si>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</si>
  <si>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</si>
  <si>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</si>
  <si>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</si>
  <si>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</si>
  <si>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</si>
  <si>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</si>
  <si>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</si>
  <si>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</si>
  <si>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</si>
  <si>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</si>
  <si>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</si>
  <si>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</si>
  <si>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</si>
  <si>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</si>
  <si>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</si>
  <si>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</si>
  <si>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</si>
  <si>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</si>
  <si>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</si>
  <si>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</si>
  <si>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</si>
  <si>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</si>
  <si>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</si>
  <si>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</si>
  <si>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</si>
  <si>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</si>
  <si>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</si>
  <si>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</si>
  <si>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</si>
  <si>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</si>
  <si>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</si>
  <si>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</si>
  <si>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</si>
  <si>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</si>
  <si>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</si>
  <si>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</si>
  <si>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</si>
  <si>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</si>
  <si>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</si>
  <si>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</si>
  <si>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</si>
  <si>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</si>
  <si>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</si>
  <si>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</si>
  <si>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</si>
  <si>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</si>
  <si>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</si>
  <si>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</si>
  <si>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</si>
  <si>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</si>
  <si>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</si>
  <si>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</si>
  <si>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</si>
  <si>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</si>
  <si>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</si>
  <si>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</si>
  <si>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</si>
  <si>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</si>
  <si>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</si>
  <si>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</si>
  <si>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</si>
  <si>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</si>
  <si>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</si>
  <si>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</si>
  <si>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</si>
  <si>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</si>
  <si>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</si>
  <si>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</si>
  <si>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</si>
  <si>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</si>
  <si>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</si>
  <si>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</si>
  <si>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</si>
  <si>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</si>
  <si>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</si>
  <si>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</si>
  <si>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</si>
  <si>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</si>
  <si>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</si>
  <si>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</si>
  <si>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</si>
  <si>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</si>
  <si>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</si>
  <si>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</si>
  <si>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</si>
  <si>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</si>
  <si>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</si>
  <si>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</si>
  <si>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</si>
  <si>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</si>
  <si>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</si>
  <si>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</si>
  <si>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</si>
  <si>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</si>
  <si>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</si>
  <si>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</si>
  <si>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</si>
  <si>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</si>
  <si>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</si>
  <si>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</si>
  <si>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</si>
  <si>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</si>
  <si>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</si>
  <si>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</si>
  <si>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</si>
  <si>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</si>
  <si>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</si>
  <si>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</si>
  <si>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</si>
  <si>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</si>
  <si>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</si>
  <si>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</si>
  <si>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</si>
  <si>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</si>
  <si>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</si>
  <si>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</si>
  <si>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</si>
  <si>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</si>
  <si>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</si>
  <si>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</si>
  <si>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</si>
  <si>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</si>
  <si>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</si>
  <si>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</si>
  <si>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</si>
  <si>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</si>
  <si>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</si>
  <si>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</si>
  <si>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</si>
  <si>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</si>
  <si>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</si>
  <si>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</si>
  <si>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</si>
  <si>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</si>
  <si>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</si>
  <si>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</si>
  <si>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</si>
  <si>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</si>
  <si>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</si>
  <si>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</si>
  <si>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</si>
  <si>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</si>
  <si>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</si>
  <si>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</si>
  <si>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</si>
  <si>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</si>
  <si>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</si>
  <si>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</si>
  <si>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</si>
  <si>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</si>
  <si>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</si>
  <si>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</si>
  <si>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</si>
  <si>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</si>
  <si>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</si>
  <si>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</si>
  <si>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</si>
  <si>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</si>
  <si>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</si>
  <si>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</si>
  <si>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</si>
  <si>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</si>
  <si>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</si>
  <si>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</si>
  <si>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</si>
  <si>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</si>
  <si>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</si>
  <si>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</si>
  <si>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</si>
  <si>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</si>
  <si>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</si>
  <si>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</si>
  <si>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</si>
  <si>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</si>
  <si>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</si>
  <si>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</si>
  <si>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</si>
  <si>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</si>
  <si>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</si>
  <si>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</si>
  <si>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</si>
  <si>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</si>
  <si>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</si>
  <si>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</si>
  <si>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</si>
  <si>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</si>
  <si>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</si>
  <si>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</si>
  <si>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</si>
  <si>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</si>
  <si>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</si>
  <si>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</si>
  <si>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</si>
  <si>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</si>
  <si>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</si>
  <si>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</si>
  <si>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</si>
  <si>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</si>
  <si>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</si>
  <si>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</si>
  <si>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</si>
  <si>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</si>
  <si>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</si>
  <si>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</si>
  <si>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</si>
  <si>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</si>
  <si>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</si>
  <si>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</si>
  <si>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</si>
  <si>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</si>
  <si>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</si>
  <si>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</si>
  <si>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</si>
  <si>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</si>
  <si>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</si>
  <si>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</si>
  <si>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</si>
  <si>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</si>
  <si>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</si>
  <si>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</si>
  <si>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</si>
  <si>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</si>
  <si>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</si>
  <si>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</si>
  <si>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</si>
  <si>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</si>
  <si>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</si>
  <si>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</si>
  <si>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</si>
  <si>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</si>
  <si>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</si>
  <si>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</si>
  <si>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</si>
  <si>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</si>
  <si>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</si>
  <si>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</si>
  <si>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</si>
  <si>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</si>
  <si>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</si>
  <si>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</si>
  <si>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</si>
  <si>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</si>
  <si>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</si>
  <si>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</si>
  <si>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</si>
  <si>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</si>
  <si>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</si>
  <si>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</si>
  <si>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</si>
  <si>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</si>
  <si>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</si>
  <si>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</si>
  <si>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</si>
  <si>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</si>
  <si>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</si>
  <si>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</si>
  <si>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</si>
  <si>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</si>
  <si>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</si>
  <si>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</si>
  <si>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</si>
  <si>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</si>
  <si>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</si>
  <si>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</si>
  <si>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</si>
  <si>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</si>
  <si>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</si>
  <si>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</si>
  <si>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</si>
  <si>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</si>
  <si>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</si>
  <si>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</si>
  <si>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</si>
  <si>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</si>
  <si>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</si>
  <si>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</si>
  <si>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</si>
  <si>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</si>
  <si>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</si>
  <si>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</si>
  <si>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</si>
  <si>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</si>
  <si>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</si>
  <si>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</si>
  <si>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</si>
  <si>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</si>
  <si>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</si>
  <si>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</si>
  <si>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</si>
  <si>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</si>
  <si>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</si>
  <si>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</si>
  <si>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</si>
  <si>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</si>
  <si>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</si>
  <si>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</si>
  <si>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</si>
  <si>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</si>
  <si>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</si>
  <si>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</si>
  <si>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</si>
  <si>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</si>
  <si>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</si>
  <si>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</si>
  <si>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</si>
  <si>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</si>
  <si>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</si>
  <si>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</si>
  <si>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</si>
  <si>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</si>
  <si>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</si>
  <si>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</si>
  <si>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</si>
  <si>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</si>
  <si>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</si>
  <si>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</si>
  <si>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</si>
  <si>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</si>
  <si>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</si>
  <si>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</si>
  <si>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</si>
  <si>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</si>
  <si>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</si>
  <si>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</si>
  <si>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</si>
  <si>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</si>
  <si>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</si>
  <si>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</si>
  <si>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</si>
  <si>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</si>
  <si>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</si>
  <si>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</si>
  <si>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</si>
  <si>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</si>
  <si>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</si>
  <si>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</si>
  <si>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</si>
  <si>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</si>
  <si>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</si>
  <si>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</si>
  <si>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</si>
  <si>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</si>
  <si>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</si>
  <si>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</si>
  <si>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</si>
  <si>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</si>
  <si>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</si>
  <si>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</si>
  <si>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</si>
  <si>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</si>
  <si>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</si>
  <si>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</si>
  <si>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</si>
  <si>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</si>
  <si>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</si>
  <si>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</si>
  <si>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</si>
  <si>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</si>
  <si>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</si>
  <si>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</si>
  <si>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</si>
  <si>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</si>
  <si>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</si>
  <si>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</si>
  <si>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</si>
  <si>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</si>
  <si>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</si>
  <si>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</si>
  <si>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</si>
  <si>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</si>
  <si>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</si>
  <si>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</si>
  <si>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</si>
  <si>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</si>
  <si>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</si>
  <si>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</si>
  <si>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</si>
  <si>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</si>
  <si>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</si>
  <si>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</si>
  <si>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</si>
  <si>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</si>
  <si>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</si>
  <si>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</si>
  <si>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</si>
  <si>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</si>
  <si>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</si>
  <si>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</si>
  <si>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</si>
  <si>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</si>
  <si>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</si>
  <si>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</si>
  <si>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</si>
  <si>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</si>
  <si>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</si>
  <si>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</si>
  <si>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</si>
  <si>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</si>
  <si>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</si>
  <si>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</si>
  <si>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</si>
  <si>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</si>
  <si>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</si>
  <si>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</si>
  <si>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</si>
  <si>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</si>
  <si>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</si>
  <si>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</si>
  <si>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</si>
  <si>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</si>
  <si>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</si>
  <si>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</si>
  <si>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</si>
  <si>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</si>
  <si>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</si>
  <si>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</si>
  <si>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</si>
  <si>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</si>
  <si>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</si>
  <si>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</si>
  <si>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</si>
  <si>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</si>
  <si>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</si>
  <si>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</si>
  <si>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</si>
  <si>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</si>
  <si>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</si>
  <si>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</si>
  <si>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</si>
  <si>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</si>
  <si>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</si>
  <si>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</si>
  <si>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</si>
  <si>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</si>
  <si>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</si>
  <si>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</si>
  <si>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</si>
  <si>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</si>
  <si>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</si>
  <si>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</si>
  <si>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</si>
  <si>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</si>
  <si>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</si>
  <si>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</si>
  <si>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</si>
  <si>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</si>
  <si>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</si>
  <si>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</si>
  <si>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</si>
  <si>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</si>
  <si>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</si>
  <si>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</si>
  <si>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</si>
  <si>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</si>
  <si>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</si>
  <si>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</si>
  <si>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</si>
  <si>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</si>
  <si>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</si>
  <si>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</si>
  <si>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</si>
  <si>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</si>
  <si>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</si>
  <si>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</si>
  <si>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</si>
  <si>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</si>
  <si>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</si>
  <si>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</si>
  <si>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</si>
  <si>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</si>
  <si>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</si>
  <si>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</si>
  <si>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</si>
  <si>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</si>
  <si>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</si>
  <si>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</si>
  <si>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</si>
  <si>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</si>
  <si>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</si>
  <si>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</si>
  <si>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</si>
  <si>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</si>
  <si>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</si>
  <si>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</si>
  <si>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</si>
  <si>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</si>
  <si>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</si>
  <si>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</si>
  <si>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</si>
  <si>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</si>
  <si>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</si>
  <si>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</si>
  <si>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</si>
  <si>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</si>
  <si>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</si>
  <si>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</si>
  <si>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</si>
  <si>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</si>
  <si>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</si>
  <si>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</si>
  <si>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</si>
  <si>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</si>
  <si>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</si>
  <si>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</si>
  <si>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</si>
  <si>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</si>
  <si>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</si>
  <si>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</si>
  <si>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</si>
  <si>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</si>
  <si>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</si>
  <si>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</si>
  <si>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</si>
  <si>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</si>
  <si>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</si>
  <si>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</si>
  <si>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</si>
  <si>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</si>
  <si>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</si>
  <si>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</si>
  <si>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</si>
  <si>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</si>
  <si>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</si>
  <si>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</si>
  <si>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</si>
  <si>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</si>
  <si>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</si>
  <si>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</si>
  <si>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</si>
  <si>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</si>
  <si>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</si>
  <si>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</si>
  <si>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</si>
  <si>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</si>
  <si>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</si>
  <si>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</si>
  <si>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</si>
  <si>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</si>
  <si>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</si>
  <si>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</si>
  <si>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</si>
  <si>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</si>
  <si>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</si>
  <si>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</si>
  <si>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</si>
  <si>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</si>
  <si>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</si>
  <si>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</si>
  <si>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</si>
  <si>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</si>
  <si>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</si>
  <si>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</si>
  <si>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</si>
  <si>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</si>
  <si>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</si>
  <si>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</si>
  <si>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</si>
  <si>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</si>
  <si>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</si>
  <si>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</si>
  <si>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</si>
  <si>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</si>
  <si>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</si>
  <si>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</si>
  <si>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</si>
  <si>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</si>
  <si>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</si>
  <si>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</si>
  <si>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</si>
  <si>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</si>
  <si>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</si>
  <si>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</si>
  <si>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</si>
  <si>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</si>
  <si>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</si>
  <si>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</si>
  <si>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</si>
  <si>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</si>
  <si>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</si>
  <si>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</si>
  <si>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</si>
  <si>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</si>
  <si>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</si>
  <si>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</si>
  <si>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</si>
  <si>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</si>
  <si>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</si>
  <si>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</si>
  <si>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</si>
  <si>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</si>
  <si>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</si>
  <si>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</si>
  <si>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</si>
  <si>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</si>
  <si>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</si>
  <si>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</si>
  <si>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</si>
  <si>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</si>
  <si>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</si>
  <si>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</si>
  <si>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</si>
  <si>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</si>
  <si>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</si>
  <si>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</si>
  <si>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</si>
  <si>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</si>
  <si>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</si>
  <si>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</si>
  <si>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</si>
  <si>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</si>
  <si>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</si>
  <si>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</si>
  <si>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</si>
  <si>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</si>
  <si>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</si>
  <si>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</si>
  <si>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</si>
  <si>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</si>
  <si>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</si>
  <si>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</si>
  <si>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</si>
  <si>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</si>
  <si>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</si>
  <si>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</si>
  <si>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</si>
  <si>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</si>
  <si>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</si>
  <si>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</si>
  <si>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</si>
  <si>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</si>
  <si>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</si>
  <si>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</si>
  <si>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</si>
  <si>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</si>
  <si>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</si>
  <si>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</si>
  <si>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</si>
  <si>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</si>
  <si>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</si>
  <si>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</si>
  <si>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</si>
  <si>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</si>
  <si>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</si>
  <si>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</si>
  <si>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</si>
  <si>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</si>
  <si>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</si>
  <si>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</si>
  <si>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</si>
  <si>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</si>
  <si>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</si>
  <si>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</si>
  <si>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</si>
  <si>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</si>
  <si>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</si>
  <si>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</si>
  <si>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</si>
  <si>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</si>
  <si>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</si>
  <si>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</si>
  <si>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</si>
  <si>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</si>
  <si>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</si>
  <si>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</si>
  <si>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</si>
  <si>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</si>
  <si>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</si>
  <si>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</si>
  <si>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</si>
  <si>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</si>
  <si>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</si>
  <si>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</si>
  <si>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</si>
  <si>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</si>
  <si>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</si>
  <si>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</si>
  <si>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</si>
  <si>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</si>
  <si>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</si>
  <si>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</si>
  <si>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</si>
  <si>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</si>
  <si>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</si>
  <si>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</si>
  <si>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</si>
  <si>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</si>
  <si>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</si>
  <si>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</si>
  <si>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</si>
  <si>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</si>
  <si>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</si>
  <si>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</si>
  <si>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</si>
  <si>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</si>
  <si>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</si>
  <si>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</si>
  <si>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</si>
  <si>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</si>
  <si>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</si>
  <si>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</si>
  <si>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</si>
  <si>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</si>
  <si>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</si>
  <si>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</si>
  <si>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</si>
  <si>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</si>
  <si>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</si>
  <si>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</si>
  <si>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</si>
  <si>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</si>
  <si>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</si>
  <si>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</si>
  <si>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</si>
  <si>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</si>
  <si>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</si>
  <si>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</si>
  <si>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</si>
  <si>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</si>
  <si>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</si>
  <si>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</si>
  <si>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</si>
  <si>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</si>
  <si>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</si>
  <si>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</si>
  <si>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</si>
  <si>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</si>
  <si>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</si>
  <si>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</si>
  <si>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</si>
  <si>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</si>
  <si>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</si>
  <si>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</si>
  <si>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</si>
  <si>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</si>
  <si>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</si>
  <si>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</si>
  <si>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</si>
  <si>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</si>
  <si>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</si>
  <si>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</si>
  <si>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</si>
  <si>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</si>
  <si>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</si>
  <si>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</si>
  <si>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</si>
  <si>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</si>
  <si>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</si>
  <si>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</si>
  <si>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</si>
  <si>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</si>
  <si>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</si>
  <si>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</si>
  <si>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</si>
  <si>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</si>
  <si>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</si>
  <si>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</si>
  <si>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</si>
  <si>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</si>
  <si>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</si>
  <si>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</si>
  <si>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</si>
  <si>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</si>
  <si>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</si>
  <si>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</si>
  <si>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</si>
  <si>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</si>
  <si>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</si>
  <si>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</si>
  <si>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</si>
  <si>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</si>
  <si>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</si>
  <si>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</si>
  <si>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</si>
  <si>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</si>
  <si>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</si>
  <si>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</si>
  <si>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</si>
  <si>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</si>
  <si>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</si>
  <si>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</si>
  <si>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</si>
  <si>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</si>
  <si>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</si>
  <si>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</si>
  <si>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</si>
  <si>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</si>
  <si>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</si>
  <si>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</si>
  <si>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</si>
  <si>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</si>
  <si>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</si>
  <si>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</si>
  <si>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</si>
  <si>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</si>
  <si>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</si>
  <si>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</si>
  <si>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</si>
  <si>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</si>
  <si>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</si>
  <si>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</si>
  <si>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</si>
  <si>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</si>
  <si>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</si>
  <si>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</si>
  <si>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</si>
  <si>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</si>
  <si>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</si>
  <si>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</si>
  <si>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</si>
  <si>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</si>
  <si>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</si>
  <si>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</si>
  <si>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</si>
  <si>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</si>
  <si>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</si>
  <si>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</si>
  <si>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</si>
  <si>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</si>
  <si>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</si>
  <si>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</si>
  <si>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</si>
  <si>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</si>
  <si>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</si>
  <si>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</si>
  <si>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</si>
  <si>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</si>
  <si>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</si>
  <si>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</si>
  <si>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</si>
  <si>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</si>
  <si>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</si>
  <si>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</si>
  <si>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</si>
  <si>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</si>
  <si>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</si>
  <si>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</si>
  <si>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</si>
  <si>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</si>
  <si>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</si>
  <si>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</si>
  <si>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</si>
  <si>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</si>
  <si>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</si>
  <si>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</si>
  <si>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</si>
  <si>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</si>
  <si>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</si>
  <si>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</si>
  <si>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</si>
  <si>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</si>
  <si>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</si>
  <si>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</si>
  <si>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</si>
  <si>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</si>
  <si>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</si>
  <si>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</si>
  <si>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</si>
  <si>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</si>
  <si>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</si>
  <si>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</si>
  <si>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</si>
  <si>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</si>
  <si>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</si>
  <si>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</si>
  <si>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</si>
  <si>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</si>
  <si>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</si>
  <si>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</si>
  <si>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</si>
  <si>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</si>
  <si>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</si>
  <si>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</si>
  <si>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</si>
  <si>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</si>
  <si>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</si>
  <si>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</si>
  <si>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</si>
  <si>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</si>
  <si>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</si>
  <si>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</si>
  <si>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</si>
  <si>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</si>
  <si>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</si>
  <si>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</si>
  <si>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</si>
  <si>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</si>
  <si>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</si>
  <si>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</si>
  <si>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</si>
  <si>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</si>
  <si>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</si>
  <si>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</si>
  <si>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</si>
  <si>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</si>
  <si>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</si>
  <si>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</si>
  <si>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</si>
  <si>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</si>
  <si>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</si>
  <si>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</si>
  <si>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</si>
  <si>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</si>
  <si>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</si>
  <si>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</si>
  <si>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</si>
  <si>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</si>
  <si>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</si>
  <si>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</si>
  <si>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</si>
  <si>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</si>
  <si>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</si>
  <si>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</si>
  <si>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</si>
  <si>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</si>
  <si>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</si>
  <si>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</si>
  <si>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</si>
  <si>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</si>
  <si>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</si>
  <si>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</si>
  <si>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</si>
  <si>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</si>
  <si>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</si>
  <si>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</si>
  <si>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</si>
  <si>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</si>
  <si>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</si>
  <si>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</si>
  <si>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</si>
  <si>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</si>
  <si>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</si>
  <si>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</si>
  <si>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</si>
  <si>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</si>
  <si>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</si>
  <si>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</si>
  <si>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</si>
  <si>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</si>
  <si>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</si>
  <si>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</si>
  <si>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</si>
  <si>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</si>
  <si>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</si>
  <si>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</si>
  <si>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</si>
  <si>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</si>
  <si>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</si>
  <si>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</si>
  <si>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</si>
  <si>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</si>
  <si>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</si>
  <si>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</si>
  <si>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</si>
  <si>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</si>
  <si>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</si>
  <si>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</si>
  <si>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</si>
  <si>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</si>
  <si>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</si>
  <si>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</si>
  <si>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</si>
  <si>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</si>
  <si>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</si>
  <si>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</si>
  <si>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</si>
  <si>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</si>
  <si>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</si>
  <si>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</si>
  <si>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</si>
  <si>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</si>
  <si>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</si>
  <si>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</si>
  <si>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</si>
  <si>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</si>
  <si>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</si>
  <si>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</si>
  <si>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</si>
  <si>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</si>
  <si>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</si>
  <si>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</si>
  <si>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</si>
  <si>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</si>
  <si>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</si>
  <si>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</si>
  <si>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</si>
  <si>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</si>
  <si>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</si>
  <si>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</si>
  <si>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</si>
  <si>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</si>
  <si>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</si>
  <si>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</si>
  <si>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</si>
  <si>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</si>
  <si>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</si>
  <si>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</si>
  <si>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</si>
  <si>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</si>
  <si>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</si>
  <si>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</si>
  <si>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</si>
  <si>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</si>
  <si>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</si>
  <si>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</si>
  <si>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</si>
  <si>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</si>
  <si>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</si>
  <si>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</si>
  <si>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</si>
  <si>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</si>
  <si>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</si>
  <si>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</si>
  <si>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</si>
  <si>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</si>
  <si>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</si>
  <si>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</si>
  <si>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</si>
  <si>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</si>
  <si>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</si>
  <si>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</si>
  <si>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</si>
  <si>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</si>
  <si>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</si>
  <si>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</si>
  <si>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</si>
  <si>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</si>
  <si>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</si>
  <si>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</si>
  <si>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</si>
  <si>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</si>
  <si>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</si>
  <si>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</si>
  <si>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</si>
  <si>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</si>
  <si>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</si>
  <si>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</si>
  <si>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</si>
  <si>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</si>
  <si>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</si>
  <si>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</si>
  <si>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</si>
  <si>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</si>
  <si>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</si>
  <si>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</si>
  <si>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</si>
  <si>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</si>
  <si>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</si>
  <si>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</si>
  <si>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</si>
  <si>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</si>
  <si>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</si>
  <si>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</si>
  <si>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</si>
  <si>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</si>
  <si>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</si>
  <si>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</si>
  <si>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</si>
  <si>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</si>
  <si>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</si>
  <si>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</si>
  <si>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</si>
  <si>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</si>
  <si>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</si>
  <si>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</si>
  <si>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</si>
  <si>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</si>
  <si>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</si>
  <si>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</si>
  <si>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</si>
  <si>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</si>
  <si>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</si>
  <si>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</si>
  <si>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</si>
  <si>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</si>
  <si>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</si>
  <si>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</si>
  <si>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</si>
  <si>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</si>
  <si>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</si>
  <si>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</si>
  <si>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</si>
  <si>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</si>
  <si>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</si>
  <si>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</si>
  <si>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</si>
  <si>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</si>
  <si>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</si>
  <si>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</si>
  <si>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</si>
  <si>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</si>
  <si>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</si>
  <si>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</si>
  <si>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</si>
  <si>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</si>
  <si>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</si>
  <si>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</si>
  <si>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</si>
  <si>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</si>
  <si>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</si>
  <si>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</si>
  <si>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</si>
  <si>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</si>
  <si>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</si>
  <si>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</si>
  <si>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</si>
  <si>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</si>
  <si>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</si>
  <si>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</si>
  <si>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</si>
  <si>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</si>
  <si>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</si>
  <si>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</si>
  <si>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</si>
  <si>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</si>
  <si>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</si>
  <si>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</si>
  <si>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</si>
  <si>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</si>
  <si>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</si>
  <si>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</si>
  <si>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</si>
  <si>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</si>
  <si>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</si>
  <si>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</si>
  <si>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</si>
  <si>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</si>
  <si>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</si>
  <si>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</si>
  <si>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</si>
  <si>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</si>
  <si>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</si>
  <si>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</si>
  <si>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</si>
  <si>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</si>
  <si>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</si>
  <si>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</si>
  <si>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</si>
  <si>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</si>
  <si>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</si>
  <si>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</si>
  <si>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</si>
  <si>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</si>
  <si>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</si>
  <si>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</si>
  <si>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</si>
  <si>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</si>
  <si>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</si>
  <si>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</si>
  <si>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</si>
  <si>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</si>
  <si>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</si>
  <si>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</si>
  <si>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</si>
  <si>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</si>
  <si>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</si>
  <si>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</si>
  <si>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</si>
  <si>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</si>
  <si>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</si>
  <si>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</si>
  <si>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</si>
  <si>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</si>
  <si>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</si>
  <si>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</si>
  <si>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</si>
  <si>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</si>
  <si>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</si>
  <si>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</si>
  <si>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</si>
  <si>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</si>
  <si>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</si>
  <si>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</si>
  <si>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</si>
  <si>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</si>
  <si>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</si>
  <si>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</si>
  <si>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</si>
  <si>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</si>
  <si>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</si>
  <si>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</si>
  <si>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</si>
  <si>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</si>
  <si>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</si>
  <si>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</si>
  <si>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</si>
  <si>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</si>
  <si>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</si>
  <si>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</si>
  <si>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</si>
  <si>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</si>
  <si>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</si>
  <si>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</si>
  <si>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</si>
  <si>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</si>
  <si>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</si>
  <si>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</si>
  <si>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</si>
  <si>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</si>
  <si>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</si>
  <si>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</si>
  <si>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</si>
  <si>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</si>
  <si>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</si>
  <si>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</si>
  <si>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</si>
  <si>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</si>
  <si>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</si>
  <si>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</si>
  <si>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</si>
  <si>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</si>
  <si>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</si>
  <si>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</si>
  <si>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</si>
  <si>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</si>
  <si>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</si>
  <si>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</si>
  <si>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</si>
  <si>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</si>
  <si>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</si>
  <si>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</si>
  <si>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</si>
  <si>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</si>
  <si>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</si>
  <si>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</si>
  <si>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</si>
  <si>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</si>
  <si>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</si>
  <si>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</si>
  <si>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</si>
  <si>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</si>
  <si>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</si>
  <si>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</si>
  <si>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</si>
  <si>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</si>
  <si>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</si>
  <si>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</si>
  <si>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</si>
  <si>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</si>
  <si>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</si>
  <si>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</si>
  <si>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</si>
  <si>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</si>
  <si>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</si>
  <si>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</si>
  <si>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</si>
  <si>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</si>
  <si>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</si>
  <si>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</si>
  <si>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</si>
  <si>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</si>
  <si>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</si>
  <si>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</si>
  <si>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</si>
  <si>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</si>
  <si>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</si>
  <si>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</si>
  <si>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</si>
  <si>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</si>
  <si>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</si>
  <si>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</si>
  <si>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</si>
  <si>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</si>
  <si>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</si>
  <si>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</si>
  <si>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</si>
  <si>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</si>
  <si>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</si>
  <si>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</si>
  <si>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</si>
  <si>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</si>
  <si>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</si>
  <si>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</si>
  <si>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</si>
  <si>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</si>
  <si>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</si>
  <si>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</si>
  <si>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</si>
  <si>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</si>
  <si>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</si>
  <si>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</si>
  <si>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</si>
  <si>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</si>
  <si>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</si>
  <si>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</si>
  <si>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</si>
  <si>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</si>
  <si>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</si>
  <si>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</si>
  <si>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</si>
  <si>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</si>
  <si>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</si>
  <si>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</si>
  <si>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</si>
  <si>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</si>
  <si>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</si>
  <si>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</si>
  <si>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</si>
  <si>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</si>
  <si>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</si>
  <si>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</si>
  <si>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</si>
  <si>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</si>
  <si>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</si>
  <si>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</si>
  <si>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</si>
  <si>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</si>
  <si>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</si>
  <si>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</si>
  <si>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</si>
  <si>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</si>
  <si>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</si>
  <si>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</si>
  <si>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</si>
  <si>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</si>
  <si>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</si>
  <si>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</si>
  <si>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</si>
  <si>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</si>
  <si>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</si>
  <si>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</si>
  <si>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</si>
  <si>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</si>
  <si>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</si>
  <si>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</si>
  <si>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</si>
  <si>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</si>
  <si>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</si>
  <si>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</si>
  <si>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</si>
  <si>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</si>
  <si>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</si>
  <si>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</si>
  <si>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</si>
  <si>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</si>
  <si>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</si>
  <si>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</si>
  <si>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</si>
  <si>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</si>
  <si>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</si>
  <si>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</si>
  <si>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</si>
  <si>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</si>
  <si>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</si>
  <si>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</si>
  <si>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</si>
  <si>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</si>
  <si>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</si>
  <si>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</si>
  <si>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</si>
  <si>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</si>
  <si>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</si>
  <si>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</si>
  <si>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</si>
  <si>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</si>
  <si>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</si>
  <si>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</si>
  <si>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</si>
  <si>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</si>
  <si>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</si>
  <si>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</si>
  <si>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</si>
  <si>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</si>
  <si>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</si>
  <si>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</si>
  <si>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</si>
  <si>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</si>
  <si>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</si>
  <si>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</si>
  <si>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</si>
  <si>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</si>
  <si>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</si>
  <si>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</si>
  <si>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</si>
  <si>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</si>
  <si>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</si>
  <si>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</si>
  <si>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</si>
  <si>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</si>
  <si>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</si>
  <si>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</si>
  <si>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</si>
  <si>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</si>
  <si>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</si>
  <si>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</si>
  <si>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</si>
  <si>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</si>
  <si>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</si>
  <si>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</si>
  <si>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</si>
  <si>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</si>
  <si>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</si>
  <si>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</si>
  <si>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</si>
  <si>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</si>
  <si>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</si>
  <si>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</si>
  <si>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</si>
  <si>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</si>
  <si>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</si>
  <si>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</si>
  <si>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</si>
  <si>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</si>
  <si>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</si>
  <si>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</si>
  <si>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</si>
  <si>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</si>
  <si>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</si>
  <si>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</si>
  <si>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</si>
  <si>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</si>
  <si>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</si>
  <si>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</si>
  <si>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</si>
  <si>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</si>
  <si>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</si>
  <si>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</si>
  <si>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</si>
  <si>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</si>
  <si>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</si>
  <si>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</si>
  <si>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</si>
  <si>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</si>
  <si>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</si>
  <si>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</si>
  <si>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</si>
  <si>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</si>
  <si>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</si>
  <si>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</si>
  <si>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</si>
  <si>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</si>
  <si>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</si>
  <si>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</si>
  <si>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</si>
  <si>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</si>
  <si>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</si>
  <si>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</si>
  <si>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</si>
  <si>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</si>
  <si>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</si>
  <si>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</si>
  <si>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</si>
  <si>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</si>
  <si>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</si>
  <si>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</si>
  <si>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</si>
  <si>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</si>
  <si>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</si>
  <si>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</si>
  <si>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</si>
  <si>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</si>
  <si>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</si>
  <si>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</si>
  <si>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</si>
  <si>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</si>
  <si>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</si>
  <si>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</si>
  <si>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</si>
  <si>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</si>
  <si>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</si>
  <si>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</si>
  <si>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</si>
  <si>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</si>
  <si>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</si>
  <si>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</si>
  <si>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</si>
  <si>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</si>
  <si>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</si>
  <si>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</si>
  <si>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</si>
  <si>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</si>
  <si>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</si>
  <si>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</si>
  <si>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</si>
  <si>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</si>
  <si>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</si>
  <si>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</si>
  <si>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</si>
  <si>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</si>
  <si>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</si>
  <si>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</si>
  <si>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</si>
  <si>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</si>
  <si>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</si>
  <si>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</si>
  <si>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</si>
  <si>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</si>
  <si>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</si>
  <si>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</si>
  <si>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</si>
  <si>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</si>
  <si>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</si>
  <si>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</si>
  <si>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</si>
  <si>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</si>
  <si>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</si>
  <si>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</si>
  <si>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</si>
  <si>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</si>
  <si>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</si>
  <si>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</si>
  <si>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</si>
  <si>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</si>
  <si>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</si>
  <si>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</si>
  <si>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</si>
  <si>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</si>
  <si>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</si>
  <si>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</si>
  <si>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</si>
  <si>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</si>
  <si>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</si>
  <si>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</si>
  <si>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</si>
  <si>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</si>
  <si>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</si>
  <si>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</si>
  <si>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</si>
  <si>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</si>
  <si>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</si>
  <si>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</si>
  <si>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</si>
  <si>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</si>
  <si>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</si>
  <si>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</si>
  <si>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</si>
  <si>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</si>
  <si>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</si>
  <si>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</si>
  <si>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</si>
  <si>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</si>
  <si>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</si>
  <si>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</si>
  <si>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</si>
  <si>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</si>
  <si>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</si>
  <si>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</si>
  <si>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</si>
  <si>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</si>
  <si>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</si>
  <si>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</si>
  <si>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</si>
  <si>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</si>
  <si>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</si>
  <si>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</si>
  <si>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</si>
  <si>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</si>
  <si>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</si>
  <si>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</si>
  <si>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</si>
  <si>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</si>
  <si>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</si>
  <si>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</si>
  <si>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</si>
  <si>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</si>
  <si>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</si>
  <si>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</si>
  <si>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</si>
  <si>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</si>
  <si>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</si>
  <si>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</si>
  <si>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</si>
  <si>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</si>
  <si>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</si>
  <si>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</si>
  <si>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</si>
  <si>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</si>
  <si>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</si>
  <si>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</si>
  <si>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</si>
  <si>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</si>
  <si>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</si>
  <si>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</si>
  <si>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</si>
  <si>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</si>
  <si>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</si>
  <si>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</si>
  <si>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</si>
  <si>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</si>
  <si>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</si>
  <si>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</si>
  <si>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</si>
  <si>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</si>
  <si>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</si>
  <si>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</si>
  <si>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</si>
  <si>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</si>
  <si>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</si>
  <si>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</si>
  <si>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</si>
  <si>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</si>
  <si>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</si>
  <si>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</si>
  <si>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</si>
  <si>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</si>
  <si>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</si>
  <si>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</si>
  <si>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</si>
  <si>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</si>
  <si>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</si>
  <si>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</si>
  <si>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</si>
  <si>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</si>
  <si>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</si>
  <si>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</si>
  <si>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</si>
  <si>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</si>
  <si>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</si>
  <si>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</si>
  <si>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</si>
  <si>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</si>
  <si>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</si>
  <si>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</si>
  <si>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</si>
  <si>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</si>
  <si>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</si>
  <si>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</si>
  <si>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</si>
  <si>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</si>
  <si>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</si>
  <si>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</si>
  <si>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</si>
  <si>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</si>
  <si>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</si>
  <si>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</si>
  <si>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</si>
  <si>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</si>
  <si>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</si>
  <si>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</si>
  <si>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</si>
  <si>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</si>
  <si>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</si>
  <si>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</si>
  <si>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</si>
  <si>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</si>
  <si>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</si>
  <si>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</si>
  <si>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</si>
  <si>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</si>
  <si>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</si>
  <si>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</si>
  <si>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</si>
  <si>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</si>
  <si>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</si>
  <si>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</si>
  <si>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</si>
  <si>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</si>
  <si>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</si>
  <si>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</si>
  <si>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</si>
  <si>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</si>
  <si>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</si>
  <si>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</si>
  <si>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</si>
  <si>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</si>
  <si>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</si>
  <si>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</si>
  <si>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</si>
  <si>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</si>
  <si>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</si>
  <si>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</si>
  <si>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</si>
  <si>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</si>
  <si>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</si>
  <si>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</si>
  <si>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</si>
  <si>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</si>
  <si>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</si>
  <si>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</si>
  <si>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</si>
  <si>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</si>
  <si>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</si>
  <si>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</si>
  <si>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</si>
  <si>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</si>
  <si>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</si>
  <si>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</si>
  <si>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</si>
  <si>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</si>
  <si>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</si>
  <si>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</si>
  <si>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</si>
  <si>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</si>
  <si>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</si>
  <si>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</si>
  <si>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</si>
  <si>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</si>
  <si>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</si>
  <si>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</si>
  <si>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</si>
  <si>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</si>
  <si>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</si>
  <si>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</si>
  <si>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</si>
  <si>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</si>
  <si>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</si>
  <si>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</si>
  <si>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</si>
  <si>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</si>
  <si>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</si>
  <si>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</si>
  <si>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</si>
  <si>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</si>
  <si>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</si>
  <si>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</si>
  <si>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</si>
  <si>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</si>
  <si>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</si>
  <si>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</si>
  <si>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</si>
  <si>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</si>
  <si>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</si>
  <si>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</si>
  <si>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</si>
  <si>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</si>
  <si>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</si>
  <si>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</si>
  <si>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</si>
  <si>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</si>
  <si>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</si>
  <si>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</si>
  <si>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</si>
  <si>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</si>
  <si>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</si>
  <si>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</si>
  <si>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</si>
  <si>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</si>
  <si>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</si>
  <si>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</si>
  <si>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</si>
  <si>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</si>
  <si>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</si>
  <si>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</si>
  <si>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</si>
  <si>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</si>
  <si>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</si>
  <si>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</si>
  <si>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</si>
  <si>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</si>
  <si>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</si>
  <si>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</si>
  <si>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</si>
  <si>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</si>
  <si>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</si>
  <si>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</si>
  <si>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</si>
  <si>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</si>
  <si>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</si>
  <si>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</si>
  <si>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</si>
  <si>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</si>
  <si>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</si>
  <si>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</si>
  <si>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</si>
  <si>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</si>
  <si>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</si>
  <si>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</si>
  <si>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</si>
  <si>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</si>
  <si>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</si>
  <si>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</si>
  <si>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</si>
  <si>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</si>
  <si>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</si>
  <si>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</si>
  <si>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</si>
  <si>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</si>
  <si>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</si>
  <si>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</si>
  <si>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</si>
  <si>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</si>
  <si>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</si>
  <si>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</si>
  <si>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</si>
  <si>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</si>
  <si>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</si>
  <si>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</si>
  <si>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</si>
  <si>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</si>
  <si>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</si>
  <si>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</si>
  <si>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</si>
  <si>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</si>
  <si>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</si>
  <si>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</si>
  <si>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</si>
  <si>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</si>
  <si>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</si>
  <si>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</si>
  <si>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</si>
  <si>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</si>
  <si>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</si>
  <si>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</si>
  <si>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</si>
  <si>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</si>
  <si>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</si>
  <si>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</si>
  <si>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</si>
  <si>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</si>
  <si>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</si>
  <si>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</si>
  <si>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</si>
  <si>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</si>
  <si>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</si>
  <si>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</si>
  <si>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</si>
  <si>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</si>
  <si>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</si>
  <si>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</si>
  <si>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</si>
  <si>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</si>
  <si>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</si>
  <si>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</si>
  <si>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</si>
  <si>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</si>
  <si>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</si>
  <si>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</si>
  <si>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</si>
  <si>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</si>
  <si>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</si>
  <si>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</si>
  <si>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</si>
  <si>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</si>
  <si>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</si>
  <si>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</si>
  <si>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</si>
  <si>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</si>
  <si>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</si>
  <si>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</si>
  <si>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</si>
  <si>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</si>
  <si>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</si>
  <si>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</si>
  <si>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</si>
  <si>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</si>
  <si>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</si>
  <si>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</si>
  <si>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</si>
  <si>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</si>
  <si>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</si>
  <si>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</si>
  <si>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</si>
  <si>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</si>
  <si>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</si>
  <si>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</si>
  <si>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</si>
  <si>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</si>
  <si>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</si>
  <si>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</si>
  <si>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</si>
  <si>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</si>
  <si>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</si>
  <si>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</si>
  <si>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</si>
  <si>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</si>
  <si>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</si>
  <si>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</si>
  <si>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</si>
  <si>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</si>
  <si>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</si>
  <si>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</si>
  <si>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</si>
  <si>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</si>
  <si>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</si>
  <si>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</si>
  <si>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</si>
  <si>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</si>
  <si>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</si>
  <si>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</si>
  <si>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</si>
  <si>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</si>
  <si>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</si>
  <si>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</si>
  <si>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</si>
  <si>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</si>
  <si>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</si>
  <si>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</si>
  <si>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</si>
  <si>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</si>
  <si>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</si>
  <si>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</si>
  <si>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</si>
  <si>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</si>
  <si>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</si>
  <si>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</si>
  <si>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</si>
  <si>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</si>
  <si>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</si>
  <si>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</si>
  <si>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</si>
  <si>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</si>
  <si>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</si>
  <si>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</si>
  <si>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</si>
  <si>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</si>
  <si>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</si>
  <si>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</si>
  <si>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</si>
  <si>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</si>
  <si>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</si>
  <si>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</si>
  <si>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</si>
  <si>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</si>
  <si>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</si>
  <si>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</si>
  <si>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</si>
  <si>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</si>
  <si>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</si>
  <si>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</si>
  <si>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</si>
  <si>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</si>
  <si>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</si>
  <si>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</si>
  <si>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</si>
  <si>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</si>
  <si>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</si>
  <si>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</si>
  <si>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</si>
  <si>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</si>
  <si>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</si>
  <si>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</si>
  <si>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</si>
  <si>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</si>
  <si>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</si>
  <si>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</si>
  <si>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</si>
  <si>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</si>
  <si>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</si>
  <si>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</si>
  <si>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</si>
  <si>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</si>
  <si>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</si>
  <si>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</si>
  <si>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</si>
  <si>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</si>
  <si>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</si>
  <si>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</si>
  <si>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</si>
  <si>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</si>
  <si>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</si>
  <si>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</si>
  <si>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</si>
  <si>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</si>
  <si>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</si>
  <si>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</si>
  <si>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</si>
  <si>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</si>
  <si>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</si>
  <si>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</si>
  <si>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</si>
  <si>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</si>
  <si>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</si>
  <si>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</si>
  <si>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</si>
  <si>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</si>
  <si>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</si>
  <si>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</si>
  <si>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</si>
  <si>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</si>
  <si>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</si>
  <si>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</si>
  <si>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</si>
  <si>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</si>
  <si>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</si>
  <si>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</si>
  <si>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</si>
  <si>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</si>
  <si>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</si>
  <si>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</si>
  <si>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</si>
  <si>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</si>
  <si>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</si>
  <si>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</si>
  <si>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</si>
  <si>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</si>
  <si>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</si>
  <si>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</si>
  <si>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</si>
  <si>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</si>
  <si>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</si>
  <si>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</si>
  <si>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</si>
  <si>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</si>
  <si>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</si>
  <si>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</si>
  <si>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</si>
  <si>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</si>
  <si>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</si>
  <si>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</si>
  <si>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</si>
  <si>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</si>
  <si>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</si>
  <si>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</si>
  <si>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</si>
  <si>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</si>
  <si>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</si>
  <si>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</si>
  <si>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</si>
  <si>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</si>
  <si>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</si>
  <si>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</si>
  <si>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</si>
  <si>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</si>
  <si>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</si>
  <si>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</si>
  <si>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</si>
  <si>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</si>
  <si>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</si>
  <si>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</si>
  <si>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</si>
  <si>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</si>
  <si>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</si>
  <si>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</si>
  <si>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</si>
  <si>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</si>
  <si>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</si>
  <si>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</si>
  <si>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</si>
  <si>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</si>
  <si>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</si>
  <si>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</si>
  <si>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</si>
  <si>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</si>
  <si>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</si>
  <si>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</si>
  <si>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</si>
  <si>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</si>
  <si>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</si>
  <si>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</si>
  <si>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</si>
  <si>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</si>
  <si>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</si>
  <si>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</si>
  <si>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</si>
  <si>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</si>
  <si>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</si>
  <si>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</si>
  <si>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</si>
  <si>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</si>
  <si>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</si>
  <si>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</si>
  <si>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</si>
  <si>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</si>
  <si>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</si>
  <si>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</si>
  <si>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</si>
  <si>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</si>
  <si>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</si>
  <si>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</si>
  <si>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</si>
  <si>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</si>
  <si>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</si>
  <si>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</si>
  <si>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</si>
  <si>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</si>
  <si>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</si>
  <si>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</si>
  <si>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</si>
  <si>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</si>
  <si>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</si>
  <si>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</si>
  <si>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</si>
  <si>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</si>
  <si>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</si>
  <si>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</si>
  <si>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</si>
  <si>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</si>
  <si>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</si>
  <si>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</si>
  <si>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</si>
  <si>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</si>
  <si>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</si>
  <si>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</si>
  <si>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</si>
  <si>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</si>
  <si>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</si>
  <si>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</si>
  <si>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</si>
  <si>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</si>
  <si>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</si>
  <si>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</si>
  <si>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</si>
  <si>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</si>
  <si>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</si>
  <si>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</si>
  <si>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</si>
  <si>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</si>
  <si>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</si>
  <si>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</si>
  <si>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</si>
  <si>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</si>
  <si>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</si>
  <si>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</si>
  <si>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</si>
  <si>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</si>
  <si>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</si>
  <si>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</si>
  <si>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</si>
  <si>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</si>
  <si>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</si>
  <si>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</si>
  <si>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</si>
  <si>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</si>
  <si>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</si>
  <si>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</si>
  <si>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</si>
  <si>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</si>
  <si>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</si>
  <si>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</si>
  <si>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</si>
  <si>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</si>
  <si>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</si>
  <si>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</si>
  <si>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</si>
  <si>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</si>
  <si>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</si>
  <si>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</si>
  <si>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</si>
  <si>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</si>
  <si>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</si>
  <si>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</si>
  <si>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</si>
  <si>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</si>
  <si>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</si>
  <si>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</si>
  <si>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</si>
  <si>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</si>
  <si>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</si>
  <si>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</si>
  <si>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</si>
  <si>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</si>
  <si>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</si>
  <si>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</si>
  <si>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</si>
  <si>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</si>
  <si>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</si>
  <si>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</si>
  <si>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</si>
  <si>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</si>
  <si>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</si>
  <si>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</si>
  <si>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</si>
  <si>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</si>
  <si>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</si>
  <si>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</si>
  <si>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</si>
  <si>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</si>
  <si>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</si>
  <si>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</si>
  <si>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</si>
  <si>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</si>
  <si>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</si>
  <si>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</si>
  <si>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</si>
  <si>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</si>
  <si>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</si>
  <si>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</si>
  <si>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</si>
  <si>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</si>
  <si>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</si>
  <si>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</si>
  <si>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</si>
  <si>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</si>
  <si>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</si>
  <si>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</si>
  <si>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</si>
  <si>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</si>
  <si>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</si>
  <si>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</si>
  <si>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</si>
  <si>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</si>
  <si>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</si>
  <si>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</si>
  <si>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</si>
  <si>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</si>
  <si>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</si>
  <si>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</si>
  <si>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</si>
  <si>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</si>
  <si>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</si>
  <si>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</si>
  <si>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</si>
  <si>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</si>
  <si>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</si>
  <si>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</si>
  <si>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</si>
  <si>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</si>
  <si>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</si>
  <si>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</si>
  <si>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</si>
  <si>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</si>
  <si>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</si>
  <si>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</si>
  <si>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</si>
  <si>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</si>
  <si>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</si>
  <si>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</si>
  <si>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</si>
  <si>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</si>
  <si>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</si>
  <si>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</si>
  <si>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</si>
  <si>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</si>
  <si>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</si>
  <si>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</si>
  <si>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</si>
  <si>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</si>
  <si>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</si>
  <si>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</si>
  <si>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</si>
  <si>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</si>
  <si>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</si>
  <si>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</si>
  <si>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</si>
  <si>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</si>
  <si>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</si>
  <si>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</si>
  <si>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</si>
  <si>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</si>
  <si>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</si>
  <si>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</si>
  <si>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</si>
  <si>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</si>
  <si>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</si>
  <si>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</si>
  <si>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</si>
  <si>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</si>
  <si>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</si>
  <si>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</si>
  <si>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</si>
  <si>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</si>
  <si>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</si>
  <si>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</si>
  <si>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</si>
  <si>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</si>
  <si>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</si>
  <si>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</si>
  <si>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</si>
  <si>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</si>
  <si>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</si>
  <si>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</si>
  <si>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</si>
  <si>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</si>
  <si>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</si>
  <si>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</si>
  <si>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</si>
  <si>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</si>
  <si>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</si>
  <si>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</si>
  <si>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</si>
  <si>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</si>
  <si>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</si>
  <si>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</si>
  <si>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</si>
  <si>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</si>
  <si>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</si>
  <si>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</si>
  <si>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</si>
  <si>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</si>
  <si>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</si>
  <si>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</si>
  <si>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</si>
  <si>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</si>
  <si>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</si>
  <si>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</si>
  <si>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</si>
  <si>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</si>
  <si>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</si>
  <si>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</si>
  <si>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</si>
  <si>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</si>
  <si>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</si>
  <si>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</si>
  <si>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</si>
  <si>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</si>
  <si>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</si>
  <si>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</si>
  <si>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</si>
  <si>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</si>
  <si>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</si>
  <si>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</si>
  <si>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</si>
  <si>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</si>
  <si>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</si>
  <si>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</si>
  <si>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</si>
  <si>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</si>
  <si>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</si>
  <si>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</si>
  <si>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</si>
  <si>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</si>
  <si>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</si>
  <si>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</si>
  <si>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</si>
  <si>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</si>
  <si>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</si>
  <si>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</si>
  <si>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</si>
  <si>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</si>
  <si>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</si>
  <si>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</si>
  <si>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</si>
  <si>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</si>
  <si>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</si>
  <si>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</si>
  <si>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</si>
  <si>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</si>
  <si>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</si>
  <si>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</si>
  <si>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</si>
  <si>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</si>
  <si>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</si>
  <si>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</si>
  <si>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</si>
  <si>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</si>
  <si>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</si>
  <si>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</si>
  <si>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</si>
  <si>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</si>
  <si>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</si>
  <si>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</si>
  <si>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</si>
  <si>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</si>
  <si>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</si>
  <si>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</si>
  <si>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</si>
  <si>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</si>
  <si>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</si>
  <si>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</si>
  <si>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</si>
  <si>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</si>
  <si>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</si>
  <si>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</si>
  <si>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</si>
  <si>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</si>
  <si>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</si>
  <si>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</si>
  <si>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</si>
  <si>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</si>
  <si>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</si>
  <si>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</si>
  <si>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</si>
  <si>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</si>
  <si>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</si>
  <si>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</si>
  <si>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</si>
  <si>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</si>
  <si>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</si>
  <si>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</si>
  <si>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</si>
  <si>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</si>
  <si>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</si>
  <si>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</si>
  <si>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</si>
  <si>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</si>
  <si>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</si>
  <si>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</si>
  <si>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</si>
  <si>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</si>
  <si>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</si>
  <si>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</si>
  <si>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</si>
  <si>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</si>
  <si>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</si>
  <si>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</si>
  <si>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</si>
  <si>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</si>
  <si>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</si>
  <si>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</si>
  <si>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</si>
  <si>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</si>
  <si>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</si>
  <si>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</si>
  <si>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</si>
  <si>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</si>
  <si>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</si>
  <si>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</si>
  <si>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</si>
  <si>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</si>
  <si>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</si>
  <si>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</si>
  <si>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</si>
  <si>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</si>
  <si>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</si>
  <si>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</si>
  <si>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</si>
  <si>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</si>
  <si>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</si>
  <si>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</si>
  <si>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</si>
  <si>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</si>
  <si>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</si>
  <si>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</si>
  <si>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</si>
  <si>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</si>
  <si>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</si>
  <si>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</si>
  <si>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</si>
  <si>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</si>
  <si>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</si>
  <si>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</si>
  <si>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</si>
  <si>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</si>
  <si>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</si>
  <si>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</si>
  <si>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</si>
  <si>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</si>
  <si>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</si>
  <si>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</si>
  <si>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</si>
  <si>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</si>
  <si>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</si>
  <si>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</si>
  <si>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</si>
  <si>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</si>
  <si>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</si>
  <si>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</si>
  <si>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</si>
  <si>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</si>
  <si>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</si>
  <si>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</si>
  <si>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</si>
  <si>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</si>
  <si>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</si>
  <si>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</si>
  <si>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</si>
  <si>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</si>
  <si>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</si>
  <si>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</si>
  <si>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</si>
  <si>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</si>
  <si>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</si>
  <si>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</si>
  <si>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</si>
  <si>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</si>
  <si>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</si>
  <si>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</si>
  <si>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</si>
  <si>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</si>
  <si>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</si>
  <si>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</si>
  <si>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</si>
  <si>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</si>
  <si>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</si>
  <si>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</si>
  <si>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</si>
  <si>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</si>
  <si>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</si>
  <si>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</si>
  <si>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</si>
  <si>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</si>
  <si>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</si>
  <si>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</si>
  <si>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</si>
  <si>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</si>
  <si>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</si>
  <si>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</si>
  <si>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</si>
  <si>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</si>
  <si>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</si>
  <si>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</si>
  <si>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</si>
  <si>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</si>
  <si>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</si>
  <si>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</si>
  <si>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</si>
  <si>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</si>
  <si>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</si>
  <si>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</si>
  <si>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</si>
  <si>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</si>
  <si>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</si>
  <si>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</si>
  <si>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</si>
  <si>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</si>
  <si>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</si>
  <si>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</si>
  <si>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</si>
  <si>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</si>
  <si>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</si>
  <si>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</si>
  <si>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</si>
  <si>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</si>
  <si>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</si>
  <si>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</si>
  <si>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</si>
  <si>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</si>
  <si>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</si>
  <si>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</si>
  <si>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</si>
  <si>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</si>
  <si>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</si>
  <si>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</si>
  <si>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</si>
  <si>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</si>
  <si>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</si>
  <si>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</si>
  <si>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</si>
  <si>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</si>
  <si>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</si>
  <si>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</si>
  <si>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</si>
  <si>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</si>
  <si>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</si>
  <si>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</si>
  <si>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</si>
  <si>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</si>
  <si>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</si>
  <si>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</si>
  <si>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</si>
  <si>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</si>
  <si>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</si>
  <si>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</si>
  <si>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</si>
  <si>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</si>
  <si>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</si>
  <si>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</si>
  <si>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</si>
  <si>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</si>
  <si>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</si>
  <si>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</si>
  <si>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</si>
  <si>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</si>
  <si>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</si>
  <si>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</si>
  <si>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</si>
  <si>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</si>
  <si>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</si>
  <si>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</si>
  <si>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</si>
  <si>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</si>
  <si>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</si>
  <si>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</si>
  <si>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</si>
  <si>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</si>
  <si>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</si>
  <si>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</si>
  <si>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</si>
  <si>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</si>
  <si>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</si>
  <si>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</si>
  <si>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</si>
  <si>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</si>
  <si>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</si>
  <si>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</si>
  <si>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</si>
  <si>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</si>
  <si>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</si>
  <si>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</si>
  <si>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</si>
  <si>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</si>
  <si>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</si>
  <si>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</si>
  <si>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</si>
  <si>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</si>
  <si>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</si>
  <si>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</si>
  <si>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</si>
  <si>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</si>
  <si>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</si>
  <si>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</si>
  <si>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</si>
  <si>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</si>
  <si>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</si>
  <si>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</si>
  <si>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</si>
  <si>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</si>
  <si>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</si>
  <si>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</si>
  <si>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</si>
  <si>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</si>
  <si>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</si>
  <si>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</si>
  <si>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</si>
  <si>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</si>
  <si>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</si>
  <si>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</si>
  <si>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</si>
  <si>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</si>
  <si>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</si>
  <si>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</si>
  <si>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</si>
  <si>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</si>
  <si>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</si>
  <si>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</si>
  <si>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</si>
  <si>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</si>
  <si>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</si>
  <si>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</si>
  <si>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</si>
  <si>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</si>
  <si>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</si>
  <si>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</si>
  <si>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</si>
  <si>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</si>
  <si>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</si>
  <si>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</si>
  <si>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</si>
  <si>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</si>
  <si>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</si>
  <si>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</si>
  <si>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</si>
  <si>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</si>
  <si>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</si>
  <si>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</si>
  <si>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</si>
  <si>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</si>
  <si>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</si>
  <si>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</si>
  <si>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</si>
  <si>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</si>
  <si>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</si>
  <si>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</si>
  <si>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</si>
  <si>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</si>
  <si>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</si>
  <si>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</si>
  <si>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</si>
  <si>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</si>
  <si>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</si>
  <si>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</si>
  <si>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</si>
  <si>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</si>
  <si>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</si>
  <si>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</si>
  <si>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</si>
  <si>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</si>
  <si>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</si>
  <si>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</si>
  <si>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</si>
  <si>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</si>
  <si>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</si>
  <si>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</si>
  <si>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</si>
  <si>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</si>
  <si>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</si>
  <si>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</si>
  <si>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</si>
  <si>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</si>
  <si>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</si>
  <si>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</si>
  <si>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</si>
  <si>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</si>
  <si>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</si>
  <si>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</si>
  <si>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</si>
  <si>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</si>
  <si>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</si>
  <si>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</si>
  <si>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</si>
  <si>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</si>
  <si>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</si>
  <si>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</si>
  <si>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</si>
  <si>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</si>
  <si>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</si>
  <si>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</si>
  <si>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</si>
  <si>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</si>
  <si>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</si>
  <si>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</si>
  <si>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</si>
  <si>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</si>
  <si>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</si>
  <si>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</si>
  <si>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</si>
  <si>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</si>
  <si>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</si>
  <si>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</si>
  <si>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</si>
  <si>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</si>
  <si>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</si>
  <si>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</si>
  <si>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</si>
  <si>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</si>
  <si>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</si>
  <si>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</si>
  <si>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</si>
  <si>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</si>
  <si>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</si>
  <si>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</si>
  <si>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</si>
  <si>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</si>
  <si>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</si>
  <si>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</si>
  <si>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</si>
  <si>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</si>
  <si>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</si>
  <si>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</si>
  <si>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</si>
  <si>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</si>
  <si>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</si>
  <si>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</si>
  <si>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</si>
  <si>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</si>
  <si>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</si>
  <si>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</si>
  <si>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</si>
  <si>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</si>
  <si>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</si>
  <si>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</si>
  <si>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</si>
  <si>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</si>
  <si>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</si>
  <si>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</si>
  <si>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</si>
  <si>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</si>
  <si>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</si>
  <si>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</si>
  <si>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</si>
  <si>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</si>
  <si>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</si>
  <si>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</si>
  <si>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</si>
  <si>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</si>
  <si>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</si>
  <si>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</si>
  <si>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</si>
  <si>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</si>
  <si>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</si>
  <si>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</si>
  <si>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</si>
  <si>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</si>
  <si>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</si>
  <si>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</si>
  <si>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</si>
  <si>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</si>
  <si>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</si>
  <si>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</si>
  <si>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</si>
  <si>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</si>
  <si>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</si>
  <si>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</si>
  <si>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</si>
  <si>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</si>
  <si>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</si>
  <si>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</si>
  <si>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</si>
  <si>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</si>
  <si>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</si>
  <si>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</si>
  <si>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</si>
  <si>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</si>
  <si>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</si>
  <si>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</si>
  <si>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</si>
  <si>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</si>
  <si>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</si>
  <si>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</si>
  <si>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</si>
  <si>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</si>
  <si>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</si>
  <si>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</si>
  <si>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</si>
  <si>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</si>
  <si>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</si>
  <si>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</si>
  <si>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</si>
  <si>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</si>
  <si>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</si>
  <si>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</si>
  <si>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</si>
  <si>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</si>
  <si>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</si>
  <si>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</si>
  <si>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</si>
  <si>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</si>
  <si>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</si>
  <si>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</si>
  <si>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</si>
  <si>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</si>
  <si>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</si>
  <si>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</si>
  <si>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</si>
  <si>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</si>
  <si>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</si>
  <si>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</si>
  <si>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</si>
  <si>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</si>
  <si>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</si>
  <si>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</si>
  <si>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</si>
  <si>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</si>
  <si>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</si>
  <si>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</si>
  <si>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</si>
  <si>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</si>
  <si>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</si>
  <si>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</si>
  <si>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</si>
  <si>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</si>
  <si>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</si>
  <si>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</si>
  <si>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</si>
  <si>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</si>
  <si>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</si>
  <si>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</si>
  <si>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</si>
  <si>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</si>
  <si>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</si>
  <si>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</si>
  <si>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</si>
  <si>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</si>
  <si>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</si>
  <si>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</si>
  <si>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</si>
  <si>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</si>
  <si>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</si>
  <si>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</si>
  <si>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</si>
  <si>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</si>
  <si>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</si>
  <si>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</si>
  <si>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</si>
  <si>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</si>
  <si>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</si>
  <si>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</si>
  <si>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</si>
  <si>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</si>
  <si>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</si>
  <si>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</si>
  <si>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</si>
  <si>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</si>
  <si>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</si>
  <si>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</si>
  <si>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</si>
  <si>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</si>
  <si>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</si>
  <si>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</si>
  <si>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</si>
  <si>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</si>
  <si>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</si>
  <si>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</si>
  <si>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</si>
  <si>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</si>
  <si>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</si>
  <si>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</si>
  <si>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</si>
  <si>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</si>
  <si>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</si>
  <si>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</si>
  <si>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</si>
  <si>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</si>
  <si>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</si>
  <si>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</si>
  <si>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</si>
  <si>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</si>
  <si>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</si>
  <si>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</si>
  <si>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</si>
  <si>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</si>
  <si>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</si>
  <si>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</si>
  <si>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</si>
  <si>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</si>
  <si>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</si>
  <si>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</si>
  <si>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</si>
  <si>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</si>
  <si>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</si>
  <si>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</si>
  <si>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</si>
  <si>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</si>
  <si>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</si>
  <si>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</si>
  <si>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</si>
  <si>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</si>
  <si>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</si>
  <si>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</si>
  <si>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</si>
  <si>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</si>
  <si>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</si>
  <si>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</si>
  <si>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</si>
  <si>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</si>
  <si>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</si>
  <si>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</si>
  <si>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</si>
  <si>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</si>
  <si>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</si>
  <si>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</si>
  <si>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</si>
  <si>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</si>
  <si>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</si>
  <si>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</si>
  <si>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</si>
  <si>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</si>
  <si>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</si>
  <si>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</si>
  <si>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</si>
  <si>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</si>
  <si>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</si>
  <si>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</si>
  <si>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</si>
  <si>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</si>
  <si>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</si>
  <si>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</si>
  <si>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</si>
  <si>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</si>
  <si>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</si>
  <si>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</si>
  <si>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</si>
  <si>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</si>
  <si>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</si>
  <si>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</si>
  <si>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</si>
  <si>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</si>
  <si>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</si>
  <si>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</si>
  <si>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</si>
  <si>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</si>
  <si>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</si>
  <si>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</si>
  <si>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</si>
  <si>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</si>
  <si>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</si>
  <si>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</si>
  <si>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</si>
  <si>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</si>
  <si>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</si>
  <si>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</si>
  <si>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</si>
  <si>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</si>
  <si>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</si>
  <si>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</si>
  <si>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</si>
  <si>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</si>
  <si>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</si>
  <si>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</si>
  <si>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</si>
  <si>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</si>
  <si>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</si>
  <si>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</si>
  <si>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</si>
  <si>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</si>
  <si>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</si>
  <si>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</si>
  <si>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</si>
  <si>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</si>
  <si>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</si>
  <si>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</si>
  <si>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</si>
  <si>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</si>
  <si>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</si>
  <si>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</si>
  <si>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</si>
  <si>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</si>
  <si>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</si>
  <si>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</si>
  <si>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</si>
  <si>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</si>
  <si>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</si>
  <si>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</si>
  <si>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</si>
  <si>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</si>
  <si>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</si>
  <si>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</si>
  <si>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</si>
  <si>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</si>
  <si>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</si>
  <si>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</si>
  <si>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</si>
  <si>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</si>
  <si>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</si>
  <si>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</si>
  <si>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</si>
  <si>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</si>
  <si>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</si>
  <si>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</si>
  <si>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</si>
  <si>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</si>
  <si>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</si>
  <si>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</si>
  <si>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</si>
  <si>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</si>
  <si>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</si>
  <si>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</si>
  <si>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</si>
  <si>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</si>
  <si>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</si>
  <si>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</si>
  <si>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</si>
  <si>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</si>
  <si>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</si>
  <si>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</si>
  <si>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</si>
  <si>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</si>
  <si>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</si>
  <si>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</si>
  <si>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</si>
  <si>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</si>
  <si>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</si>
  <si>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</si>
  <si>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</si>
  <si>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</si>
  <si>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</si>
  <si>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</si>
  <si>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</si>
  <si>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</si>
  <si>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</si>
  <si>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</si>
  <si>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</si>
  <si>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</si>
  <si>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</si>
  <si>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</si>
  <si>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</si>
  <si>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</si>
  <si>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</si>
  <si>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</si>
  <si>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</si>
  <si>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</si>
  <si>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</si>
  <si>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</si>
  <si>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</si>
  <si>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</si>
  <si>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</si>
  <si>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</si>
  <si>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</si>
  <si>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</si>
  <si>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</si>
  <si>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</si>
  <si>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</si>
  <si>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</si>
  <si>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</si>
  <si>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</si>
  <si>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</si>
  <si>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</si>
  <si>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</si>
  <si>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</si>
  <si>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</si>
  <si>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</si>
  <si>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</si>
  <si>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</si>
  <si>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</si>
  <si>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</si>
  <si>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</si>
  <si>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</si>
  <si>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</si>
  <si>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</si>
  <si>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</si>
  <si>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</si>
  <si>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</si>
  <si>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</si>
  <si>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</si>
  <si>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</si>
  <si>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</si>
  <si>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</si>
  <si>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</si>
  <si>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</si>
  <si>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</si>
  <si>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</si>
  <si>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</si>
  <si>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</si>
  <si>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</si>
  <si>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</si>
  <si>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</si>
  <si>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</si>
  <si>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</si>
  <si>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</si>
  <si>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</si>
  <si>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</si>
  <si>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</si>
  <si>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</si>
  <si>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</si>
  <si>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</si>
  <si>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</si>
  <si>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</si>
  <si>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</si>
  <si>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</si>
  <si>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</si>
  <si>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</si>
  <si>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</si>
  <si>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</si>
  <si>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</si>
  <si>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</si>
  <si>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</si>
  <si>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</si>
  <si>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</si>
  <si>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</si>
  <si>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</si>
  <si>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</si>
  <si>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</si>
  <si>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</si>
  <si>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</si>
  <si>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</si>
  <si>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</si>
  <si>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</si>
  <si>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</si>
  <si>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</si>
  <si>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</si>
  <si>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</si>
  <si>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</si>
  <si>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</si>
  <si>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</si>
  <si>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</si>
  <si>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</si>
  <si>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</si>
  <si>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</si>
  <si>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</si>
  <si>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</si>
  <si>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</si>
  <si>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</si>
  <si>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</si>
  <si>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</si>
  <si>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</si>
  <si>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</si>
  <si>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</si>
  <si>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</si>
  <si>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</si>
  <si>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</si>
  <si>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</si>
  <si>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</si>
  <si>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</si>
  <si>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</si>
  <si>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</si>
  <si>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</si>
  <si>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</si>
  <si>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</si>
  <si>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</si>
  <si>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</si>
  <si>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</si>
  <si>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</si>
  <si>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</si>
  <si>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</si>
  <si>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</si>
  <si>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</si>
  <si>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</si>
  <si>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</si>
  <si>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</si>
  <si>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</si>
  <si>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</si>
  <si>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</si>
  <si>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</si>
  <si>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</si>
  <si>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</si>
  <si>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</si>
  <si>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</si>
  <si>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</si>
  <si>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</si>
  <si>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</si>
  <si>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</si>
  <si>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</si>
  <si>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</si>
  <si>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</si>
  <si>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</si>
  <si>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</si>
  <si>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</si>
  <si>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</si>
  <si>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</si>
  <si>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</si>
  <si>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</si>
  <si>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</si>
  <si>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</si>
  <si>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</si>
  <si>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</si>
  <si>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</si>
  <si>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</si>
  <si>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</si>
  <si>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</si>
  <si>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</si>
  <si>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</si>
  <si>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</si>
  <si>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</si>
  <si>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</si>
  <si>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</si>
  <si>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</si>
  <si>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</si>
  <si>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</si>
  <si>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</si>
  <si>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</si>
  <si>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</si>
  <si>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</si>
  <si>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</si>
  <si>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</si>
  <si>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</si>
  <si>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</si>
  <si>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</si>
  <si>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</si>
  <si>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</si>
  <si>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</si>
  <si>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</si>
  <si>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</si>
  <si>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</si>
  <si>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</si>
  <si>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</si>
  <si>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</si>
  <si>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</si>
  <si>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</si>
  <si>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</si>
  <si>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</si>
  <si>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</si>
  <si>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</si>
  <si>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</si>
  <si>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</si>
  <si>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</si>
  <si>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</si>
  <si>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</si>
  <si>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</si>
  <si>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</si>
  <si>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</si>
  <si>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</si>
  <si>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</si>
  <si>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</si>
  <si>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</si>
  <si>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</si>
  <si>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</si>
  <si>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</si>
  <si>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</si>
  <si>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</si>
  <si>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</si>
  <si>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</si>
  <si>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</si>
  <si>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</si>
  <si>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</si>
  <si>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</si>
  <si>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</si>
  <si>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</si>
  <si>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</si>
  <si>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</si>
  <si>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</si>
  <si>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</si>
  <si>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</si>
  <si>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</si>
  <si>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</si>
  <si>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</si>
  <si>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</si>
  <si>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</si>
  <si>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</si>
  <si>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</si>
  <si>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</si>
  <si>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</si>
  <si>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</si>
  <si>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</si>
  <si>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</si>
  <si>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</si>
  <si>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</si>
  <si>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</si>
  <si>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</si>
  <si>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</si>
  <si>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</si>
  <si>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</si>
  <si>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</si>
  <si>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</si>
  <si>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</si>
  <si>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</si>
  <si>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</si>
  <si>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</si>
  <si>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</si>
  <si>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</si>
  <si>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</si>
  <si>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</si>
  <si>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</si>
  <si>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</si>
  <si>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</si>
  <si>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</si>
  <si>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</si>
  <si>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</si>
  <si>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</si>
  <si>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</si>
  <si>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</si>
  <si>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</si>
  <si>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</si>
  <si>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</si>
  <si>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</si>
  <si>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</si>
  <si>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</si>
  <si>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</si>
  <si>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</si>
  <si>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</si>
  <si>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</si>
  <si>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</si>
  <si>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</si>
  <si>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</si>
  <si>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</si>
  <si>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</si>
  <si>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</si>
  <si>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</si>
  <si>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</si>
  <si>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</si>
  <si>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</si>
  <si>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</si>
  <si>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</si>
  <si>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</si>
  <si>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</si>
  <si>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</si>
  <si>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</si>
  <si>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</si>
  <si>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</si>
  <si>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</si>
  <si>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</si>
  <si>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</si>
  <si>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</si>
  <si>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</si>
  <si>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</si>
  <si>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</si>
  <si>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</si>
  <si>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</si>
  <si>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</si>
  <si>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</si>
  <si>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</si>
  <si>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</si>
  <si>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</si>
  <si>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</si>
  <si>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</si>
  <si>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</si>
  <si>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</si>
  <si>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</si>
  <si>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</si>
  <si>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</si>
  <si>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</si>
  <si>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</si>
  <si>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</si>
  <si>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</si>
  <si>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</si>
  <si>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</si>
  <si>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</si>
  <si>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</si>
  <si>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</si>
  <si>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</si>
  <si>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</si>
  <si>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</si>
  <si>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</si>
  <si>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</si>
  <si>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</si>
  <si>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</si>
  <si>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</si>
  <si>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</si>
  <si>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</si>
  <si>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</si>
  <si>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</si>
  <si>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</si>
  <si>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</si>
  <si>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</si>
  <si>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</si>
  <si>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</si>
  <si>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</si>
  <si>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</si>
  <si>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</si>
  <si>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</si>
  <si>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</si>
  <si>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</si>
  <si>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</si>
  <si>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</si>
  <si>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</si>
  <si>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</si>
  <si>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</si>
  <si>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</si>
  <si>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</si>
  <si>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</si>
  <si>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</si>
  <si>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</si>
  <si>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</si>
  <si>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</si>
  <si>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</si>
  <si>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</si>
  <si>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</si>
  <si>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</si>
  <si>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</si>
  <si>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</si>
  <si>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</si>
  <si>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</si>
  <si>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</si>
  <si>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</si>
  <si>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</si>
  <si>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</si>
  <si>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</si>
  <si>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</si>
  <si>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</si>
  <si>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</si>
  <si>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</si>
  <si>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</si>
  <si>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</si>
  <si>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</si>
  <si>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</si>
  <si>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</si>
  <si>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</si>
  <si>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</si>
  <si>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</si>
  <si>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</si>
  <si>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</si>
  <si>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</si>
  <si>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</si>
  <si>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</si>
  <si>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</si>
  <si>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</si>
  <si>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</si>
  <si>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</si>
  <si>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</si>
  <si>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</si>
  <si>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</si>
  <si>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</si>
  <si>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</si>
  <si>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</si>
  <si>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</si>
  <si>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</si>
  <si>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</si>
  <si>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</si>
  <si>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</si>
  <si>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</si>
  <si>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</si>
  <si>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</si>
  <si>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</si>
  <si>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</si>
  <si>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</si>
  <si>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</si>
  <si>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</si>
  <si>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</si>
  <si>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</si>
  <si>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</si>
  <si>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</si>
  <si>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</si>
  <si>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</si>
  <si>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</si>
  <si>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</si>
  <si>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</si>
  <si>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</si>
  <si>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</si>
  <si>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</si>
  <si>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</si>
  <si>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</si>
  <si>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</si>
  <si>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</si>
  <si>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</si>
  <si>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</si>
  <si>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</si>
  <si>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</si>
  <si>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</si>
  <si>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</si>
  <si>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</si>
  <si>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</si>
  <si>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</si>
  <si>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</si>
  <si>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</si>
  <si>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</si>
  <si>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</si>
  <si>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</si>
  <si>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</si>
  <si>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</si>
  <si>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</si>
  <si>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</si>
  <si>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</si>
  <si>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</si>
  <si>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</si>
  <si>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</si>
  <si>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</si>
  <si>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</si>
  <si>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</si>
  <si>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</si>
  <si>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</si>
  <si>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</si>
  <si>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</si>
  <si>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</si>
  <si>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</si>
  <si>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</si>
  <si>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</si>
  <si>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</si>
  <si>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</si>
  <si>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</si>
  <si>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</si>
  <si>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</si>
  <si>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</si>
  <si>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</si>
  <si>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</si>
  <si>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</si>
  <si>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</si>
  <si>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</si>
  <si>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</si>
  <si>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</si>
  <si>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</si>
  <si>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</si>
  <si>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</si>
  <si>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</si>
  <si>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</si>
  <si>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</si>
  <si>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</si>
  <si>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</si>
  <si>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</si>
  <si>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</si>
  <si>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</si>
  <si>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</si>
  <si>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</si>
  <si>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</si>
  <si>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</si>
  <si>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</si>
  <si>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</si>
  <si>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</si>
  <si>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</si>
  <si>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</si>
  <si>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</si>
  <si>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</si>
  <si>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</si>
  <si>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</si>
  <si>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</si>
  <si>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</si>
  <si>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</si>
  <si>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</si>
  <si>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</si>
  <si>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</si>
  <si>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</si>
  <si>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</si>
  <si>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</si>
  <si>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</si>
  <si>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</si>
  <si>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</si>
  <si>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</si>
  <si>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</si>
  <si>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</si>
  <si>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</si>
  <si>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</si>
  <si>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</si>
  <si>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</si>
  <si>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</si>
  <si>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</si>
  <si>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</si>
  <si>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</si>
  <si>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</si>
  <si>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</si>
  <si>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</si>
  <si>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</si>
  <si>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</si>
  <si>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</si>
  <si>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</si>
  <si>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</si>
  <si>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</si>
  <si>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</si>
  <si>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</si>
  <si>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</si>
  <si>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</si>
  <si>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</si>
  <si>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</si>
  <si>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</si>
  <si>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</si>
  <si>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</si>
  <si>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</si>
  <si>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</si>
  <si>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</si>
  <si>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</si>
  <si>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</si>
  <si>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</si>
  <si>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</si>
  <si>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</si>
  <si>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</si>
  <si>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</si>
  <si>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</si>
  <si>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</si>
  <si>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</si>
  <si>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</si>
  <si>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</si>
  <si>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</si>
  <si>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</si>
  <si>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</si>
  <si>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</si>
  <si>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</si>
  <si>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</si>
  <si>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</si>
  <si>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</si>
  <si>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</si>
  <si>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</si>
  <si>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</si>
  <si>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</si>
  <si>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</si>
  <si>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</si>
  <si>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</si>
  <si>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</si>
  <si>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</si>
  <si>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</si>
  <si>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</si>
  <si>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</si>
  <si>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</si>
  <si>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</si>
  <si>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</si>
  <si>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</si>
  <si>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</si>
  <si>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</si>
  <si>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</si>
  <si>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</si>
  <si>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</si>
  <si>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</si>
  <si>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</si>
  <si>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</si>
  <si>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</si>
  <si>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</si>
  <si>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</si>
  <si>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</si>
  <si>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</si>
  <si>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</si>
  <si>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</si>
  <si>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</si>
  <si>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</si>
  <si>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</si>
  <si>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</si>
  <si>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</si>
  <si>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</si>
  <si>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</si>
  <si>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</si>
  <si>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</si>
  <si>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</si>
  <si>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</si>
  <si>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</si>
  <si>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</si>
  <si>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</si>
  <si>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</si>
  <si>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</si>
  <si>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</si>
  <si>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</si>
  <si>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</si>
  <si>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</si>
  <si>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</si>
  <si>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</si>
  <si>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</si>
  <si>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</si>
  <si>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</si>
  <si>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</si>
  <si>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</si>
  <si>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</si>
  <si>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</si>
  <si>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</si>
  <si>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</si>
  <si>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</si>
  <si>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</si>
  <si>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</si>
  <si>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</si>
  <si>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</si>
  <si>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</si>
  <si>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</si>
  <si>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</si>
  <si>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</si>
  <si>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</si>
  <si>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</si>
  <si>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</si>
  <si>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</si>
  <si>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</si>
  <si>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</si>
  <si>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</si>
  <si>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</si>
  <si>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</si>
  <si>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</si>
  <si>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</si>
  <si>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</si>
  <si>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</si>
  <si>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</si>
  <si>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</si>
  <si>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</si>
  <si>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</si>
  <si>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</si>
  <si>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</si>
  <si>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</si>
  <si>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</si>
  <si>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</si>
  <si>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</si>
  <si>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</si>
  <si>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</si>
  <si>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</si>
  <si>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</si>
  <si>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</si>
  <si>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</si>
  <si>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</si>
  <si>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</si>
  <si>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</si>
  <si>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</si>
  <si>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</si>
  <si>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</si>
  <si>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</si>
  <si>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</si>
  <si>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</si>
  <si>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</si>
  <si>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</si>
  <si>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</si>
  <si>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</si>
  <si>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</si>
  <si>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</si>
  <si>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</si>
  <si>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</si>
  <si>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</si>
  <si>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</si>
  <si>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</si>
  <si>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</si>
  <si>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</si>
  <si>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</si>
  <si>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</si>
  <si>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</si>
  <si>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</si>
  <si>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</si>
  <si>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</si>
  <si>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</si>
  <si>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</si>
  <si>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</si>
  <si>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</si>
  <si>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</si>
  <si>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</si>
  <si>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</si>
  <si>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</si>
  <si>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</si>
  <si>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</si>
  <si>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</si>
  <si>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</si>
  <si>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</si>
  <si>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</si>
  <si>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</si>
  <si>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</si>
  <si>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</si>
  <si>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</si>
  <si>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</si>
  <si>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</si>
  <si>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</si>
  <si>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</si>
  <si>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</si>
  <si>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</si>
  <si>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</si>
  <si>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</si>
  <si>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</si>
  <si>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</si>
  <si>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</si>
  <si>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</si>
  <si>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</si>
  <si>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</si>
  <si>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</si>
  <si>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</si>
  <si>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</si>
  <si>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</si>
  <si>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</si>
  <si>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</si>
  <si>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</si>
  <si>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</si>
  <si>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</si>
  <si>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</si>
  <si>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</si>
  <si>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</si>
  <si>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</si>
  <si>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</si>
  <si>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</si>
  <si>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</si>
  <si>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</si>
  <si>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</si>
  <si>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</si>
  <si>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</si>
  <si>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</si>
  <si>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</si>
  <si>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</si>
  <si>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</si>
  <si>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</si>
  <si>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</si>
  <si>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</si>
  <si>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</si>
  <si>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</si>
  <si>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</si>
  <si>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</si>
  <si>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</si>
  <si>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</si>
  <si>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</si>
  <si>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</si>
  <si>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</si>
  <si>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</si>
  <si>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</si>
  <si>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</si>
  <si>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</si>
  <si>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</si>
  <si>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</si>
  <si>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</si>
  <si>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</si>
  <si>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</si>
  <si>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</si>
  <si>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</si>
  <si>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</si>
  <si>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</si>
  <si>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</si>
  <si>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</si>
  <si>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</si>
  <si>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</si>
  <si>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</si>
  <si>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</si>
  <si>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</si>
  <si>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</si>
  <si>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</si>
  <si>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</si>
  <si>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</si>
  <si>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</si>
  <si>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</si>
  <si>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</si>
  <si>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</si>
  <si>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</si>
  <si>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</si>
  <si>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</si>
  <si>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</si>
  <si>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</si>
  <si>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</si>
  <si>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</si>
  <si>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</si>
  <si>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</si>
  <si>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</si>
  <si>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</si>
  <si>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</si>
  <si>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</si>
  <si>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</si>
  <si>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</si>
  <si>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</si>
  <si>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</si>
  <si>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</si>
  <si>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</si>
  <si>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</si>
  <si>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</si>
  <si>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</si>
  <si>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</si>
  <si>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</si>
  <si>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</si>
  <si>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</si>
  <si>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</si>
  <si>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</si>
  <si>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</si>
  <si>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</si>
  <si>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</si>
  <si>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</si>
  <si>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</si>
  <si>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</si>
  <si>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</si>
  <si>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</si>
  <si>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</si>
  <si>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</si>
  <si>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</si>
  <si>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</si>
  <si>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</si>
  <si>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</si>
  <si>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</si>
  <si>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</si>
  <si>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</si>
  <si>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</si>
  <si>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</si>
  <si>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</si>
  <si>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</si>
  <si>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</si>
  <si>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</si>
  <si>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</si>
  <si>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</si>
  <si>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</si>
  <si>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</si>
  <si>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</si>
  <si>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</si>
  <si>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</si>
  <si>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</si>
  <si>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</si>
  <si>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</si>
  <si>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</si>
  <si>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</si>
  <si>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</si>
  <si>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</si>
  <si>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</si>
  <si>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</si>
  <si>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</si>
  <si>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</si>
  <si>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</si>
  <si>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</si>
  <si>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</si>
  <si>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</si>
  <si>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</si>
  <si>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</si>
  <si>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</si>
  <si>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</si>
  <si>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</si>
  <si>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</si>
  <si>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</si>
  <si>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</si>
  <si>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</si>
  <si>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</si>
  <si>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</si>
  <si>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</si>
  <si>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</si>
  <si>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</si>
  <si>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</si>
  <si>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</si>
  <si>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</si>
  <si>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</si>
  <si>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</si>
  <si>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</si>
  <si>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</si>
  <si>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</si>
  <si>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</si>
  <si>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</si>
  <si>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</si>
  <si>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</si>
  <si>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</si>
  <si>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</si>
  <si>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</si>
  <si>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</si>
  <si>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</si>
  <si>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</si>
  <si>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</si>
  <si>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</si>
  <si>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</si>
  <si>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</si>
  <si>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</si>
  <si>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</si>
  <si>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</si>
  <si>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</si>
  <si>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</si>
  <si>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</si>
  <si>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</si>
  <si>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</si>
  <si>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</si>
  <si>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</si>
  <si>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</si>
  <si>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</si>
  <si>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</si>
  <si>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</si>
  <si>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</si>
  <si>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</si>
  <si>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</si>
  <si>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</si>
  <si>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</si>
  <si>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</si>
  <si>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</si>
  <si>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</si>
  <si>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</si>
  <si>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</si>
  <si>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</si>
  <si>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</si>
  <si>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</si>
  <si>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</si>
  <si>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</si>
  <si>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</si>
  <si>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</si>
  <si>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</si>
  <si>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</si>
  <si>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</si>
  <si>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</si>
  <si>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</si>
  <si>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</si>
  <si>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</si>
  <si>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</si>
  <si>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</si>
  <si>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</si>
  <si>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</si>
  <si>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</si>
  <si>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</si>
  <si>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</si>
  <si>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</si>
  <si>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</si>
  <si>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</si>
  <si>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</si>
  <si>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</si>
  <si>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</si>
  <si>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</si>
  <si>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</si>
  <si>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</si>
  <si>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</si>
  <si>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</si>
  <si>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</si>
  <si>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</si>
  <si>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</si>
  <si>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</si>
  <si>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</si>
  <si>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</si>
  <si>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</si>
  <si>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</si>
  <si>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</si>
  <si>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</si>
  <si>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</si>
  <si>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</si>
  <si>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</si>
  <si>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</si>
  <si>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</si>
  <si>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</si>
  <si>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</si>
  <si>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</si>
  <si>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</si>
  <si>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</si>
  <si>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</si>
  <si>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</si>
  <si>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</si>
  <si>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</si>
  <si>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</si>
  <si>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</si>
  <si>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</si>
  <si>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</si>
  <si>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</si>
  <si>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</si>
  <si>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</si>
  <si>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</si>
  <si>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</si>
  <si>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</si>
  <si>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</si>
  <si>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</si>
  <si>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</si>
  <si>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</si>
  <si>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</si>
  <si>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</si>
  <si>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</si>
  <si>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</si>
  <si>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</si>
  <si>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</si>
  <si>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</si>
  <si>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</si>
  <si>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</si>
  <si>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</si>
  <si>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</si>
  <si>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</si>
  <si>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</si>
  <si>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</si>
  <si>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</si>
  <si>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</si>
  <si>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</si>
  <si>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</si>
  <si>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</si>
  <si>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</si>
  <si>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</si>
  <si>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</si>
  <si>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</si>
  <si>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</si>
  <si>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</si>
  <si>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</si>
  <si>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</si>
  <si>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</si>
  <si>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</si>
  <si>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</si>
  <si>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</si>
  <si>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</si>
  <si>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</si>
  <si>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</si>
  <si>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</si>
  <si>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</si>
  <si>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</si>
  <si>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</si>
  <si>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</si>
  <si>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</si>
  <si>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</si>
  <si>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</si>
  <si>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</si>
  <si>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</si>
  <si>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</si>
  <si>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</si>
  <si>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</si>
  <si>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</si>
  <si>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</si>
  <si>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</si>
  <si>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</si>
  <si>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</si>
  <si>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</si>
  <si>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</si>
  <si>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</si>
  <si>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</si>
  <si>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</si>
  <si>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</si>
  <si>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</si>
  <si>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</si>
  <si>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</si>
  <si>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</si>
  <si>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</si>
  <si>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</si>
  <si>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</si>
  <si>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</si>
  <si>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</si>
  <si>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</si>
  <si>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</si>
  <si>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</si>
  <si>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</si>
  <si>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</si>
  <si>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</si>
  <si>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</si>
  <si>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</si>
  <si>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</si>
  <si>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</si>
  <si>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</si>
  <si>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</si>
  <si>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</si>
  <si>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</si>
  <si>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</si>
  <si>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</si>
  <si>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</si>
  <si>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</si>
  <si>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</si>
  <si>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</si>
  <si>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</si>
  <si>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</si>
  <si>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</si>
  <si>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</si>
  <si>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</si>
  <si>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</si>
  <si>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</si>
  <si>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</si>
  <si>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</si>
  <si>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</si>
  <si>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</si>
  <si>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</si>
  <si>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</si>
  <si>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</si>
  <si>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</si>
  <si>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</si>
  <si>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</si>
  <si>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</si>
  <si>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</si>
  <si>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</si>
  <si>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</si>
  <si>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</si>
  <si>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</si>
  <si>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</si>
  <si>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</si>
  <si>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</si>
  <si>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</si>
  <si>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</si>
  <si>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</si>
  <si>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</si>
  <si>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</si>
  <si>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</si>
  <si>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</si>
  <si>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</si>
  <si>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</si>
  <si>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</si>
  <si>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</si>
  <si>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</si>
  <si>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</si>
  <si>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</si>
  <si>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</si>
  <si>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</si>
  <si>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</si>
  <si>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</si>
  <si>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</si>
  <si>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</si>
  <si>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</si>
  <si>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</si>
  <si>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</si>
  <si>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</si>
  <si>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</si>
  <si>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</si>
  <si>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</si>
  <si>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</si>
  <si>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</si>
  <si>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</si>
  <si>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</si>
  <si>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</si>
  <si>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</si>
  <si>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</si>
  <si>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</si>
  <si>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</si>
  <si>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</si>
  <si>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</si>
  <si>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</si>
  <si>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</si>
  <si>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</si>
  <si>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</si>
  <si>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</si>
  <si>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</si>
  <si>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</si>
  <si>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</si>
  <si>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</si>
  <si>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</si>
  <si>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</si>
  <si>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</si>
  <si>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</si>
  <si>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</si>
  <si>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</si>
  <si>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</si>
  <si>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</si>
  <si>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</si>
  <si>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</si>
  <si>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</si>
  <si>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</si>
  <si>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</si>
  <si>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</si>
  <si>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</si>
  <si>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</si>
  <si>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</si>
  <si>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</si>
  <si>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</si>
  <si>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</si>
  <si>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</si>
  <si>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</si>
  <si>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</si>
  <si>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</si>
  <si>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</si>
  <si>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</si>
  <si>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</si>
  <si>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</si>
  <si>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</si>
  <si>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</si>
  <si>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</si>
  <si>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</si>
  <si>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</si>
  <si>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</si>
  <si>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</si>
  <si>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</si>
  <si>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</si>
  <si>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</si>
  <si>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</si>
  <si>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</si>
  <si>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</si>
  <si>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</si>
  <si>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</si>
  <si>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</si>
  <si>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</si>
  <si>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</si>
  <si>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</si>
  <si>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</si>
  <si>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</si>
  <si>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</si>
  <si>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</si>
  <si>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</si>
  <si>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</si>
  <si>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</si>
  <si>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</si>
  <si>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</si>
  <si>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</si>
  <si>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</si>
  <si>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</si>
  <si>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</si>
  <si>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</si>
  <si>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</si>
  <si>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</si>
  <si>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</si>
  <si>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</si>
  <si>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</si>
  <si>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</si>
  <si>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</si>
  <si>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</si>
  <si>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</si>
  <si>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</si>
  <si>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</si>
  <si>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</si>
  <si>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</si>
  <si>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</si>
  <si>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</si>
  <si>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</si>
  <si>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</si>
  <si>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</si>
  <si>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</si>
  <si>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</si>
  <si>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</si>
  <si>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</si>
  <si>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</si>
  <si>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</si>
  <si>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</si>
  <si>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</si>
  <si>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</si>
  <si>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</si>
  <si>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</si>
  <si>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</si>
  <si>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</si>
  <si>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</si>
  <si>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</si>
  <si>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</si>
  <si>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</si>
  <si>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</si>
  <si>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</si>
  <si>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</si>
  <si>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</si>
  <si>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</si>
  <si>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</si>
  <si>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</si>
  <si>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</si>
  <si>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</si>
  <si>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</si>
  <si>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</si>
  <si>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</si>
  <si>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</si>
  <si>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</si>
  <si>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</si>
  <si>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</si>
  <si>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</si>
  <si>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</si>
  <si>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</si>
  <si>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</si>
  <si>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</si>
  <si>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</si>
  <si>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</si>
  <si>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</si>
  <si>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</si>
  <si>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</si>
  <si>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</si>
  <si>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</si>
  <si>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</si>
  <si>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</si>
  <si>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</si>
  <si>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</si>
  <si>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</si>
  <si>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</si>
  <si>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</si>
  <si>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</si>
  <si>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</si>
  <si>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</si>
  <si>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</si>
  <si>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</si>
  <si>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</si>
  <si>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</si>
  <si>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</si>
  <si>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</si>
  <si>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</si>
  <si>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</si>
  <si>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</si>
  <si>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</si>
  <si>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</si>
  <si>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</si>
  <si>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</si>
  <si>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</si>
  <si>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</si>
  <si>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</si>
  <si>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</si>
  <si>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</si>
  <si>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</si>
  <si>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</si>
  <si>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</si>
  <si>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</si>
  <si>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</si>
  <si>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</si>
  <si>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</si>
  <si>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</si>
  <si>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</si>
  <si>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</si>
  <si>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</si>
  <si>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</si>
  <si>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</si>
  <si>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</si>
  <si>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</si>
  <si>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</si>
  <si>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</si>
  <si>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</si>
  <si>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</si>
  <si>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</si>
  <si>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</si>
  <si>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</si>
  <si>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</si>
  <si>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</si>
  <si>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</si>
  <si>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</si>
  <si>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</si>
  <si>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</si>
  <si>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</si>
  <si>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</si>
  <si>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</si>
  <si>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</si>
  <si>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</si>
  <si>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</si>
  <si>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</si>
  <si>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</si>
  <si>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</si>
  <si>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</si>
  <si>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</si>
  <si>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</si>
  <si>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</si>
  <si>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</si>
  <si>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</si>
  <si>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</si>
  <si>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</si>
  <si>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</si>
  <si>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</si>
  <si>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</si>
  <si>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</si>
  <si>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</si>
  <si>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</si>
  <si>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</si>
  <si>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</si>
  <si>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</si>
  <si>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</si>
  <si>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</si>
  <si>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</si>
  <si>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</si>
  <si>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</si>
  <si>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</si>
  <si>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</si>
  <si>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</si>
  <si>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</si>
  <si>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</si>
  <si>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</si>
  <si>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</si>
  <si>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</si>
  <si>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</si>
  <si>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</si>
  <si>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</si>
  <si>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</si>
  <si>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</si>
  <si>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</si>
  <si>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</si>
  <si>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</si>
  <si>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</si>
  <si>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</si>
  <si>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</si>
  <si>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</si>
  <si>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</si>
  <si>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</si>
  <si>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</si>
  <si>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</si>
  <si>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</si>
  <si>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</si>
  <si>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</si>
  <si>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</si>
  <si>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</si>
  <si>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</si>
  <si>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</si>
  <si>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</si>
  <si>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</si>
  <si>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</si>
  <si>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</si>
  <si>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</si>
  <si>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</si>
  <si>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</si>
  <si>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</si>
  <si>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</si>
  <si>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</si>
  <si>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</si>
  <si>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</si>
  <si>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</si>
  <si>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</si>
  <si>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</si>
  <si>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</si>
  <si>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</si>
  <si>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</si>
  <si>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</si>
  <si>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</si>
  <si>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</si>
  <si>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</si>
  <si>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</si>
  <si>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</si>
  <si>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</si>
  <si>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</si>
  <si>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</si>
  <si>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</si>
  <si>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</si>
  <si>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</si>
  <si>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</si>
  <si>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</si>
  <si>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</si>
  <si>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</si>
  <si>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</si>
  <si>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</si>
  <si>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</si>
  <si>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</si>
  <si>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</si>
  <si>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</si>
  <si>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</si>
  <si>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</si>
  <si>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</si>
  <si>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</si>
  <si>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</si>
  <si>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</si>
  <si>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</si>
  <si>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</si>
  <si>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</si>
  <si>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</si>
  <si>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</si>
  <si>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</si>
  <si>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</si>
  <si>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</si>
  <si>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</si>
  <si>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</si>
  <si>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</si>
  <si>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</si>
  <si>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</si>
  <si>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</si>
  <si>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</si>
  <si>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</si>
  <si>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</si>
  <si>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</si>
  <si>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</si>
  <si>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</si>
  <si>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</si>
  <si>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</si>
  <si>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</si>
  <si>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</si>
  <si>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</si>
  <si>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</si>
  <si>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</si>
  <si>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</si>
  <si>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</si>
  <si>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</si>
  <si>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</si>
  <si>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</si>
  <si>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</si>
  <si>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</si>
  <si>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</si>
  <si>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</si>
  <si>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</si>
  <si>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</si>
  <si>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</si>
  <si>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</si>
  <si>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</si>
  <si>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</si>
  <si>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</si>
  <si>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</si>
  <si>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</si>
  <si>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</si>
  <si>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</si>
  <si>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</si>
  <si>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</si>
  <si>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</si>
  <si>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</si>
  <si>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</si>
  <si>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</si>
  <si>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</si>
  <si>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</si>
  <si>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</si>
  <si>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</si>
  <si>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</si>
  <si>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</si>
  <si>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</si>
  <si>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</si>
  <si>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</si>
  <si>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</si>
  <si>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</si>
  <si>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</si>
  <si>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</si>
  <si>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</si>
  <si>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</si>
  <si>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</si>
  <si>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</si>
  <si>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</si>
  <si>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</si>
  <si>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</si>
  <si>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</si>
  <si>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</si>
  <si>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</si>
  <si>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</si>
  <si>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</si>
  <si>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</si>
  <si>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</si>
  <si>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</si>
  <si>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</si>
  <si>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</si>
  <si>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</si>
  <si>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</si>
  <si>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</si>
  <si>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</si>
  <si>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</si>
  <si>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</si>
  <si>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</si>
  <si>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</si>
  <si>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</si>
  <si>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</si>
  <si>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</si>
  <si>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</si>
  <si>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</si>
  <si>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</si>
  <si>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</si>
  <si>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</si>
  <si>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</si>
  <si>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</si>
  <si>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</si>
  <si>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</si>
  <si>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</si>
  <si>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</si>
  <si>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</si>
  <si>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</si>
  <si>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</si>
  <si>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</si>
  <si>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</si>
  <si>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</si>
  <si>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</si>
  <si>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</si>
  <si>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</si>
  <si>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</si>
  <si>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</si>
  <si>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</si>
  <si>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</si>
  <si>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</si>
  <si>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</si>
  <si>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</si>
  <si>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</si>
  <si>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</si>
  <si>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</si>
  <si>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</si>
  <si>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</si>
  <si>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</si>
  <si>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</si>
  <si>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</si>
  <si>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</si>
  <si>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</si>
  <si>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</si>
  <si>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</si>
  <si>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</si>
  <si>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</si>
  <si>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</si>
  <si>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</si>
  <si>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</si>
  <si>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</si>
  <si>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</si>
  <si>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</si>
  <si>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</si>
  <si>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</si>
  <si>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</si>
  <si>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</si>
  <si>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</si>
  <si>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</si>
  <si>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</si>
  <si>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</si>
  <si>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</si>
  <si>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</si>
  <si>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</si>
  <si>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</si>
  <si>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</si>
  <si>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</si>
  <si>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</si>
  <si>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</si>
  <si>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</si>
  <si>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</si>
  <si>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</si>
  <si>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</si>
  <si>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</si>
  <si>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</si>
  <si>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</si>
  <si>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</si>
  <si>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</si>
  <si>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</si>
  <si>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</si>
  <si>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</si>
  <si>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</si>
  <si>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</si>
  <si>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</si>
  <si>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</si>
  <si>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</si>
  <si>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</si>
  <si>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</si>
  <si>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</si>
  <si>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</si>
  <si>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</si>
  <si>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</si>
  <si>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</si>
  <si>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</si>
  <si>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</si>
  <si>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</si>
  <si>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</si>
  <si>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</si>
  <si>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</si>
  <si>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</si>
  <si>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</si>
  <si>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</si>
  <si>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</si>
  <si>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</si>
  <si>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</si>
  <si>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</si>
  <si>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</si>
  <si>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</si>
  <si>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</si>
  <si>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</si>
  <si>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</si>
  <si>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</si>
  <si>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</si>
  <si>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</si>
  <si>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</si>
  <si>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</si>
  <si>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</si>
  <si>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</si>
  <si>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</si>
  <si>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</si>
  <si>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</si>
  <si>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</si>
  <si>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</si>
  <si>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</si>
  <si>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</si>
  <si>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</si>
  <si>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</si>
  <si>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</si>
  <si>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</si>
  <si>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</si>
  <si>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</si>
  <si>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</si>
  <si>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</si>
  <si>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</si>
  <si>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</si>
  <si>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</si>
  <si>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</si>
  <si>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</si>
  <si>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</si>
  <si>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</si>
  <si>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</si>
  <si>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</si>
  <si>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</si>
  <si>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</si>
  <si>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</si>
  <si>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</si>
  <si>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</si>
  <si>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</si>
  <si>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</si>
  <si>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</si>
  <si>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</si>
  <si>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</si>
  <si>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</si>
  <si>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</si>
  <si>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</si>
  <si>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</si>
  <si>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</si>
  <si>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</si>
  <si>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</si>
  <si>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</si>
  <si>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</si>
  <si>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</si>
  <si>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</si>
  <si>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</si>
  <si>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</si>
  <si>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</si>
  <si>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</si>
  <si>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</si>
  <si>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</si>
  <si>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</si>
  <si>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</si>
  <si>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</si>
  <si>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</si>
  <si>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</si>
  <si>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</si>
  <si>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</si>
  <si>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</si>
  <si>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</si>
  <si>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</si>
  <si>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</si>
  <si>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</si>
  <si>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</si>
  <si>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</si>
  <si>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</si>
  <si>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</si>
  <si>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</si>
  <si>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</si>
  <si>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</si>
  <si>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</si>
  <si>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</si>
  <si>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</si>
  <si>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</si>
  <si>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</si>
  <si>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</si>
  <si>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</si>
  <si>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</si>
  <si>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</si>
  <si>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</si>
  <si>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</si>
  <si>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</si>
  <si>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</si>
  <si>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</si>
  <si>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</si>
  <si>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</si>
  <si>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</si>
  <si>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</si>
  <si>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</si>
  <si>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</si>
  <si>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</si>
  <si>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</si>
  <si>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</si>
  <si>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</si>
  <si>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</si>
  <si>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</si>
  <si>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</si>
  <si>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</si>
  <si>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</si>
  <si>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</si>
  <si>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</si>
  <si>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</si>
  <si>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</si>
  <si>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</si>
  <si>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</si>
  <si>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</si>
  <si>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</si>
  <si>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</si>
  <si>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</si>
  <si>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</si>
  <si>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</si>
  <si>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</si>
  <si>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</si>
  <si>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</si>
  <si>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</si>
  <si>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</si>
  <si>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</si>
  <si>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</si>
  <si>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</si>
  <si>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</si>
  <si>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</si>
  <si>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</si>
  <si>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</si>
  <si>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</si>
  <si>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</si>
  <si>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</si>
  <si>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</si>
  <si>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</si>
  <si>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</si>
  <si>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</si>
  <si>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</si>
  <si>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</si>
  <si>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</si>
  <si>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</si>
  <si>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</si>
  <si>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</si>
  <si>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</si>
  <si>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</si>
  <si>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</si>
  <si>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</si>
  <si>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</si>
  <si>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</si>
  <si>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</si>
  <si>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</si>
  <si>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</si>
  <si>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</si>
  <si>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</si>
  <si>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</si>
  <si>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</si>
  <si>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</si>
  <si>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</si>
  <si>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</si>
  <si>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</si>
  <si>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</si>
  <si>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</si>
  <si>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</si>
  <si>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</si>
  <si>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</si>
  <si>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</si>
  <si>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</si>
  <si>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</si>
  <si>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</si>
  <si>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</si>
  <si>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</si>
  <si>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</si>
  <si>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</si>
  <si>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</si>
  <si>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</si>
  <si>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</si>
  <si>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</si>
  <si>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</si>
  <si>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</si>
  <si>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</si>
  <si>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</si>
  <si>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</si>
  <si>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</si>
  <si>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</si>
  <si>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</si>
  <si>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</si>
  <si>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</si>
  <si>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</si>
  <si>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</si>
  <si>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</si>
  <si>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</si>
  <si>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</si>
  <si>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</si>
  <si>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</si>
  <si>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</si>
  <si>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</si>
  <si>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</si>
  <si>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</si>
  <si>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</si>
  <si>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</si>
  <si>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</si>
  <si>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</si>
  <si>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</si>
  <si>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</si>
  <si>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</si>
  <si>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</si>
  <si>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</si>
  <si>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</si>
  <si>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</si>
  <si>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</si>
  <si>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</si>
  <si>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</si>
  <si>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</si>
  <si>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</si>
  <si>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</si>
  <si>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</si>
  <si>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</si>
  <si>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</si>
  <si>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</si>
  <si>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</si>
  <si>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</si>
  <si>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</si>
  <si>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</si>
  <si>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</si>
  <si>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</si>
  <si>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</si>
  <si>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</si>
  <si>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</si>
  <si>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</si>
  <si>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</si>
  <si>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</si>
  <si>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</si>
  <si>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</si>
  <si>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</si>
  <si>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</si>
  <si>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</si>
  <si>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</si>
  <si>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</si>
  <si>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</si>
  <si>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</si>
  <si>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</si>
  <si>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</si>
  <si>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</si>
  <si>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</si>
  <si>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</si>
  <si>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</si>
  <si>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</si>
  <si>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</si>
  <si>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</si>
  <si>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</si>
  <si>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</si>
  <si>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</si>
  <si>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</si>
  <si>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</si>
  <si>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</si>
  <si>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</si>
  <si>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</si>
  <si>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</si>
  <si>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</si>
  <si>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</si>
  <si>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</si>
  <si>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</si>
  <si>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</si>
  <si>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</si>
  <si>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</si>
  <si>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</si>
  <si>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</si>
  <si>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</si>
  <si>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</si>
  <si>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</si>
  <si>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</si>
  <si>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</si>
  <si>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</si>
  <si>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</si>
  <si>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</si>
  <si>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</si>
  <si>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</si>
  <si>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</si>
  <si>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</si>
  <si>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</si>
  <si>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</si>
  <si>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</si>
  <si>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</si>
  <si>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</si>
  <si>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</si>
  <si>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</si>
  <si>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</si>
  <si>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</si>
  <si>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</si>
  <si>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</si>
  <si>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</si>
  <si>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</si>
  <si>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</si>
  <si>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</si>
  <si>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</si>
  <si>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</si>
  <si>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</si>
  <si>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</si>
  <si>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</si>
  <si>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</si>
  <si>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</si>
  <si>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</si>
  <si>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</si>
  <si>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</si>
  <si>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</si>
  <si>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</si>
  <si>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</si>
  <si>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</si>
  <si>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</si>
  <si>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</si>
  <si>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</si>
  <si>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</si>
  <si>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</si>
  <si>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</si>
  <si>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</si>
  <si>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</si>
  <si>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</si>
  <si>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</si>
  <si>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</si>
  <si>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</si>
  <si>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</si>
  <si>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</si>
  <si>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</si>
  <si>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</si>
  <si>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</si>
  <si>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</si>
  <si>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</si>
  <si>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</si>
  <si>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</si>
  <si>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</si>
  <si>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</si>
  <si>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</si>
  <si>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</si>
  <si>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</si>
  <si>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</si>
  <si>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</si>
  <si>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</si>
  <si>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</si>
  <si>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</si>
  <si>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</si>
  <si>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</si>
  <si>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</si>
  <si>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</si>
  <si>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</si>
  <si>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</si>
  <si>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</si>
  <si>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</si>
  <si>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</si>
  <si>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</si>
  <si>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</si>
  <si>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</si>
  <si>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</si>
  <si>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</si>
  <si>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</si>
  <si>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</si>
  <si>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</si>
  <si>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</si>
  <si>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</si>
  <si>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</si>
  <si>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</si>
  <si>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</si>
  <si>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</si>
  <si>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</si>
  <si>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</si>
  <si>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</si>
  <si>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</si>
  <si>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</si>
  <si>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</si>
  <si>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</si>
  <si>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</si>
  <si>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</si>
  <si>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</si>
  <si>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</si>
  <si>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</si>
  <si>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</si>
  <si>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</si>
  <si>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</si>
  <si>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</si>
  <si>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</si>
  <si>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</si>
  <si>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</si>
  <si>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</si>
  <si>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</si>
  <si>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</si>
  <si>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</si>
  <si>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</si>
  <si>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</si>
  <si>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</si>
  <si>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</si>
  <si>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</si>
  <si>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</si>
  <si>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</si>
  <si>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</si>
  <si>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</si>
  <si>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</si>
  <si>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</si>
  <si>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</si>
  <si>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</si>
  <si>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</si>
  <si>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</si>
  <si>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</si>
  <si>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</si>
  <si>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</si>
  <si>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</si>
  <si>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</si>
  <si>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</si>
  <si>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</si>
  <si>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</si>
  <si>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</si>
  <si>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</si>
  <si>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</si>
  <si>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</si>
  <si>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</si>
  <si>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</si>
  <si>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</si>
  <si>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</si>
  <si>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</si>
  <si>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</si>
  <si>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</si>
  <si>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</si>
  <si>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</si>
  <si>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</si>
  <si>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</si>
  <si>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</si>
  <si>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</si>
  <si>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</si>
  <si>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</si>
  <si>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</si>
  <si>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</si>
  <si>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</si>
  <si>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</si>
  <si>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</si>
  <si>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</si>
  <si>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</si>
  <si>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</si>
  <si>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</si>
  <si>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</si>
  <si>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</si>
  <si>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</si>
  <si>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</si>
  <si>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</si>
  <si>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</si>
  <si>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</si>
  <si>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</si>
  <si>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</si>
  <si>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</si>
  <si>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</si>
  <si>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</si>
  <si>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</si>
  <si>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</si>
  <si>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</si>
  <si>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</si>
  <si>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</si>
  <si>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</si>
  <si>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</si>
  <si>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</si>
  <si>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</si>
  <si>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</si>
  <si>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</si>
  <si>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</si>
  <si>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</si>
  <si>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</si>
  <si>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</si>
  <si>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</si>
  <si>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</si>
  <si>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</si>
  <si>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</si>
  <si>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</si>
  <si>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</si>
  <si>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</si>
  <si>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</si>
  <si>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</si>
  <si>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</si>
  <si>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</si>
  <si>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</si>
  <si>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</si>
  <si>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</si>
  <si>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</si>
  <si>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</si>
  <si>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</si>
  <si>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</si>
  <si>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</si>
  <si>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</si>
  <si>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</si>
  <si>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</si>
  <si>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</si>
  <si>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</si>
  <si>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</si>
  <si>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</si>
  <si>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</si>
  <si>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</si>
  <si>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</si>
  <si>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</si>
  <si>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</si>
  <si>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</si>
  <si>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</si>
  <si>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</si>
  <si>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</si>
  <si>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</si>
  <si>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</si>
  <si>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</si>
  <si>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</si>
  <si>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</si>
  <si>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</si>
  <si>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</si>
  <si>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</si>
  <si>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</si>
  <si>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</si>
  <si>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</si>
  <si>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</si>
  <si>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</si>
  <si>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</si>
  <si>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</si>
  <si>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</si>
  <si>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</si>
  <si>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</si>
  <si>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</si>
  <si>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</si>
  <si>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</si>
  <si>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</si>
  <si>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</si>
  <si>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</si>
  <si>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</si>
  <si>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</si>
  <si>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</si>
  <si>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</si>
  <si>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</si>
  <si>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</si>
  <si>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</si>
  <si>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</si>
  <si>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</si>
  <si>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</si>
  <si>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</si>
  <si>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</si>
  <si>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</si>
  <si>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</si>
  <si>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</si>
  <si>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</si>
  <si>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</si>
  <si>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</si>
  <si>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</si>
  <si>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</si>
  <si>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</si>
  <si>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</si>
  <si>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</si>
  <si>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</si>
  <si>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</si>
  <si>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</si>
  <si>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</si>
  <si>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</si>
  <si>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</si>
  <si>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</si>
  <si>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</si>
  <si>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</si>
  <si>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</si>
  <si>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</si>
  <si>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</si>
  <si>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</si>
  <si>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</si>
  <si>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</si>
  <si>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</si>
  <si>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</si>
  <si>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</si>
  <si>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</si>
  <si>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</si>
  <si>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</si>
  <si>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</si>
  <si>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</si>
  <si>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</si>
  <si>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</si>
  <si>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</si>
  <si>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</si>
  <si>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</si>
  <si>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</si>
  <si>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</si>
  <si>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</si>
  <si>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</si>
  <si>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</si>
  <si>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</si>
  <si>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</si>
  <si>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</si>
  <si>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</si>
  <si>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</si>
  <si>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</si>
  <si>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</si>
  <si>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</si>
  <si>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</si>
  <si>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</si>
  <si>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</si>
  <si>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</si>
  <si>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</si>
  <si>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</si>
  <si>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</si>
  <si>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</si>
  <si>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</si>
  <si>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</si>
  <si>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</si>
  <si>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</si>
  <si>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</si>
  <si>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</si>
  <si>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</si>
  <si>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</si>
  <si>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</si>
  <si>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</si>
  <si>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</si>
  <si>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</si>
  <si>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</si>
  <si>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</si>
  <si>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</si>
  <si>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</si>
  <si>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</si>
  <si>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</si>
  <si>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</si>
  <si>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</si>
  <si>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</si>
  <si>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</si>
  <si>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</si>
  <si>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</si>
  <si>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</si>
  <si>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</si>
  <si>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</si>
  <si>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</si>
  <si>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</si>
  <si>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</si>
  <si>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</si>
  <si>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</si>
  <si>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</si>
  <si>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</si>
  <si>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</si>
  <si>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</si>
  <si>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</si>
  <si>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</si>
  <si>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</si>
  <si>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</si>
  <si>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</si>
  <si>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</si>
  <si>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</si>
  <si>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</si>
  <si>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</si>
  <si>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</si>
  <si>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</si>
  <si>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</si>
  <si>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</si>
  <si>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</si>
  <si>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</si>
  <si>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</si>
  <si>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</si>
  <si>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</si>
  <si>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</si>
  <si>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</si>
  <si>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</si>
  <si>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</si>
  <si>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</si>
  <si>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</si>
  <si>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</si>
  <si>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</si>
  <si>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</si>
  <si>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</si>
  <si>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</si>
  <si>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</si>
  <si>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</si>
  <si>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</si>
  <si>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</si>
  <si>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</si>
  <si>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</si>
  <si>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</si>
  <si>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</si>
  <si>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</si>
  <si>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</si>
  <si>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</si>
  <si>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</si>
  <si>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</si>
  <si>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</si>
  <si>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</si>
  <si>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</si>
  <si>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</si>
  <si>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</si>
  <si>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</si>
  <si>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</si>
  <si>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</si>
  <si>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</si>
  <si>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</si>
  <si>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</si>
  <si>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</si>
  <si>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</si>
  <si>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</si>
  <si>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</si>
  <si>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</si>
  <si>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</si>
  <si>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</si>
  <si>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</si>
  <si>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</si>
  <si>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</si>
  <si>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</si>
  <si>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</si>
  <si>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</si>
  <si>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</si>
  <si>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</si>
  <si>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</si>
  <si>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</si>
  <si>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</si>
  <si>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</si>
  <si>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</si>
  <si>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</si>
  <si>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</si>
  <si>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</si>
  <si>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</si>
  <si>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</si>
  <si>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</si>
  <si>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</si>
  <si>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</si>
  <si>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</si>
  <si>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</si>
  <si>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</si>
  <si>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</si>
  <si>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</si>
  <si>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</si>
  <si>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</si>
  <si>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</si>
  <si>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</si>
  <si>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</si>
  <si>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</si>
  <si>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</si>
  <si>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</si>
  <si>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</si>
  <si>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</si>
  <si>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</si>
  <si>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</si>
  <si>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</si>
  <si>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</si>
  <si>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</si>
  <si>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</si>
  <si>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</si>
  <si>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</si>
  <si>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</si>
  <si>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</si>
  <si>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</si>
  <si>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</si>
  <si>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</si>
  <si>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</si>
  <si>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</si>
  <si>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</si>
  <si>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</si>
  <si>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</si>
  <si>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</si>
  <si>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</si>
  <si>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</si>
  <si>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</si>
  <si>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</si>
  <si>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</si>
  <si>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</si>
  <si>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</si>
  <si>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</si>
  <si>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</si>
  <si>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</si>
  <si>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</si>
  <si>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</si>
  <si>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</si>
  <si>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</si>
  <si>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</si>
  <si>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</si>
  <si>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</si>
  <si>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</si>
  <si>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</si>
  <si>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</si>
  <si>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</si>
  <si>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</si>
  <si>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</si>
  <si>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</si>
  <si>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</si>
  <si>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</si>
  <si>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</si>
  <si>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</si>
  <si>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</si>
  <si>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</si>
  <si>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</si>
  <si>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</si>
  <si>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</si>
  <si>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</si>
  <si>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</si>
  <si>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</si>
  <si>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</si>
  <si>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</si>
  <si>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</si>
  <si>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</si>
  <si>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</si>
  <si>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</si>
  <si>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</si>
  <si>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</si>
  <si>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</si>
  <si>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</si>
  <si>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</si>
  <si>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</si>
  <si>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</si>
  <si>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</si>
  <si>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</si>
  <si>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</si>
  <si>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</si>
  <si>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</si>
  <si>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</si>
  <si>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</si>
  <si>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</si>
  <si>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</si>
  <si>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</si>
  <si>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</si>
  <si>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</si>
  <si>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</si>
  <si>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</si>
  <si>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</si>
  <si>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</si>
  <si>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</si>
  <si>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</si>
  <si>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</si>
  <si>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</si>
  <si>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</si>
  <si>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</si>
  <si>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</si>
  <si>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</si>
  <si>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</si>
  <si>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</si>
  <si>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</si>
  <si>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</si>
  <si>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</si>
  <si>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</si>
  <si>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</si>
  <si>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</si>
  <si>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</si>
  <si>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</si>
  <si>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</si>
  <si>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</si>
  <si>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</si>
  <si>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</si>
  <si>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</si>
  <si>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</si>
  <si>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</si>
  <si>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</si>
  <si>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</si>
  <si>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</si>
  <si>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</si>
  <si>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</si>
  <si>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</si>
  <si>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</si>
  <si>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</si>
  <si>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</si>
  <si>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</si>
  <si>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</si>
  <si>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</si>
  <si>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</si>
  <si>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</si>
  <si>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</si>
  <si>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</si>
  <si>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</si>
  <si>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</si>
  <si>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</si>
  <si>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</si>
  <si>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</si>
  <si>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</si>
  <si>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</si>
  <si>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</si>
  <si>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</si>
  <si>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</si>
  <si>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</si>
  <si>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</si>
  <si>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</si>
  <si>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</si>
  <si>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</si>
  <si>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</si>
  <si>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</si>
  <si>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</si>
  <si>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</si>
  <si>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</si>
  <si>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</si>
  <si>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</si>
  <si>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</si>
  <si>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</si>
  <si>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</si>
  <si>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</si>
  <si>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</si>
  <si>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</si>
  <si>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</si>
  <si>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</si>
  <si>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</si>
  <si>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</si>
  <si>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</si>
  <si>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</si>
  <si>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</si>
  <si>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</si>
  <si>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</si>
  <si>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</si>
  <si>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</si>
  <si>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</si>
  <si>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</si>
  <si>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</si>
  <si>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</si>
  <si>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</si>
  <si>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</si>
  <si>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</si>
  <si>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</si>
  <si>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</si>
  <si>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</si>
  <si>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</si>
  <si>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</si>
  <si>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</si>
  <si>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</si>
  <si>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</si>
  <si>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</si>
  <si>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</si>
  <si>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</si>
  <si>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</si>
  <si>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</si>
  <si>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</si>
  <si>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</si>
  <si>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</si>
  <si>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</si>
  <si>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</si>
  <si>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</si>
  <si>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</si>
  <si>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</si>
  <si>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</si>
  <si>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</si>
  <si>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</si>
  <si>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</si>
  <si>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</si>
  <si>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</si>
  <si>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</si>
  <si>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</si>
  <si>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</si>
  <si>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</si>
  <si>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</si>
  <si>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</si>
  <si>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</si>
  <si>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</si>
  <si>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</si>
  <si>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</si>
  <si>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</si>
  <si>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</si>
  <si>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</si>
  <si>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</si>
  <si>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</si>
  <si>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</si>
  <si>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</si>
  <si>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</si>
  <si>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</si>
  <si>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</si>
  <si>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</si>
  <si>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</si>
  <si>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</si>
  <si>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</si>
  <si>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</si>
  <si>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</si>
  <si>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</si>
  <si>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</si>
  <si>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</si>
  <si>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</si>
  <si>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</si>
  <si>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</si>
  <si>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</si>
  <si>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</si>
  <si>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</si>
  <si>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</si>
  <si>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</si>
  <si>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</si>
  <si>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</si>
  <si>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</si>
  <si>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</si>
  <si>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</si>
  <si>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</si>
  <si>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</si>
  <si>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</si>
  <si>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</si>
  <si>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</si>
  <si>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</si>
  <si>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</si>
  <si>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</si>
  <si>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</si>
  <si>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</si>
  <si>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</si>
  <si>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</si>
  <si>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</si>
  <si>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</si>
  <si>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</si>
  <si>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</si>
  <si>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</si>
  <si>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</si>
  <si>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</si>
  <si>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</si>
  <si>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</si>
  <si>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</si>
  <si>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</si>
  <si>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</si>
  <si>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</si>
  <si>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</si>
  <si>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</si>
  <si>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</si>
  <si>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</si>
  <si>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</si>
  <si>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</si>
  <si>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</si>
  <si>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</si>
  <si>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</si>
  <si>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</si>
  <si>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</si>
  <si>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</si>
  <si>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</si>
  <si>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</si>
  <si>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</si>
  <si>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</si>
  <si>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</si>
  <si>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</si>
  <si>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</si>
  <si>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</si>
  <si>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</si>
  <si>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</si>
  <si>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</si>
  <si>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</si>
  <si>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</si>
  <si>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</si>
  <si>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</si>
  <si>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</si>
  <si>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</si>
  <si>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</si>
  <si>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</si>
  <si>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</si>
  <si>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</si>
  <si>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</si>
  <si>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</si>
  <si>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</si>
  <si>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</si>
  <si>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</si>
  <si>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</si>
  <si>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</si>
  <si>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</si>
  <si>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</si>
  <si>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</si>
  <si>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</si>
  <si>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</si>
  <si>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</si>
  <si>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</si>
  <si>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</si>
  <si>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</si>
  <si>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</si>
  <si>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</si>
  <si>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</si>
  <si>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</si>
  <si>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</si>
  <si>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</si>
  <si>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</si>
  <si>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</si>
  <si>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</si>
  <si>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</si>
  <si>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</si>
  <si>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</si>
  <si>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</si>
  <si>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</si>
  <si>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</si>
  <si>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</si>
  <si>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</si>
  <si>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</si>
  <si>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</si>
  <si>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</si>
  <si>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</si>
  <si>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</si>
  <si>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</si>
  <si>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</si>
  <si>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</si>
  <si>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</si>
  <si>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</si>
  <si>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</si>
  <si>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</si>
  <si>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</si>
  <si>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</si>
  <si>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</si>
  <si>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</si>
  <si>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</si>
  <si>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</si>
  <si>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</si>
  <si>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</si>
  <si>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</si>
  <si>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</si>
  <si>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</si>
  <si>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</si>
  <si>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</si>
  <si>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</si>
  <si>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</si>
  <si>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</si>
  <si>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</si>
  <si>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</si>
  <si>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</si>
  <si>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</si>
  <si>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</si>
  <si>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</si>
  <si>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</si>
  <si>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</si>
  <si>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</si>
  <si>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</si>
  <si>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</si>
  <si>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</si>
  <si>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</si>
  <si>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</si>
  <si>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</si>
  <si>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</si>
  <si>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</si>
  <si>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</si>
  <si>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</si>
  <si>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</si>
  <si>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</si>
  <si>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</si>
  <si>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</si>
  <si>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</si>
  <si>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</si>
  <si>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</si>
  <si>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</si>
  <si>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</si>
  <si>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</si>
  <si>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</si>
  <si>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</si>
  <si>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</si>
  <si>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</si>
  <si>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</si>
  <si>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</si>
  <si>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</si>
  <si>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</si>
  <si>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</si>
  <si>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</si>
  <si>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</si>
  <si>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</si>
  <si>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</si>
  <si>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</si>
  <si>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</si>
  <si>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</si>
  <si>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</si>
  <si>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</si>
  <si>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</si>
  <si>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</si>
  <si>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</si>
  <si>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</si>
  <si>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</si>
  <si>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</si>
  <si>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</si>
  <si>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</si>
  <si>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</si>
  <si>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</si>
  <si>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</si>
  <si>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</si>
  <si>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</si>
  <si>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</si>
  <si>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</si>
  <si>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</si>
  <si>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</si>
  <si>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</si>
  <si>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</si>
  <si>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</si>
  <si>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</si>
  <si>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</si>
  <si>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</si>
  <si>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</si>
  <si>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</si>
  <si>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</si>
  <si>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</si>
  <si>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</si>
  <si>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</si>
  <si>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</si>
  <si>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</si>
  <si>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</si>
  <si>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</si>
  <si>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</si>
  <si>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</si>
  <si>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</si>
  <si>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</si>
  <si>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</si>
  <si>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</si>
  <si>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</si>
  <si>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</si>
  <si>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</si>
  <si>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</si>
  <si>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</si>
  <si>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</si>
  <si>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</si>
  <si>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</si>
  <si>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</si>
  <si>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</si>
  <si>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</si>
  <si>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</si>
  <si>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</si>
  <si>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</si>
  <si>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</si>
  <si>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</si>
  <si>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</si>
  <si>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</si>
  <si>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</si>
  <si>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</si>
  <si>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</si>
  <si>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</si>
  <si>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</si>
  <si>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</si>
  <si>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</si>
  <si>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</si>
  <si>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</si>
  <si>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</si>
  <si>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</si>
  <si>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</si>
  <si>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</si>
  <si>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</si>
  <si>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</si>
  <si>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</si>
  <si>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</si>
  <si>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</si>
  <si>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</si>
  <si>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</si>
  <si>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</si>
  <si>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</si>
  <si>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</si>
  <si>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</si>
  <si>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</si>
  <si>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</si>
  <si>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</si>
  <si>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</si>
  <si>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</si>
  <si>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</si>
  <si>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</si>
  <si>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</si>
  <si>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</si>
  <si>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</si>
  <si>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</si>
  <si>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</si>
  <si>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</si>
  <si>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</si>
  <si>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</si>
  <si>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</si>
  <si>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</si>
  <si>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</si>
  <si>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</si>
  <si>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</si>
  <si>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</si>
  <si>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</si>
  <si>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</si>
  <si>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</si>
  <si>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</si>
  <si>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</si>
  <si>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</si>
  <si>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</si>
  <si>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</si>
  <si>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</si>
  <si>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</si>
  <si>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</si>
  <si>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</si>
  <si>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</si>
  <si>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</si>
  <si>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</si>
  <si>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</si>
  <si>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</si>
  <si>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</si>
  <si>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</si>
  <si>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</si>
  <si>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</si>
  <si>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</si>
  <si>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</si>
  <si>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</si>
  <si>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</si>
  <si>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</si>
  <si>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</si>
  <si>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</si>
  <si>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</si>
  <si>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</si>
  <si>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</si>
  <si>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</si>
  <si>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</si>
  <si>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</si>
  <si>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</si>
  <si>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</si>
  <si>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</si>
  <si>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</si>
  <si>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</si>
  <si>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</si>
  <si>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</si>
  <si>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</si>
  <si>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</si>
  <si>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</si>
  <si>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</si>
  <si>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</si>
  <si>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</si>
  <si>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</si>
  <si>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</si>
  <si>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</si>
  <si>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</si>
  <si>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</si>
  <si>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</si>
  <si>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</si>
  <si>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</si>
  <si>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</si>
  <si>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</si>
  <si>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</si>
  <si>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</si>
  <si>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</si>
  <si>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</si>
  <si>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</si>
  <si>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</si>
  <si>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</si>
  <si>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</si>
  <si>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</si>
  <si>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</si>
  <si>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</si>
  <si>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</si>
  <si>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</si>
  <si>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</si>
  <si>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</si>
  <si>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</si>
  <si>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</si>
  <si>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</si>
  <si>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</si>
  <si>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</si>
  <si>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</si>
  <si>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</si>
  <si>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</si>
  <si>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</si>
  <si>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</si>
  <si>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</si>
  <si>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</si>
  <si>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</si>
  <si>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</si>
  <si>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</si>
  <si>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</si>
  <si>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</si>
  <si>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</si>
  <si>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</si>
  <si>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</si>
  <si>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</si>
  <si>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</si>
  <si>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</si>
  <si>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</si>
  <si>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</si>
  <si>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</si>
  <si>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</si>
  <si>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</si>
  <si>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</si>
  <si>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</si>
  <si>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</si>
  <si>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</si>
  <si>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</si>
  <si>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</si>
  <si>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</si>
  <si>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</si>
  <si>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</si>
  <si>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</si>
  <si>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</si>
  <si>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</si>
  <si>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</si>
  <si>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</si>
  <si>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</si>
  <si>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</si>
  <si>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</si>
  <si>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</si>
  <si>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</si>
  <si>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</si>
  <si>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</si>
  <si>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</si>
  <si>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</si>
  <si>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</si>
  <si>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</si>
  <si>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</si>
  <si>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</si>
  <si>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</si>
  <si>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</si>
  <si>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</si>
  <si>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</si>
  <si>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</si>
  <si>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</si>
  <si>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</si>
  <si>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</si>
  <si>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</si>
  <si>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</si>
  <si>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</si>
  <si>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</si>
  <si>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</si>
  <si>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</si>
  <si>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</si>
  <si>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</si>
  <si>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</si>
  <si>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</si>
  <si>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</si>
  <si>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</si>
  <si>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</si>
  <si>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</si>
  <si>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</si>
  <si>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</si>
  <si>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</si>
  <si>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</si>
  <si>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</si>
  <si>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</si>
  <si>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</si>
  <si>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</si>
  <si>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</si>
  <si>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</si>
  <si>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</si>
  <si>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</si>
  <si>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</si>
  <si>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</si>
  <si>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</si>
  <si>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</si>
  <si>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</si>
  <si>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</si>
  <si>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</si>
  <si>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</si>
  <si>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</si>
  <si>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</si>
  <si>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</si>
  <si>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</si>
  <si>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</si>
  <si>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</si>
  <si>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</si>
  <si>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</si>
  <si>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</si>
  <si>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</si>
  <si>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</si>
  <si>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</si>
  <si>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</si>
  <si>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</si>
  <si>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</si>
  <si>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</si>
  <si>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</si>
  <si>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</si>
  <si>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</si>
  <si>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</si>
  <si>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</si>
  <si>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</si>
  <si>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</si>
  <si>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</si>
  <si>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</si>
  <si>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</si>
  <si>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</si>
  <si>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</si>
  <si>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</si>
  <si>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</si>
  <si>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</si>
  <si>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</si>
  <si>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</si>
  <si>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</si>
  <si>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</si>
  <si>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</si>
  <si>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</si>
  <si>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</si>
  <si>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</si>
  <si>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</si>
  <si>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</si>
  <si>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</si>
  <si>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</si>
  <si>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</si>
  <si>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</si>
  <si>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</si>
  <si>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</si>
  <si>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</si>
  <si>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</si>
  <si>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</si>
  <si>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</si>
  <si>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</si>
  <si>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</si>
  <si>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</si>
  <si>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</si>
  <si>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</si>
  <si>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</si>
  <si>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</si>
  <si>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</si>
  <si>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</si>
  <si>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</si>
  <si>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</si>
  <si>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</si>
  <si>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</si>
  <si>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</si>
  <si>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</si>
  <si>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</si>
  <si>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</si>
  <si>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</si>
  <si>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</si>
  <si>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</si>
  <si>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</si>
  <si>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</si>
  <si>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</si>
  <si>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</si>
  <si>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</si>
  <si>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</si>
  <si>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</si>
  <si>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</si>
  <si>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</si>
  <si>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</si>
  <si>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</si>
  <si>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</si>
  <si>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</si>
  <si>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</si>
  <si>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</si>
  <si>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</si>
  <si>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</si>
  <si>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</si>
  <si>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</si>
  <si>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</si>
  <si>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</si>
  <si>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</si>
  <si>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</si>
  <si>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</si>
  <si>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</si>
  <si>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</si>
  <si>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</si>
  <si>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</si>
  <si>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</si>
  <si>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</si>
  <si>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</si>
  <si>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</si>
  <si>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</si>
  <si>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</si>
  <si>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</si>
  <si>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</si>
  <si>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</si>
  <si>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</si>
  <si>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</si>
  <si>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</si>
  <si>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</si>
  <si>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</si>
  <si>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</si>
  <si>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</si>
  <si>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</si>
  <si>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</si>
  <si>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</si>
  <si>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</si>
  <si>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</si>
  <si>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</si>
  <si>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</si>
  <si>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</si>
  <si>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</si>
  <si>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</si>
  <si>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</si>
  <si>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</si>
  <si>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</si>
  <si>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</si>
  <si>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</si>
  <si>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</si>
  <si>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</si>
  <si>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</si>
  <si>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</si>
  <si>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</si>
  <si>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</si>
  <si>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</si>
  <si>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</si>
  <si>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</si>
  <si>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</si>
  <si>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</si>
  <si>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</si>
  <si>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</si>
  <si>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</si>
  <si>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</si>
  <si>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</si>
  <si>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</si>
  <si>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</si>
  <si>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</si>
  <si>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</si>
  <si>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</si>
  <si>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</si>
  <si>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</si>
  <si>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</si>
  <si>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</si>
  <si>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</si>
  <si>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</si>
  <si>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</si>
  <si>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</si>
  <si>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</si>
  <si>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</si>
  <si>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</si>
  <si>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</si>
  <si>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</si>
  <si>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</si>
  <si>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</si>
  <si>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</si>
  <si>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</si>
  <si>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</si>
  <si>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</si>
  <si>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</si>
  <si>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</si>
  <si>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</si>
  <si>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</si>
  <si>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</si>
  <si>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</si>
  <si>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</si>
  <si>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</si>
  <si>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</si>
  <si>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</si>
  <si>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</si>
  <si>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</si>
  <si>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</si>
  <si>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</si>
  <si>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</si>
  <si>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</si>
  <si>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</si>
  <si>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</si>
  <si>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</si>
  <si>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</si>
  <si>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</si>
  <si>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</si>
  <si>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</si>
  <si>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</si>
  <si>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</si>
  <si>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</si>
  <si>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</si>
  <si>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</si>
  <si>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</si>
  <si>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</si>
  <si>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</si>
  <si>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</si>
  <si>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</si>
  <si>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</si>
  <si>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</si>
  <si>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</si>
  <si>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</si>
  <si>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</si>
  <si>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</si>
  <si>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</si>
  <si>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</si>
  <si>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</si>
  <si>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</si>
  <si>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</si>
  <si>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</si>
  <si>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</si>
  <si>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</si>
  <si>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</si>
  <si>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</si>
  <si>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</si>
  <si>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</si>
  <si>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</si>
  <si>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</si>
  <si>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</si>
  <si>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</si>
  <si>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</si>
  <si>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</si>
  <si>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</si>
  <si>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</si>
  <si>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</si>
  <si>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</si>
  <si>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</si>
  <si>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</si>
  <si>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</si>
  <si>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</si>
  <si>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</si>
  <si>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</si>
  <si>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</si>
  <si>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</si>
  <si>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</si>
  <si>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</si>
  <si>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</si>
  <si>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</si>
  <si>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</si>
  <si>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</si>
  <si>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</si>
  <si>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</si>
  <si>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</si>
  <si>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</si>
  <si>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</si>
  <si>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</si>
  <si>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</si>
  <si>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</si>
  <si>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</si>
  <si>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</si>
  <si>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</si>
  <si>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</si>
  <si>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</si>
  <si>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</si>
  <si>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</si>
  <si>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</si>
  <si>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</si>
  <si>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</si>
  <si>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</si>
  <si>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</si>
  <si>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</si>
  <si>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</si>
  <si>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</si>
  <si>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</si>
  <si>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</si>
  <si>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</si>
  <si>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</si>
  <si>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</si>
  <si>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</si>
  <si>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</si>
  <si>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</si>
  <si>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</si>
  <si>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</si>
  <si>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</si>
  <si>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</si>
  <si>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</si>
  <si>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</si>
  <si>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</si>
  <si>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</si>
  <si>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</si>
  <si>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</si>
  <si>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</si>
  <si>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</si>
  <si>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</si>
  <si>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</si>
  <si>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</si>
  <si>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</si>
  <si>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</si>
  <si>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</si>
  <si>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</si>
  <si>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</si>
  <si>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</si>
  <si>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</si>
  <si>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</si>
  <si>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</si>
  <si>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</si>
  <si>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</si>
  <si>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</si>
  <si>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</si>
  <si>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</si>
  <si>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</si>
  <si>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</si>
  <si>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</si>
  <si>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</si>
  <si>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</si>
  <si>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</si>
  <si>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</si>
  <si>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</si>
  <si>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</si>
  <si>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</si>
  <si>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</si>
  <si>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</si>
  <si>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</si>
  <si>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</si>
  <si>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</si>
  <si>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</si>
  <si>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</si>
  <si>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</si>
  <si>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</si>
  <si>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</si>
  <si>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</si>
  <si>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</si>
  <si>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</si>
  <si>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</si>
  <si>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</si>
  <si>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</si>
  <si>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</si>
  <si>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</si>
  <si>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</si>
  <si>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</si>
  <si>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</si>
  <si>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</si>
  <si>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</si>
  <si>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</si>
  <si>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</si>
  <si>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</si>
  <si>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</si>
  <si>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</si>
  <si>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</si>
  <si>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</si>
  <si>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</si>
  <si>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</si>
  <si>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</si>
  <si>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</si>
  <si>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</si>
  <si>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</si>
  <si>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</si>
  <si>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</si>
  <si>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</si>
  <si>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</si>
  <si>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</si>
  <si>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</si>
  <si>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</si>
  <si>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</si>
  <si>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</si>
  <si>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</si>
  <si>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</si>
  <si>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</si>
  <si>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</si>
  <si>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</si>
  <si>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</si>
  <si>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</si>
  <si>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</si>
  <si>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</si>
  <si>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</si>
  <si>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</si>
  <si>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</si>
  <si>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</si>
  <si>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</si>
  <si>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</si>
  <si>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</si>
  <si>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</si>
  <si>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</si>
  <si>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</si>
  <si>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</si>
  <si>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</si>
  <si>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</si>
  <si>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</si>
  <si>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</si>
  <si>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</si>
  <si>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</si>
  <si>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</si>
  <si>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</si>
  <si>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</si>
  <si>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</si>
  <si>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</si>
  <si>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</si>
  <si>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</si>
  <si>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</si>
  <si>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</si>
  <si>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</si>
  <si>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</si>
  <si>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</si>
  <si>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</si>
  <si>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</si>
  <si>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</si>
  <si>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</si>
  <si>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</si>
  <si>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</si>
  <si>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</si>
  <si>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</si>
  <si>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</si>
  <si>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</si>
  <si>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</si>
  <si>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</si>
  <si>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</si>
  <si>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</si>
  <si>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</si>
  <si>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</si>
  <si>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</si>
  <si>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</si>
  <si>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</si>
  <si>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</si>
  <si>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</si>
  <si>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</si>
  <si>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</si>
  <si>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</si>
  <si>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</si>
  <si>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</si>
  <si>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</si>
  <si>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</si>
  <si>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</si>
  <si>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</si>
  <si>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</si>
  <si>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</si>
  <si>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</si>
  <si>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</si>
  <si>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</si>
  <si>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</si>
  <si>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</si>
  <si>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</si>
  <si>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</si>
  <si>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</si>
  <si>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</si>
  <si>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</si>
  <si>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</si>
  <si>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</si>
  <si>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</si>
  <si>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</si>
  <si>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</si>
  <si>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</si>
  <si>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</si>
  <si>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</si>
  <si>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</si>
  <si>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</si>
  <si>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</si>
  <si>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</si>
  <si>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</si>
  <si>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</si>
  <si>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</si>
  <si>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</si>
  <si>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</si>
  <si>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</si>
  <si>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</si>
  <si>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</si>
  <si>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</si>
  <si>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</si>
  <si>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</si>
  <si>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</si>
  <si>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</si>
  <si>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</si>
  <si>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</si>
  <si>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</si>
  <si>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</si>
  <si>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</si>
  <si>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</si>
  <si>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</si>
  <si>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</si>
  <si>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</si>
  <si>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</si>
  <si>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</si>
  <si>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</si>
  <si>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</si>
  <si>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</si>
  <si>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</si>
  <si>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</si>
  <si>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</si>
  <si>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</si>
  <si>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</si>
  <si>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</si>
  <si>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</si>
  <si>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</si>
  <si>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</si>
  <si>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</si>
  <si>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</si>
  <si>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</si>
  <si>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</si>
  <si>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</si>
  <si>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</si>
  <si>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</si>
  <si>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</si>
  <si>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</si>
  <si>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</si>
  <si>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</si>
  <si>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</si>
  <si>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</si>
  <si>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</si>
  <si>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</si>
  <si>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</si>
  <si>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</si>
  <si>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</si>
  <si>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</si>
  <si>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</si>
  <si>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</si>
  <si>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</si>
  <si>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</si>
  <si>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</si>
  <si>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</si>
  <si>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</si>
  <si>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</si>
  <si>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</si>
  <si>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</si>
  <si>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</si>
  <si>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</si>
  <si>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</si>
  <si>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</si>
  <si>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</si>
  <si>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</si>
  <si>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</si>
  <si>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</si>
  <si>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</si>
  <si>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</si>
  <si>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</si>
  <si>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</si>
  <si>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</si>
  <si>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</si>
  <si>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</si>
  <si>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</si>
  <si>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</si>
  <si>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</si>
  <si>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</si>
  <si>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</si>
  <si>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</si>
  <si>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</si>
  <si>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</si>
  <si>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</si>
  <si>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</si>
  <si>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</si>
  <si>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</si>
  <si>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</si>
  <si>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</si>
  <si>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</si>
  <si>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</si>
  <si>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</si>
  <si>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</si>
  <si>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</si>
  <si>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</si>
  <si>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</si>
  <si>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</si>
  <si>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</si>
  <si>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</si>
  <si>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</si>
  <si>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</si>
  <si>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</si>
  <si>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</si>
  <si>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</si>
  <si>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</si>
  <si>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</si>
  <si>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</si>
  <si>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</si>
  <si>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</si>
  <si>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</si>
  <si>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</si>
  <si>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</si>
  <si>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</si>
  <si>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</si>
  <si>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</si>
  <si>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</si>
  <si>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</si>
  <si>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</si>
  <si>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</si>
  <si>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</si>
  <si>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</si>
  <si>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</si>
  <si>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</si>
  <si>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</si>
  <si>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</si>
  <si>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</si>
  <si>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</si>
  <si>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</si>
  <si>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</si>
  <si>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</si>
  <si>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</si>
  <si>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</si>
  <si>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</si>
  <si>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</si>
  <si>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</si>
  <si>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</si>
  <si>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</si>
  <si>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</si>
  <si>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</si>
  <si>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</si>
  <si>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</si>
  <si>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</si>
  <si>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</si>
  <si>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</si>
  <si>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</si>
  <si>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</si>
  <si>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</si>
  <si>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</si>
  <si>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</si>
  <si>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</si>
  <si>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</si>
  <si>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</si>
  <si>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</si>
  <si>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</si>
  <si>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</si>
  <si>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</si>
  <si>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</si>
  <si>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</si>
  <si>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</si>
  <si>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</si>
  <si>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</si>
  <si>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</si>
  <si>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</si>
  <si>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</si>
  <si>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</si>
  <si>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</si>
  <si>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</si>
  <si>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</si>
  <si>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</si>
  <si>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</si>
  <si>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</si>
  <si>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</si>
  <si>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</si>
  <si>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</si>
  <si>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</si>
  <si>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</si>
  <si>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</si>
  <si>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</si>
  <si>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</si>
  <si>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</si>
  <si>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</si>
  <si>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</si>
  <si>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</si>
  <si>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</si>
  <si>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</si>
  <si>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</si>
  <si>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</si>
  <si>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</si>
  <si>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</si>
  <si>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</si>
  <si>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</si>
  <si>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</si>
  <si>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</si>
  <si>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</si>
  <si>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</si>
  <si>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</si>
  <si>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</si>
  <si>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</si>
  <si>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</si>
  <si>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</si>
  <si>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</si>
  <si>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</si>
  <si>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</si>
  <si>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</si>
  <si>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</si>
  <si>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</si>
  <si>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</si>
  <si>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</si>
  <si>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</si>
  <si>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</si>
  <si>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</si>
  <si>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</si>
  <si>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</si>
  <si>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</si>
  <si>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</si>
  <si>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</si>
  <si>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</si>
  <si>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</si>
  <si>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</si>
  <si>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</si>
  <si>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</si>
  <si>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</si>
  <si>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</si>
  <si>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</si>
  <si>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</si>
  <si>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</si>
  <si>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</si>
  <si>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</si>
  <si>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</si>
  <si>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</si>
  <si>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</si>
  <si>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</si>
  <si>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</si>
  <si>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</si>
  <si>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</si>
  <si>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</si>
  <si>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</si>
  <si>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</si>
  <si>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</si>
  <si>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</si>
  <si>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</si>
  <si>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</si>
  <si>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</si>
  <si>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</si>
  <si>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</si>
  <si>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</si>
  <si>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</si>
  <si>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</si>
  <si>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</si>
  <si>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</si>
  <si>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</si>
  <si>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</si>
  <si>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</si>
  <si>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</si>
  <si>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</si>
  <si>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</si>
  <si>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</si>
  <si>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</si>
  <si>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</si>
  <si>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</si>
  <si>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</si>
  <si>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</si>
  <si>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</si>
  <si>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</si>
  <si>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</si>
  <si>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</si>
  <si>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</si>
  <si>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</si>
  <si>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</si>
  <si>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</si>
  <si>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</si>
  <si>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</si>
  <si>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</si>
  <si>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</si>
  <si>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</si>
  <si>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</si>
  <si>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</si>
  <si>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</si>
  <si>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</si>
  <si>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</si>
  <si>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</si>
  <si>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</si>
  <si>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</si>
  <si>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</si>
  <si>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</si>
  <si>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</si>
  <si>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</si>
  <si>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</si>
  <si>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</si>
  <si>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</si>
  <si>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</si>
  <si>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</si>
  <si>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</si>
  <si>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</si>
  <si>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</si>
  <si>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</si>
  <si>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</si>
  <si>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</si>
  <si>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</si>
  <si>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</si>
  <si>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</si>
  <si>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</si>
  <si>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</si>
  <si>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</si>
  <si>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</si>
  <si>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</si>
  <si>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</si>
  <si>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</si>
  <si>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</si>
  <si>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</si>
  <si>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</si>
  <si>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</si>
  <si>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</si>
  <si>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</si>
  <si>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</si>
  <si>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</si>
  <si>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</si>
  <si>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</si>
  <si>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</si>
  <si>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</si>
  <si>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</si>
  <si>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</si>
  <si>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</si>
  <si>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</si>
  <si>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</si>
  <si>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</si>
  <si>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</si>
  <si>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</si>
  <si>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</si>
  <si>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</si>
  <si>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</si>
  <si>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</si>
  <si>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</si>
  <si>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</si>
  <si>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</si>
  <si>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</si>
  <si>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</si>
  <si>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</si>
  <si>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</si>
  <si>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</si>
  <si>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</si>
  <si>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</si>
  <si>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</si>
  <si>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</si>
  <si>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</si>
  <si>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</si>
  <si>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</si>
  <si>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</si>
  <si>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</si>
  <si>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</si>
  <si>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</si>
  <si>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</si>
  <si>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</si>
  <si>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</si>
  <si>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</si>
  <si>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</si>
  <si>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</si>
  <si>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</si>
  <si>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</si>
  <si>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</si>
  <si>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</si>
  <si>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</si>
  <si>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</si>
  <si>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</si>
  <si>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</si>
  <si>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</si>
  <si>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</si>
  <si>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</si>
  <si>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</si>
  <si>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</si>
  <si>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</si>
  <si>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</si>
  <si>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</si>
  <si>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</si>
  <si>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</si>
  <si>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</si>
  <si>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</si>
  <si>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</si>
  <si>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</si>
  <si>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</si>
  <si>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</si>
  <si>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</si>
  <si>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</si>
  <si>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</si>
  <si>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</si>
  <si>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</si>
  <si>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</si>
  <si>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</si>
  <si>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</si>
  <si>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</si>
  <si>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</si>
  <si>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</si>
  <si>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</si>
  <si>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</si>
  <si>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</si>
  <si>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</si>
  <si>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</si>
  <si>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</si>
  <si>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</si>
  <si>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</si>
  <si>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</si>
  <si>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</si>
  <si>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</si>
  <si>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</si>
  <si>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</si>
  <si>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</si>
  <si>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</si>
  <si>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</si>
  <si>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</si>
  <si>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</si>
  <si>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</si>
  <si>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</si>
  <si>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</si>
  <si>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</si>
  <si>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</si>
  <si>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</si>
  <si>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</si>
  <si>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</si>
  <si>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</si>
  <si>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</si>
  <si>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</si>
  <si>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</si>
  <si>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</si>
  <si>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</si>
  <si>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</si>
  <si>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</si>
  <si>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</si>
  <si>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</si>
  <si>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</si>
  <si>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</si>
  <si>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</si>
  <si>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</si>
  <si>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</si>
  <si>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</si>
  <si>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</si>
  <si>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</si>
  <si>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</si>
  <si>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</si>
  <si>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</si>
  <si>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</si>
  <si>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</si>
  <si>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</si>
  <si>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</si>
  <si>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</si>
  <si>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</si>
  <si>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</si>
  <si>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</si>
  <si>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</si>
  <si>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</si>
  <si>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</si>
  <si>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</si>
  <si>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</si>
  <si>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</si>
  <si>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</si>
  <si>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</si>
  <si>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</si>
  <si>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</si>
  <si>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</si>
  <si>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</si>
  <si>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</si>
  <si>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</si>
  <si>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</si>
  <si>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</si>
  <si>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</si>
  <si>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</si>
  <si>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</si>
  <si>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</si>
  <si>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</si>
  <si>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</si>
  <si>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</si>
  <si>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</si>
  <si>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</si>
  <si>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</si>
  <si>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</si>
  <si>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</si>
  <si>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</si>
  <si>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</si>
  <si>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</si>
  <si>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</si>
  <si>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</si>
  <si>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</si>
  <si>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</si>
  <si>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</si>
  <si>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</si>
  <si>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</si>
  <si>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</si>
  <si>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</si>
  <si>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</si>
  <si>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</si>
  <si>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</si>
  <si>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</si>
  <si>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</si>
  <si>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</si>
  <si>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</si>
  <si>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</si>
  <si>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</si>
  <si>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</si>
  <si>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</si>
  <si>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</si>
  <si>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</si>
  <si>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</si>
  <si>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</si>
  <si>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</si>
  <si>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</si>
  <si>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</si>
  <si>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</si>
  <si>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</si>
  <si>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</si>
  <si>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</si>
  <si>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</si>
  <si>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</si>
  <si>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</si>
  <si>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</si>
  <si>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</si>
  <si>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</si>
  <si>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</si>
  <si>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</si>
  <si>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</si>
  <si>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</si>
  <si>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</si>
  <si>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</si>
  <si>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</si>
  <si>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</si>
  <si>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</si>
  <si>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</si>
  <si>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</si>
  <si>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</si>
  <si>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</si>
  <si>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</si>
  <si>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</si>
  <si>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</si>
  <si>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</si>
  <si>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</si>
  <si>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</si>
  <si>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</si>
  <si>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</si>
  <si>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</si>
  <si>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</si>
  <si>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</si>
  <si>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</si>
  <si>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</si>
  <si>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</si>
  <si>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</si>
  <si>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</si>
  <si>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</si>
  <si>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</si>
  <si>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</si>
  <si>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</si>
  <si>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</si>
  <si>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</si>
  <si>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</si>
  <si>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</si>
  <si>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</si>
  <si>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</si>
  <si>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</si>
  <si>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</si>
  <si>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</si>
  <si>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</si>
  <si>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</si>
  <si>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</si>
  <si>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</si>
  <si>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</si>
  <si>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</si>
  <si>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</si>
  <si>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</si>
  <si>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</si>
  <si>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</si>
  <si>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</si>
  <si>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</si>
  <si>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</si>
  <si>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</si>
  <si>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</si>
  <si>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</si>
  <si>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</si>
  <si>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</si>
  <si>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</si>
  <si>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</si>
  <si>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</si>
  <si>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</si>
  <si>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</si>
  <si>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</si>
  <si>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</si>
  <si>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</si>
  <si>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</si>
  <si>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</si>
  <si>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</si>
  <si>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</si>
  <si>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</si>
  <si>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</si>
  <si>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</si>
  <si>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</si>
  <si>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</si>
  <si>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</si>
  <si>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</si>
  <si>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</si>
  <si>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</si>
  <si>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</si>
  <si>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</si>
  <si>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</si>
  <si>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</si>
  <si>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</si>
  <si>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</si>
  <si>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</si>
  <si>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</si>
  <si>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</si>
  <si>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</si>
  <si>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</si>
  <si>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</si>
  <si>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</si>
  <si>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</si>
  <si>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</si>
  <si>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</si>
  <si>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</si>
  <si>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</si>
  <si>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</si>
  <si>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</si>
  <si>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</si>
  <si>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</si>
  <si>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</si>
  <si>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</si>
  <si>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</si>
  <si>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</si>
  <si>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</si>
  <si>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</si>
  <si>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</si>
  <si>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</si>
  <si>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</si>
  <si>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</si>
  <si>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</si>
  <si>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</si>
  <si>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</si>
  <si>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</si>
  <si>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</si>
  <si>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</si>
  <si>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</si>
  <si>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</si>
  <si>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</si>
  <si>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</si>
  <si>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</si>
  <si>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</si>
  <si>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</si>
  <si>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</si>
  <si>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</si>
  <si>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</si>
  <si>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</si>
  <si>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</si>
  <si>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</si>
  <si>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</si>
  <si>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</si>
  <si>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</si>
  <si>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</si>
  <si>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</si>
  <si>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</si>
  <si>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</si>
  <si>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</si>
  <si>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</si>
  <si>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</si>
  <si>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</si>
  <si>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</si>
  <si>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</si>
  <si>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</si>
  <si>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</si>
  <si>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</si>
  <si>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</si>
  <si>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</si>
  <si>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</si>
  <si>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</si>
  <si>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</si>
  <si>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</si>
  <si>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</si>
  <si>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</si>
  <si>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</si>
  <si>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</si>
  <si>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</si>
  <si>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</si>
  <si>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</si>
  <si>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</si>
  <si>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</si>
  <si>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</si>
  <si>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</si>
  <si>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</si>
  <si>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</si>
  <si>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</si>
  <si>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</si>
  <si>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</si>
  <si>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</si>
  <si>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</si>
  <si>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</si>
  <si>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</si>
  <si>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</si>
  <si>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</si>
  <si>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</si>
  <si>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</si>
  <si>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</si>
  <si>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h</t>
  </si>
  <si>
    <t>heniff</t>
  </si>
  <si>
    <t>Count</t>
  </si>
  <si>
    <t>other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</si>
  <si>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</si>
  <si>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</si>
  <si>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</si>
  <si>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</si>
  <si>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</si>
  <si>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</si>
  <si>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</si>
  <si>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</si>
  <si>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</si>
  <si>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</si>
  <si>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</si>
  <si>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</si>
  <si>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</si>
  <si>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</si>
  <si>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</si>
  <si>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Toppan EDS (Ebersole Dedicated Services)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</si>
</sst>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7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1" fillId="0" borderId="0" xfId="0" applyFont="1"/>
    <xf numFmtId="0" fontId="62" fillId="20" borderId="1" xfId="0" applyFont="1" applyFill="1" applyBorder="1" applyAlignment="1">
      <alignment horizontal="center" vertical="center"/>
    </xf>
    <xf numFmtId="171" fontId="63" fillId="20" borderId="1" xfId="0" applyNumberFormat="1" applyFont="1" applyFill="1" applyBorder="1" applyAlignment="1">
      <alignment horizontal="left" vertical="center"/>
    </xf>
    <xf numFmtId="0" fontId="63" fillId="20" borderId="1" xfId="0" applyFont="1" applyFill="1" applyBorder="1" applyAlignment="1">
      <alignment horizontal="right" vertical="center"/>
    </xf>
    <xf numFmtId="0" fontId="63" fillId="20" borderId="1" xfId="0" quotePrefix="1" applyFont="1" applyFill="1" applyBorder="1" applyAlignment="1">
      <alignment horizontal="right" vertical="center"/>
    </xf>
    <xf numFmtId="3" fontId="0" fillId="17" borderId="1" xfId="0" applyNumberFormat="1" applyFill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57" fillId="0" borderId="0" xfId="0" applyFont="1" applyAlignment="1">
      <alignment horizontal="center" vertical="center" shrinkToFi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69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409576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985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984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983">
      <calculatedColumnFormula>INDEX(#REF!,MATCH(A2,#REF!,0))</calculatedColumnFormula>
    </tableColumn>
    <tableColumn id="3" xr3:uid="{838E0BE6-AFAE-4E6F-820B-BC41E073E9D1}" name="Duplicate Check" dataDxfId="982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981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98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979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978"/>
    <tableColumn id="2" xr3:uid="{143E28E0-7524-47AD-BD1C-0F55329B5E8D}" name="Warehouse Provided"/>
    <tableColumn id="7" xr3:uid="{1E7C909A-EC59-48AA-8A58-AB4CC81D8AF8}" name="Key_x000a_for Supp Consol" dataDxfId="977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976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975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950" dataDxfId="949" headerRowCellStyle="Normal 2" dataCellStyle="Normal 2">
  <tableColumns count="16">
    <tableColumn id="14" xr3:uid="{2597E24D-9D99-4E91-83E1-5A63B8452E2F}" name="Location Name" dataDxfId="948" dataCellStyle="Normal 2"/>
    <tableColumn id="16" xr3:uid="{0FEED7EB-AFEA-4242-AF61-FD97F4A92A0A}" name="Location Name_x000a_Short" dataDxfId="947" dataCellStyle="Normal 2 2"/>
    <tableColumn id="18" xr3:uid="{37BA73D0-1102-4059-B0FB-DEB64A474698}" name="Assocaited Suppliers" dataDxfId="946" dataCellStyle="Normal 2 2"/>
    <tableColumn id="3" xr3:uid="{FFA6D01E-01D8-4137-BA28-4A8E1131E26C}" name="Street Address" dataDxfId="945" dataCellStyle="Normal 2"/>
    <tableColumn id="4" xr3:uid="{7E7FF253-E785-47EA-BCA1-4B3CD5E9BF6A}" name="City" dataDxfId="944" dataCellStyle="Normal 2"/>
    <tableColumn id="5" xr3:uid="{9A639C07-DC42-47FF-8BB7-808054C8A2FD}" name="State or_x000a_Providence" dataDxfId="943" dataCellStyle="Normal 2"/>
    <tableColumn id="6" xr3:uid="{190FB50A-3EF1-4C7D-BB4F-E753A74975A3}" name="Zip Code" dataDxfId="942" dataCellStyle="Normal 2"/>
    <tableColumn id="7" xr3:uid="{9FE479E5-2C19-48F8-864E-50F38361400B}" name="Contact" dataDxfId="941" dataCellStyle="Normal 2"/>
    <tableColumn id="8" xr3:uid="{0562F410-A587-4C80-9AEA-C14EF0B4E0A5}" name="Contact Phone 01" dataDxfId="940" dataCellStyle="Normal 2"/>
    <tableColumn id="9" xr3:uid="{3AFD9C8C-7AFC-4874-B6B7-F604CA1AE001}" name="Contact 02" dataDxfId="939" dataCellStyle="Normal 2"/>
    <tableColumn id="15" xr3:uid="{042DFE1D-EAF1-4D08-A302-0F54CF5DA8A7}" name="Contact Email" dataDxfId="938" dataCellStyle="Normal 2"/>
    <tableColumn id="10" xr3:uid="{99DC6A0C-C9B5-4F20-9633-161710737D96}" name="Shipping Hours From" dataDxfId="937" dataCellStyle="Normal 2"/>
    <tableColumn id="1" xr3:uid="{DC9FF4A8-0569-4983-A38B-DF5B5648B9A1}" name="Seperator" dataDxfId="936" dataCellStyle="Normal 2 2"/>
    <tableColumn id="13" xr3:uid="{DF762A27-5FB1-4633-B4F8-B27DD477CEC8}" name="Shipping Hours To" dataDxfId="935" dataCellStyle="Normal 2"/>
    <tableColumn id="11" xr3:uid="{B6BB550B-D18D-4D9C-958E-49D8B713A6DB}" name="Appointment Detail" dataDxfId="934" dataCellStyle="Normal 2"/>
    <tableColumn id="22" xr3:uid="{E46D99AD-5DF0-4967-8C58-492280B3614A}" name="Pickup Material Type" dataDxfId="933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3811</v>
      </c>
      <c r="I2" s="239" t="s">
        <v>6379</v>
      </c>
      <c r="J2" s="239"/>
      <c r="Q2" t="s">
        <v>6506</v>
      </c>
    </row>
    <row r="3" spans="2:17">
      <c r="E3" t="s">
        <v>5553</v>
      </c>
      <c r="F3" s="22" t="s">
        <v>7584</v>
      </c>
      <c r="I3" s="239"/>
      <c r="J3" s="239"/>
      <c r="N3" s="30" t="s">
        <v>5504</v>
      </c>
      <c r="Q3" s="22" t="s">
        <v>6505</v>
      </c>
    </row>
    <row r="4" spans="2:17">
      <c r="N4" t="s">
        <v>4695</v>
      </c>
    </row>
    <row r="6" spans="2:17">
      <c r="E6" s="29" t="s">
        <v>5556</v>
      </c>
    </row>
    <row r="7" spans="2:17">
      <c r="N7" s="30" t="s">
        <v>5495</v>
      </c>
    </row>
    <row r="8" spans="2:17">
      <c r="N8" t="s">
        <v>5497</v>
      </c>
    </row>
    <row r="9" spans="2:17">
      <c r="C9" t="s">
        <v>5554</v>
      </c>
      <c r="N9" t="s">
        <v>5498</v>
      </c>
      <c r="O9" t="s">
        <v>5496</v>
      </c>
    </row>
    <row r="10" spans="2:17">
      <c r="N10" t="s">
        <v>5499</v>
      </c>
    </row>
    <row r="11" spans="2:17">
      <c r="B11" s="45"/>
      <c r="C11" s="46"/>
      <c r="D11" s="46" t="s">
        <v>5551</v>
      </c>
      <c r="E11" s="46"/>
      <c r="F11" s="46"/>
      <c r="G11" s="46"/>
      <c r="H11" s="46"/>
      <c r="I11" s="46"/>
      <c r="J11" s="46"/>
      <c r="K11" s="47"/>
      <c r="N11" t="s">
        <v>5500</v>
      </c>
    </row>
    <row r="12" spans="2:17">
      <c r="B12" s="41"/>
      <c r="K12" s="42"/>
      <c r="N12" t="s">
        <v>5501</v>
      </c>
    </row>
    <row r="13" spans="2:17">
      <c r="B13" s="41"/>
      <c r="K13" s="42"/>
      <c r="N13" t="s">
        <v>5502</v>
      </c>
      <c r="O13" t="s">
        <v>5496</v>
      </c>
    </row>
    <row r="14" spans="2:17">
      <c r="B14" s="41"/>
      <c r="K14" s="42"/>
      <c r="N14" t="s">
        <v>5503</v>
      </c>
      <c r="O14" t="s">
        <v>5496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5671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5495</v>
      </c>
    </row>
    <row r="26" spans="2:17">
      <c r="L26" s="39"/>
      <c r="O26">
        <v>5</v>
      </c>
      <c r="P26" t="s">
        <v>6161</v>
      </c>
    </row>
    <row r="32" spans="2:17">
      <c r="Q32" t="s">
        <v>6160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40" t="s">
        <v>5673</v>
      </c>
      <c r="B1" s="240"/>
      <c r="C1" s="240"/>
      <c r="D1" s="240"/>
    </row>
    <row r="2" spans="1:4" s="39" customFormat="1" ht="26.25">
      <c r="A2" s="104" t="s">
        <v>5880</v>
      </c>
      <c r="B2" s="104" t="s">
        <v>5510</v>
      </c>
      <c r="C2" s="104" t="s">
        <v>5511</v>
      </c>
      <c r="D2" s="105" t="s">
        <v>5882</v>
      </c>
    </row>
    <row r="3" spans="1:4">
      <c r="A3" t="s">
        <v>5669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5670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zoomScale="90" zoomScaleNormal="90" workbookViewId="0">
      <pane ySplit="1" topLeftCell="A167" activePane="bottomLeft" state="frozen"/>
      <selection pane="bottomLeft" activeCell="AD1" sqref="AD1:AD1048576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3517</v>
      </c>
      <c r="B1" s="8" t="s">
        <v>3518</v>
      </c>
      <c r="C1" s="8" t="s">
        <v>3519</v>
      </c>
      <c r="D1" s="8" t="s">
        <v>3520</v>
      </c>
      <c r="E1" s="8" t="s">
        <v>3521</v>
      </c>
      <c r="F1" s="8" t="s">
        <v>3522</v>
      </c>
      <c r="G1" s="9" t="s">
        <v>3512</v>
      </c>
      <c r="H1" s="9" t="s">
        <v>3513</v>
      </c>
      <c r="I1" s="9" t="s">
        <v>3514</v>
      </c>
      <c r="J1" s="9" t="s">
        <v>3515</v>
      </c>
      <c r="K1" s="9" t="s">
        <v>3516</v>
      </c>
      <c r="L1" s="9" t="s">
        <v>3511</v>
      </c>
      <c r="M1" s="8" t="s">
        <v>4685</v>
      </c>
      <c r="N1" s="9" t="s">
        <v>4684</v>
      </c>
      <c r="O1" s="55" t="s">
        <v>1</v>
      </c>
      <c r="P1" s="56" t="s">
        <v>3510</v>
      </c>
      <c r="Q1" s="57" t="s">
        <v>0</v>
      </c>
      <c r="R1" s="58" t="s">
        <v>2</v>
      </c>
      <c r="S1" s="59" t="s">
        <v>5480</v>
      </c>
      <c r="T1" s="60" t="s">
        <v>5618</v>
      </c>
      <c r="U1" s="58" t="s">
        <v>3</v>
      </c>
      <c r="V1" s="59" t="s">
        <v>5481</v>
      </c>
      <c r="W1" s="60" t="s">
        <v>5408</v>
      </c>
      <c r="X1" s="61" t="s">
        <v>5405</v>
      </c>
      <c r="Y1" s="62" t="s">
        <v>5474</v>
      </c>
      <c r="Z1" s="60" t="s">
        <v>5473</v>
      </c>
      <c r="AA1" s="60" t="s">
        <v>5472</v>
      </c>
      <c r="AB1" s="60" t="s">
        <v>4</v>
      </c>
      <c r="AC1" s="60" t="s">
        <v>5619</v>
      </c>
      <c r="AD1" s="63" t="s">
        <v>4690</v>
      </c>
      <c r="AE1" s="64" t="s">
        <v>5291</v>
      </c>
      <c r="AF1" s="65" t="s">
        <v>3523</v>
      </c>
      <c r="AG1" s="65" t="s">
        <v>4682</v>
      </c>
      <c r="AH1" s="65" t="s">
        <v>4691</v>
      </c>
      <c r="AI1" s="65" t="s">
        <v>4683</v>
      </c>
      <c r="AJ1" s="65" t="s">
        <v>5478</v>
      </c>
      <c r="AK1" s="65" t="s">
        <v>5477</v>
      </c>
      <c r="AL1" s="65" t="s">
        <v>5476</v>
      </c>
      <c r="AM1" s="66" t="s">
        <v>5484</v>
      </c>
      <c r="AN1" s="66" t="s">
        <v>5479</v>
      </c>
      <c r="AO1" s="66" t="s">
        <v>5544</v>
      </c>
      <c r="AP1" s="67" t="s">
        <v>4692</v>
      </c>
      <c r="AQ1" s="65" t="s">
        <v>5475</v>
      </c>
      <c r="AR1" s="68" t="s">
        <v>4686</v>
      </c>
      <c r="AS1" s="68" t="s">
        <v>4687</v>
      </c>
      <c r="AT1" s="68" t="s">
        <v>4693</v>
      </c>
      <c r="AU1" s="68" t="s">
        <v>4694</v>
      </c>
      <c r="AV1" s="68" t="s">
        <v>4708</v>
      </c>
      <c r="AW1" s="68" t="s">
        <v>4700</v>
      </c>
      <c r="AX1" s="68" t="s">
        <v>4688</v>
      </c>
      <c r="AY1" s="68" t="s">
        <v>4689</v>
      </c>
      <c r="AZ1" s="69" t="s">
        <v>4701</v>
      </c>
      <c r="BA1" s="68" t="s">
        <v>4702</v>
      </c>
      <c r="BB1" s="68" t="s">
        <v>4703</v>
      </c>
      <c r="BC1" s="68" t="s">
        <v>4704</v>
      </c>
      <c r="BD1" s="68" t="s">
        <v>4707</v>
      </c>
      <c r="BE1" s="69" t="s">
        <v>4705</v>
      </c>
      <c r="BF1" s="70" t="s">
        <v>4699</v>
      </c>
      <c r="BG1" s="70" t="s">
        <v>4698</v>
      </c>
      <c r="BH1" s="71" t="s">
        <v>4697</v>
      </c>
      <c r="BI1" s="70" t="s">
        <v>4706</v>
      </c>
      <c r="BJ1" s="72" t="s">
        <v>5482</v>
      </c>
      <c r="BK1" s="70" t="s">
        <v>5483</v>
      </c>
      <c r="BL1" s="70" t="s">
        <v>5648</v>
      </c>
      <c r="BM1" s="10" t="s">
        <v>4696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448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448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3811</v>
      </c>
      <c r="AO2" s="25" t="s">
        <v>3811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>Net</v>
      </c>
      <c r="BD2" s="27" t="str">
        <f>IFERROR(IF(O2="","",IF(ISERROR(MATCH(AR2,AV:AV,0)),"","Net")),"")</f>
        <v>Net</v>
      </c>
      <c r="BE2" s="27" t="str">
        <f>IFERROR(IF(O2="","",IF(ISERROR(MATCH(AR2,AW:AW,0)),"","Exp")),"")</f>
        <v/>
      </c>
      <c r="BF2" s="27" t="str">
        <f>IFERROR(IF(O2="","",IF(AND(AZ2="Supp",BC2="Net"),"S+N","")),"")</f>
        <v>S+N</v>
      </c>
      <c r="BG2" s="27" t="str">
        <f>IFERROR(IF(O2="","",IF(OR(BE2&lt;&gt;"",BF2&lt;&gt;""),"S+NorE","")),"")</f>
        <v>S+NorE</v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>Supp or Hun Need</v>
      </c>
      <c r="BL2" s="27" t="str">
        <f>IF(OR(BK2&lt;&gt;"",BE2&lt;&gt;""),"SorHandNandE","")</f>
        <v>SorHandNandE</v>
      </c>
      <c r="BM2" s="21" t="s">
        <v>5649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327</v>
      </c>
      <c r="V3" s="53">
        <f t="shared" ref="V3:V66" si="2">IFERROR(IF(O3="","",ROUND(U3/((Z3/30)*7),1)),"n/a")</f>
        <v>1.7</v>
      </c>
      <c r="W3" s="52">
        <f t="shared" ref="W3:W66" si="3">IF(IFERROR(IF(V3&lt;3.1,IF(AA3="spike",(3-V3)*(Z3/4),(3-V3)*(AA3/4)),""),"")&lt;0,0,IFERROR(IF(V3&lt;3.1,IF(AA3="spike",(3-V3)*(Z3/4),(3-V3)*(AA3/4)),""),""))</f>
        <v>307.125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327</v>
      </c>
      <c r="Y3" s="53">
        <f t="shared" ref="Y3:Y66" si="4">IFERROR(IF(O3="","",ROUND(X3/((Z3/30)*7),1)),"n/a")</f>
        <v>1.7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510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3811</v>
      </c>
      <c r="AO3" s="25" t="s">
        <v>3811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>00002</v>
      </c>
      <c r="AV3" s="27" t="str">
        <f t="shared" ref="AV3:AV66" si="11">IF(AND(AA3="Spike",L3=0,K3=0,X3&gt;=0),"",IF(Y3&lt;3.1,AR3,""))</f>
        <v>00002</v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>Net</v>
      </c>
      <c r="BD3" s="27" t="str">
        <f t="shared" ref="BD3:BD66" si="19">IFERROR(IF(O3="","",IF(ISERROR(MATCH(AR3,AV:AV,0)),"","Net")),"")</f>
        <v>Net</v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>S+N</v>
      </c>
      <c r="BG3" s="27" t="str">
        <f t="shared" ref="BG3:BG66" si="22">IFERROR(IF(O3="","",IF(OR(BE3&lt;&gt;"",BF3&lt;&gt;""),"S+NorE","")),"")</f>
        <v>S+NorE</v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>Supp or Hun Need</v>
      </c>
      <c r="BL3" s="27" t="str">
        <f t="shared" ref="BL3:BL66" si="27">IF(OR(BK3&lt;&gt;"",BE3&lt;&gt;""),"SorHandNandE","")</f>
        <v>SorHandNandE</v>
      </c>
      <c r="BM3" s="21" t="s">
        <v>5649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12663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3811</v>
      </c>
      <c r="AO4" s="25" t="s">
        <v>3811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>Net</v>
      </c>
      <c r="BD4" s="27" t="str">
        <f t="shared" si="19"/>
        <v>Net</v>
      </c>
      <c r="BE4" s="27" t="str">
        <f t="shared" si="20"/>
        <v/>
      </c>
      <c r="BF4" s="27" t="str">
        <f t="shared" si="21"/>
        <v>S+N</v>
      </c>
      <c r="BG4" s="27" t="str">
        <f t="shared" si="22"/>
        <v>S+NorE</v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>Supp or Hun Need</v>
      </c>
      <c r="BL4" s="27" t="str">
        <f t="shared" si="27"/>
        <v>SorHandNandE</v>
      </c>
      <c r="BM4" s="21" t="s">
        <v>5649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6228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7792</v>
      </c>
      <c r="S5" s="53">
        <f t="shared" si="0"/>
        <v>6.1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2750</v>
      </c>
      <c r="V5" s="53">
        <f t="shared" si="2"/>
        <v>2.2000000000000002</v>
      </c>
      <c r="W5" s="52">
        <f t="shared" si="3"/>
        <v>1250.9999999999998</v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2750</v>
      </c>
      <c r="Y5" s="53">
        <f t="shared" si="4"/>
        <v>2.2000000000000002</v>
      </c>
      <c r="Z5" s="52">
        <f>IF(L5="","",INDEX('Aub Demand'!H:H,MATCH($O5,'Aub Demand'!$A:$A,0)))</f>
        <v>5436</v>
      </c>
      <c r="AA5" s="52">
        <f t="shared" si="5"/>
        <v>6255</v>
      </c>
      <c r="AB5" s="52">
        <f>IFERROR(INDEX('Aub Demand'!L:L,MATCH($O5,'Aub Demand'!$A:$A,0)),"")</f>
        <v>2755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3916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>00002</v>
      </c>
      <c r="AV5" s="27" t="str">
        <f t="shared" si="11"/>
        <v>00002</v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>Net</v>
      </c>
      <c r="BD5" s="27" t="str">
        <f t="shared" si="19"/>
        <v>Net</v>
      </c>
      <c r="BE5" s="27" t="str">
        <f t="shared" si="20"/>
        <v/>
      </c>
      <c r="BF5" s="27" t="str">
        <f t="shared" si="21"/>
        <v>S+N</v>
      </c>
      <c r="BG5" s="27" t="str">
        <f t="shared" si="22"/>
        <v>S+NorE</v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>Supp or Hun Need</v>
      </c>
      <c r="BL5" s="27" t="str">
        <f t="shared" si="27"/>
        <v>SorHandNandE</v>
      </c>
      <c r="BM5" s="21" t="s">
        <v>5649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8993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7959</v>
      </c>
      <c r="S6" s="53">
        <f t="shared" si="0"/>
        <v>6.1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3504</v>
      </c>
      <c r="V6" s="53">
        <f t="shared" si="2"/>
        <v>2.7</v>
      </c>
      <c r="W6" s="52">
        <f t="shared" si="3"/>
        <v>591.8249999999997</v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3504</v>
      </c>
      <c r="Y6" s="53">
        <f t="shared" si="4"/>
        <v>2.7</v>
      </c>
      <c r="Z6" s="52">
        <f>IF(L6="","",INDEX('Aub Demand'!H:H,MATCH($O6,'Aub Demand'!$A:$A,0)))</f>
        <v>5620</v>
      </c>
      <c r="AA6" s="52">
        <f t="shared" si="5"/>
        <v>7891</v>
      </c>
      <c r="AB6" s="52">
        <f>IFERROR(INDEX('Aub Demand'!L:L,MATCH($O6,'Aub Demand'!$A:$A,0)),"")</f>
        <v>5144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3811</v>
      </c>
      <c r="AO6" s="25" t="s">
        <v>3811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>00002</v>
      </c>
      <c r="AV6" s="27" t="str">
        <f t="shared" si="11"/>
        <v>00002</v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>Net</v>
      </c>
      <c r="BD6" s="27" t="str">
        <f t="shared" si="19"/>
        <v>Net</v>
      </c>
      <c r="BE6" s="27" t="str">
        <f t="shared" si="20"/>
        <v/>
      </c>
      <c r="BF6" s="27" t="str">
        <f t="shared" si="21"/>
        <v>S+N</v>
      </c>
      <c r="BG6" s="27" t="str">
        <f t="shared" si="22"/>
        <v>S+NorE</v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>Supp or Hun Need</v>
      </c>
      <c r="BL6" s="27" t="str">
        <f t="shared" si="27"/>
        <v>SorHandNandE</v>
      </c>
      <c r="BM6" s="21" t="s">
        <v>5649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3811</v>
      </c>
      <c r="AO7" s="25" t="s">
        <v>3811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5649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1637</v>
      </c>
      <c r="V8" s="53">
        <f t="shared" si="2"/>
        <v>2</v>
      </c>
      <c r="W8" s="52">
        <f t="shared" si="3"/>
        <v>1382.875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1637</v>
      </c>
      <c r="Y8" s="53">
        <f t="shared" si="4"/>
        <v>2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7210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N8" s="25" t="s">
        <v>3811</v>
      </c>
      <c r="AO8" s="25" t="s">
        <v>3811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5649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3969</v>
      </c>
      <c r="V9" s="53">
        <f t="shared" si="2"/>
        <v>8.4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3969</v>
      </c>
      <c r="Y9" s="53">
        <f t="shared" si="4"/>
        <v>8.4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2466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3811</v>
      </c>
      <c r="AO9" s="25" t="s">
        <v>3811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5649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3811</v>
      </c>
      <c r="AO10" s="25" t="s">
        <v>3811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5649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1354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1328</v>
      </c>
      <c r="S11" s="53">
        <f t="shared" si="0"/>
        <v>4.2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-341</v>
      </c>
      <c r="V11" s="53">
        <f t="shared" si="2"/>
        <v>-1.1000000000000001</v>
      </c>
      <c r="W11" s="52">
        <f t="shared" si="3"/>
        <v>1758.3874999999998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-341</v>
      </c>
      <c r="Y11" s="53">
        <f t="shared" si="4"/>
        <v>-1.1000000000000001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1534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3811</v>
      </c>
      <c r="AO11" s="25" t="s">
        <v>3811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5649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336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3811</v>
      </c>
      <c r="AO12" s="25" t="s">
        <v>3811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5649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696</v>
      </c>
      <c r="V13" s="53">
        <f t="shared" si="2"/>
        <v>1.1000000000000001</v>
      </c>
      <c r="W13" s="52">
        <f t="shared" si="3"/>
        <v>1643.0249999999999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696</v>
      </c>
      <c r="Y13" s="53">
        <f t="shared" si="4"/>
        <v>1.1000000000000001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1544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3811</v>
      </c>
      <c r="AO13" s="25" t="s">
        <v>3811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5649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243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3811</v>
      </c>
      <c r="AO14" s="25" t="s">
        <v>3811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5649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818</v>
      </c>
      <c r="V15" s="53">
        <f t="shared" si="2"/>
        <v>2</v>
      </c>
      <c r="W15" s="52">
        <f t="shared" si="3"/>
        <v>653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818</v>
      </c>
      <c r="Y15" s="53">
        <f t="shared" si="4"/>
        <v>2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3238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3811</v>
      </c>
      <c r="AO15" s="25" t="s">
        <v>3811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>00009</v>
      </c>
      <c r="AV15" s="27" t="str">
        <f t="shared" si="11"/>
        <v>00009</v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5649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611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3811</v>
      </c>
      <c r="AO16" s="25" t="s">
        <v>3811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5649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1046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1046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3811</v>
      </c>
      <c r="AO17" s="25" t="s">
        <v>3811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5649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894</v>
      </c>
      <c r="V18" s="53">
        <f t="shared" si="2"/>
        <v>4.5999999999999996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894</v>
      </c>
      <c r="Y18" s="53">
        <f t="shared" si="4"/>
        <v>4.5999999999999996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715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3811</v>
      </c>
      <c r="AO18" s="25" t="s">
        <v>3811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5649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3811</v>
      </c>
      <c r="AO19" s="25" t="s">
        <v>3811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5649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3811</v>
      </c>
      <c r="AO20" s="25" t="s">
        <v>3811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5649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3811</v>
      </c>
      <c r="AO21" s="25" t="s">
        <v>3811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5649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3811</v>
      </c>
      <c r="AO22" s="25" t="s">
        <v>3811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5649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3811</v>
      </c>
      <c r="AO23" s="25" t="s">
        <v>3811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5649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3811</v>
      </c>
      <c r="AO24" s="25" t="s">
        <v>3811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5649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3811</v>
      </c>
      <c r="AO25" s="25" t="s">
        <v>3811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5649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470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3811</v>
      </c>
      <c r="AO26" s="25" t="s">
        <v>3811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5649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409</v>
      </c>
      <c r="V27" s="53">
        <f t="shared" si="2"/>
        <v>11.6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409</v>
      </c>
      <c r="Y27" s="53">
        <f t="shared" si="4"/>
        <v>11.6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509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3811</v>
      </c>
      <c r="AO27" s="25" t="s">
        <v>3811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5649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3811</v>
      </c>
      <c r="AO28" s="25" t="s">
        <v>3811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5649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1432</v>
      </c>
      <c r="V29" s="53">
        <f t="shared" si="2"/>
        <v>53.8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1432</v>
      </c>
      <c r="Y29" s="53">
        <f t="shared" si="4"/>
        <v>53.8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3811</v>
      </c>
      <c r="AO29" s="25" t="s">
        <v>3811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5649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3811</v>
      </c>
      <c r="AO30" s="25" t="s">
        <v>3811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5649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3811</v>
      </c>
      <c r="AO31" s="25" t="s">
        <v>3811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5649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3811</v>
      </c>
      <c r="AO32" s="25" t="s">
        <v>3811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5649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100</v>
      </c>
      <c r="V33" s="53">
        <f t="shared" si="2"/>
        <v>3.7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100</v>
      </c>
      <c r="Y33" s="53">
        <f t="shared" si="4"/>
        <v>3.7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3811</v>
      </c>
      <c r="AO33" s="25" t="s">
        <v>3811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5649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15454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9508</v>
      </c>
      <c r="V34" s="53">
        <f t="shared" si="2"/>
        <v>9.4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9508</v>
      </c>
      <c r="Y34" s="53">
        <f t="shared" si="4"/>
        <v>9.4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2172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N34" s="25">
        <v>25</v>
      </c>
      <c r="AO34" s="25" t="s">
        <v>3916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5649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2182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12641</v>
      </c>
      <c r="S35" s="53">
        <f t="shared" si="0"/>
        <v>22.7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10791</v>
      </c>
      <c r="V35" s="53">
        <f t="shared" si="2"/>
        <v>19.399999999999999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10791</v>
      </c>
      <c r="Y35" s="53">
        <f t="shared" si="4"/>
        <v>19.399999999999999</v>
      </c>
      <c r="Z35" s="52">
        <f>IF(L35="","",INDEX('Aub Demand'!H:H,MATCH($O35,'Aub Demand'!$A:$A,0)))</f>
        <v>2386</v>
      </c>
      <c r="AA35" s="52">
        <f t="shared" si="5"/>
        <v>2761</v>
      </c>
      <c r="AB35" s="52">
        <f>IFERROR(INDEX('Aub Demand'!L:L,MATCH($O35,'Aub Demand'!$A:$A,0)),"")</f>
        <v>869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N35" s="25" t="s">
        <v>3811</v>
      </c>
      <c r="AO35" s="25" t="s">
        <v>3811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5649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3811</v>
      </c>
      <c r="AO36" s="25" t="s">
        <v>3811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3811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3811</v>
      </c>
      <c r="AO37" s="25" t="s">
        <v>3811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3811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14798</v>
      </c>
      <c r="V38" s="53">
        <f t="shared" si="2"/>
        <v>40.200000000000003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14798</v>
      </c>
      <c r="Y38" s="53">
        <f t="shared" si="4"/>
        <v>40.200000000000003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3811</v>
      </c>
      <c r="AO38" s="25" t="s">
        <v>3811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5652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3811</v>
      </c>
      <c r="AO39" s="25" t="s">
        <v>3811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5652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3811</v>
      </c>
      <c r="AO40" s="25" t="s">
        <v>3811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5649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3277</v>
      </c>
      <c r="V41" s="53">
        <f t="shared" si="2"/>
        <v>60.5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3277</v>
      </c>
      <c r="Y41" s="53">
        <f t="shared" si="4"/>
        <v>60.5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3811</v>
      </c>
      <c r="AO41" s="25" t="s">
        <v>3811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5649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12589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106754</v>
      </c>
      <c r="S42" s="53">
        <f t="shared" si="0"/>
        <v>27.6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82363</v>
      </c>
      <c r="V42" s="53">
        <f t="shared" si="2"/>
        <v>21.3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82363</v>
      </c>
      <c r="Y42" s="53">
        <f t="shared" si="4"/>
        <v>21.3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13212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3811</v>
      </c>
      <c r="AO42" s="25" t="s">
        <v>3811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5649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7560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179495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159031</v>
      </c>
      <c r="V43" s="53">
        <f t="shared" si="2"/>
        <v>52.8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159031</v>
      </c>
      <c r="Y43" s="53">
        <f t="shared" si="4"/>
        <v>52.8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9974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3811</v>
      </c>
      <c r="AO43" s="25" t="s">
        <v>3811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5649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3811</v>
      </c>
      <c r="AO44" s="25" t="s">
        <v>3811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5649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3811</v>
      </c>
      <c r="AO45" s="25" t="s">
        <v>3811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5649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3811</v>
      </c>
      <c r="AO46" s="25" t="s">
        <v>3811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5649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3811</v>
      </c>
      <c r="AO47" s="25" t="s">
        <v>3811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5649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286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286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3811</v>
      </c>
      <c r="AO48" s="25" t="s">
        <v>3811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5649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1202</v>
      </c>
      <c r="V49" s="53">
        <f t="shared" si="2"/>
        <v>30.7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1202</v>
      </c>
      <c r="Y49" s="53">
        <f t="shared" si="4"/>
        <v>30.7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3811</v>
      </c>
      <c r="AO49" s="25" t="s">
        <v>3811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3811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3811</v>
      </c>
      <c r="AO50" s="25" t="s">
        <v>3811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5649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3811</v>
      </c>
      <c r="AO51" s="25" t="s">
        <v>3811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5649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3811</v>
      </c>
      <c r="AO52" s="25" t="s">
        <v>3811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3811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207</v>
      </c>
      <c r="V53" s="53">
        <f t="shared" si="2"/>
        <v>1.8</v>
      </c>
      <c r="W53" s="52">
        <f t="shared" si="3"/>
        <v>177.45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207</v>
      </c>
      <c r="Y53" s="53">
        <f t="shared" si="4"/>
        <v>1.8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714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3811</v>
      </c>
      <c r="AO53" s="25" t="s">
        <v>3811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5649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3811</v>
      </c>
      <c r="AO54" s="25" t="s">
        <v>3811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5649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1478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1478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3811</v>
      </c>
      <c r="AO55" s="25" t="s">
        <v>3811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5649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3811</v>
      </c>
      <c r="AO56" s="25" t="s">
        <v>3811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5649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1016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1016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445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3811</v>
      </c>
      <c r="AO57" s="25" t="s">
        <v>3811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5649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3811</v>
      </c>
      <c r="AO58" s="25" t="s">
        <v>3811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5649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3811</v>
      </c>
      <c r="AO59" s="25" t="s">
        <v>3811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5649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1706</v>
      </c>
      <c r="V60" s="53">
        <f t="shared" si="2"/>
        <v>3.2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1706</v>
      </c>
      <c r="Y60" s="53">
        <f t="shared" si="4"/>
        <v>3.2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1069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3811</v>
      </c>
      <c r="AO60" s="25" t="s">
        <v>3811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5649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756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756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491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3811</v>
      </c>
      <c r="AO61" s="25" t="s">
        <v>3811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5649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3811</v>
      </c>
      <c r="AO62" s="25" t="s">
        <v>3811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5649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3811</v>
      </c>
      <c r="AO63" s="25" t="s">
        <v>3811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5649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674</v>
      </c>
      <c r="V64" s="53">
        <f t="shared" si="2"/>
        <v>9.1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674</v>
      </c>
      <c r="Y64" s="53">
        <f t="shared" si="4"/>
        <v>9.1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3811</v>
      </c>
      <c r="AO64" s="25" t="s">
        <v>3811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5649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3811</v>
      </c>
      <c r="AO65" s="25" t="s">
        <v>3811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5649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3811</v>
      </c>
      <c r="AO66" s="25" t="s">
        <v>3811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5649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3811</v>
      </c>
      <c r="AO67" s="25" t="s">
        <v>3811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5649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3811</v>
      </c>
      <c r="AO68" s="25" t="s">
        <v>3811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5649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9227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43885</v>
      </c>
      <c r="S69" s="53">
        <f t="shared" si="28"/>
        <v>19.8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43873</v>
      </c>
      <c r="V69" s="53">
        <f t="shared" si="30"/>
        <v>19.7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43873</v>
      </c>
      <c r="Y69" s="53">
        <f t="shared" si="32"/>
        <v>19.7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8755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3811</v>
      </c>
      <c r="AO69" s="25" t="s">
        <v>3811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5649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6033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35149</v>
      </c>
      <c r="S70" s="53">
        <f t="shared" si="28"/>
        <v>21.2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35149</v>
      </c>
      <c r="V70" s="53">
        <f t="shared" si="30"/>
        <v>21.2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35149</v>
      </c>
      <c r="Y70" s="53">
        <f t="shared" si="32"/>
        <v>21.2</v>
      </c>
      <c r="Z70" s="52">
        <f>IF(L70="","",INDEX('Aub Demand'!H:H,MATCH($O70,'Aub Demand'!$A:$A,0)))</f>
        <v>7104</v>
      </c>
      <c r="AA70" s="52">
        <f t="shared" si="33"/>
        <v>8903.5</v>
      </c>
      <c r="AB70" s="52">
        <f>IFERROR(INDEX('Aub Demand'!L:L,MATCH($O70,'Aub Demand'!$A:$A,0)),"")</f>
        <v>7192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3811</v>
      </c>
      <c r="AO70" s="25" t="s">
        <v>3811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5649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3811</v>
      </c>
      <c r="AO71" s="25" t="s">
        <v>3811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3811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2077</v>
      </c>
      <c r="V72" s="53">
        <f t="shared" si="30"/>
        <v>1.9</v>
      </c>
      <c r="W72" s="52">
        <f t="shared" si="31"/>
        <v>1509.8875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2077</v>
      </c>
      <c r="Y72" s="53">
        <f t="shared" si="32"/>
        <v>1.9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3811</v>
      </c>
      <c r="AO72" s="25" t="s">
        <v>3811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5649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3201</v>
      </c>
      <c r="V73" s="53">
        <f t="shared" si="30"/>
        <v>8.1999999999999993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3201</v>
      </c>
      <c r="Y73" s="53">
        <f t="shared" si="32"/>
        <v>8.1999999999999993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1198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3811</v>
      </c>
      <c r="AO73" s="25" t="s">
        <v>3811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5649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3811</v>
      </c>
      <c r="AO74" s="25" t="s">
        <v>3811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5649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395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3811</v>
      </c>
      <c r="AO75" s="25" t="s">
        <v>3811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5649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3811</v>
      </c>
      <c r="AO76" s="25" t="s">
        <v>3811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5649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3811</v>
      </c>
      <c r="AO77" s="25" t="s">
        <v>3811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5649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3811</v>
      </c>
      <c r="AO78" s="25" t="s">
        <v>3811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5649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3811</v>
      </c>
      <c r="AO79" s="25" t="s">
        <v>3811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5649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3811</v>
      </c>
      <c r="AO80" s="25" t="s">
        <v>3811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5649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3811</v>
      </c>
      <c r="AO81" s="25" t="s">
        <v>3811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5649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5731</v>
      </c>
      <c r="V82" s="53">
        <f t="shared" si="30"/>
        <v>28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5731</v>
      </c>
      <c r="Y82" s="53">
        <f t="shared" si="32"/>
        <v>28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3811</v>
      </c>
      <c r="AO82" s="25" t="s">
        <v>3811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5649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3811</v>
      </c>
      <c r="AO83" s="25" t="s">
        <v>3811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5649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3811</v>
      </c>
      <c r="AO84" s="25" t="s">
        <v>3811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5649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3811</v>
      </c>
      <c r="AO85" s="25" t="s">
        <v>3811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5649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3811</v>
      </c>
      <c r="AO86" s="25" t="s">
        <v>3811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5649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3811</v>
      </c>
      <c r="AO87" s="25" t="s">
        <v>3811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5649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3811</v>
      </c>
      <c r="AO88" s="25" t="s">
        <v>3811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5649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3081</v>
      </c>
      <c r="V89" s="53">
        <f t="shared" si="30"/>
        <v>14.8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3081</v>
      </c>
      <c r="Y89" s="53">
        <f t="shared" si="32"/>
        <v>14.8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883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3811</v>
      </c>
      <c r="AO89" s="25" t="s">
        <v>3811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5649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3811</v>
      </c>
      <c r="AO90" s="25" t="s">
        <v>3811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5649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3811</v>
      </c>
      <c r="AO91" s="25" t="s">
        <v>3811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5649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2877</v>
      </c>
      <c r="V92" s="53">
        <f t="shared" si="30"/>
        <v>2.4</v>
      </c>
      <c r="W92" s="52">
        <f t="shared" si="31"/>
        <v>952.20000000000016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2877</v>
      </c>
      <c r="Y92" s="53">
        <f t="shared" si="32"/>
        <v>2.4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3811</v>
      </c>
      <c r="AO92" s="25" t="s">
        <v>3811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>00335</v>
      </c>
      <c r="AV92" s="27" t="str">
        <f t="shared" si="39"/>
        <v>00335</v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>Net</v>
      </c>
      <c r="BD92" s="27" t="str">
        <f t="shared" si="47"/>
        <v>Net</v>
      </c>
      <c r="BE92" s="27" t="str">
        <f t="shared" si="48"/>
        <v/>
      </c>
      <c r="BF92" s="27" t="str">
        <f t="shared" si="49"/>
        <v>S+N</v>
      </c>
      <c r="BG92" s="27" t="str">
        <f t="shared" si="50"/>
        <v>S+NorE</v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>Supp or Hun Need</v>
      </c>
      <c r="BL92" s="27" t="str">
        <f t="shared" si="55"/>
        <v>SorHandNandE</v>
      </c>
      <c r="BM92" s="21" t="s">
        <v>5649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3811</v>
      </c>
      <c r="AO93" s="25" t="s">
        <v>3811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>Net</v>
      </c>
      <c r="BD93" s="27" t="str">
        <f t="shared" si="47"/>
        <v>Net</v>
      </c>
      <c r="BE93" s="27" t="str">
        <f t="shared" si="48"/>
        <v/>
      </c>
      <c r="BF93" s="27" t="str">
        <f t="shared" si="49"/>
        <v>S+N</v>
      </c>
      <c r="BG93" s="27" t="str">
        <f t="shared" si="50"/>
        <v>S+NorE</v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>Supp or Hun Need</v>
      </c>
      <c r="BL93" s="27" t="str">
        <f t="shared" si="55"/>
        <v>SorHandNandE</v>
      </c>
      <c r="BM93" s="21" t="s">
        <v>5649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3811</v>
      </c>
      <c r="AO94" s="25" t="s">
        <v>3811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5649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3811</v>
      </c>
      <c r="AO95" s="25" t="s">
        <v>3811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5649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3811</v>
      </c>
      <c r="AO96" s="25" t="s">
        <v>3811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5649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3811</v>
      </c>
      <c r="AO97" s="25" t="s">
        <v>3811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5649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3811</v>
      </c>
      <c r="AO98" s="25" t="s">
        <v>3811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5649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3811</v>
      </c>
      <c r="AO99" s="25" t="s">
        <v>3811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5649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3811</v>
      </c>
      <c r="AO100" s="25" t="s">
        <v>3811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5649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3811</v>
      </c>
      <c r="AO101" s="25" t="s">
        <v>3811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5649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3811</v>
      </c>
      <c r="AO102" s="25" t="s">
        <v>3811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3811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3811</v>
      </c>
      <c r="AO103" s="25" t="s">
        <v>3811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3811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3811</v>
      </c>
      <c r="AO104" s="25" t="s">
        <v>3811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3811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3811</v>
      </c>
      <c r="AO105" s="25" t="s">
        <v>3811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3811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3811</v>
      </c>
      <c r="AO106" s="25" t="s">
        <v>3811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3811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3811</v>
      </c>
      <c r="AO107" s="25" t="s">
        <v>3811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3811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3811</v>
      </c>
      <c r="AO108" s="25" t="s">
        <v>3811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3811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5625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3811</v>
      </c>
      <c r="AO109" s="25" t="s">
        <v>3811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5649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3327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3811</v>
      </c>
      <c r="AO110" s="25" t="s">
        <v>3811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5649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3811</v>
      </c>
      <c r="AO111" s="25" t="s">
        <v>3811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5649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3811</v>
      </c>
      <c r="AO112" s="25" t="s">
        <v>3811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5649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2024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3811</v>
      </c>
      <c r="AO113" s="25" t="s">
        <v>3811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5649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2027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3811</v>
      </c>
      <c r="AO114" s="25" t="s">
        <v>3811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5649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3811</v>
      </c>
      <c r="AO115" s="25" t="s">
        <v>3811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3811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3811</v>
      </c>
      <c r="AO116" s="25" t="s">
        <v>3811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3811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3329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3811</v>
      </c>
      <c r="AO117" s="25" t="s">
        <v>3811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5649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13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3811</v>
      </c>
      <c r="AO118" s="25" t="s">
        <v>3811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5649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2346</v>
      </c>
      <c r="V119" s="53">
        <f t="shared" si="30"/>
        <v>372.4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2346</v>
      </c>
      <c r="Y119" s="53">
        <f t="shared" si="32"/>
        <v>372.4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21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3811</v>
      </c>
      <c r="AO119" s="25" t="s">
        <v>3811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5649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3811</v>
      </c>
      <c r="AO120" s="25" t="s">
        <v>3811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5649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3811</v>
      </c>
      <c r="AO121" s="25" t="s">
        <v>3811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5649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2028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3811</v>
      </c>
      <c r="AO122" s="25" t="s">
        <v>3811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5649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2030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3811</v>
      </c>
      <c r="AO123" s="25" t="s">
        <v>3811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5649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3811</v>
      </c>
      <c r="AO124" s="25" t="s">
        <v>3811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5649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3811</v>
      </c>
      <c r="AO125" s="25" t="s">
        <v>3811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5649</v>
      </c>
    </row>
    <row r="126" spans="1:65" ht="15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3811</v>
      </c>
      <c r="AO126" s="25" t="s">
        <v>3811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5649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3811</v>
      </c>
      <c r="AO127" s="25" t="s">
        <v>3811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5649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2031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3811</v>
      </c>
      <c r="AO128" s="25" t="s">
        <v>3811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5649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2033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3811</v>
      </c>
      <c r="AO129" s="25" t="s">
        <v>3811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5649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3811</v>
      </c>
      <c r="AO130" s="25" t="s">
        <v>3811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5649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3811</v>
      </c>
      <c r="AO131" s="25" t="s">
        <v>3811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5649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244</v>
      </c>
      <c r="V132" s="53">
        <f t="shared" si="58"/>
        <v>15.4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244</v>
      </c>
      <c r="Y132" s="53">
        <f t="shared" si="60"/>
        <v>15.4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3811</v>
      </c>
      <c r="AO132" s="25" t="s">
        <v>3811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5649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3811</v>
      </c>
      <c r="AO133" s="25" t="s">
        <v>3811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5649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3811</v>
      </c>
      <c r="AO134" s="25" t="s">
        <v>3811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5649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3811</v>
      </c>
      <c r="AO135" s="25" t="s">
        <v>3811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5649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3811</v>
      </c>
      <c r="AO136" s="25" t="s">
        <v>3811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5649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3811</v>
      </c>
      <c r="AO137" s="25" t="s">
        <v>3811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5649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3811</v>
      </c>
      <c r="AO138" s="25" t="s">
        <v>3811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5649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3811</v>
      </c>
      <c r="AO139" s="25" t="s">
        <v>3811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5649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3811</v>
      </c>
      <c r="AO140" s="25" t="s">
        <v>3811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5649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3811</v>
      </c>
      <c r="AO141" s="25" t="s">
        <v>3811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5649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3811</v>
      </c>
      <c r="AO142" s="25" t="s">
        <v>3811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3811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3811</v>
      </c>
      <c r="AO143" s="25" t="s">
        <v>3811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5649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3811</v>
      </c>
      <c r="AO144" s="25" t="s">
        <v>3811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5649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3811</v>
      </c>
      <c r="AO145" s="25" t="s">
        <v>3811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5649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2034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3811</v>
      </c>
      <c r="AO146" s="25" t="s">
        <v>3811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5649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2036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3811</v>
      </c>
      <c r="AO147" s="25" t="s">
        <v>3811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5649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3811</v>
      </c>
      <c r="AO148" s="25" t="s">
        <v>3811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5649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6396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3811</v>
      </c>
      <c r="AO149" s="25" t="s">
        <v>3811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3811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3811</v>
      </c>
      <c r="AO150" s="25" t="s">
        <v>3811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5649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3811</v>
      </c>
      <c r="AO151" s="25" t="s">
        <v>3811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5649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1605</v>
      </c>
      <c r="V152" s="53">
        <f t="shared" si="58"/>
        <v>39.799999999999997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1605</v>
      </c>
      <c r="Y152" s="53">
        <f t="shared" si="60"/>
        <v>39.799999999999997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3811</v>
      </c>
      <c r="AO152" s="25" t="s">
        <v>3811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5649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3811</v>
      </c>
      <c r="AO153" s="25" t="s">
        <v>3811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5649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3811</v>
      </c>
      <c r="AO154" s="25" t="s">
        <v>3811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5649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3811</v>
      </c>
      <c r="AO155" s="25" t="s">
        <v>3811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5649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3811</v>
      </c>
      <c r="AO156" s="25" t="s">
        <v>3811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5649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2037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3811</v>
      </c>
      <c r="AO157" s="25" t="s">
        <v>3811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5649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2039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3811</v>
      </c>
      <c r="AO158" s="25" t="s">
        <v>3811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5649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3331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3811</v>
      </c>
      <c r="AO159" s="25" t="s">
        <v>3811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5650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3811</v>
      </c>
      <c r="AO160" s="25" t="s">
        <v>3811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5649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3811</v>
      </c>
      <c r="AO161" s="25" t="s">
        <v>3811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5650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1490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1490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3811</v>
      </c>
      <c r="AO162" s="25" t="s">
        <v>3811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5650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3811</v>
      </c>
      <c r="AO163" s="25" t="s">
        <v>3811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3811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6026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3811</v>
      </c>
      <c r="AO164" s="25" t="s">
        <v>3811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3811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3333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3811</v>
      </c>
      <c r="AO165" s="25" t="s">
        <v>3811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3811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3811</v>
      </c>
      <c r="AO166" s="25" t="s">
        <v>3811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5649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-11</v>
      </c>
      <c r="Y167" s="53">
        <f t="shared" si="60"/>
        <v>-0.5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3811</v>
      </c>
      <c r="AO167" s="25" t="s">
        <v>3811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5649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3811</v>
      </c>
      <c r="AO168" s="25" t="s">
        <v>3811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5649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3811</v>
      </c>
      <c r="AO169" s="25" t="s">
        <v>3811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5649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3811</v>
      </c>
      <c r="AO170" s="25" t="s">
        <v>3811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5649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434</v>
      </c>
      <c r="V171" s="53">
        <f t="shared" si="58"/>
        <v>43.3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434</v>
      </c>
      <c r="Y171" s="53">
        <f t="shared" si="60"/>
        <v>43.3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3811</v>
      </c>
      <c r="AO171" s="25" t="s">
        <v>3811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5649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3811</v>
      </c>
      <c r="AO172" s="25" t="s">
        <v>3811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5649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372</v>
      </c>
      <c r="V173" s="53">
        <f t="shared" si="58"/>
        <v>44.3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372</v>
      </c>
      <c r="Y173" s="53">
        <f t="shared" si="60"/>
        <v>44.3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3811</v>
      </c>
      <c r="AO173" s="25" t="s">
        <v>3811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5649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3811</v>
      </c>
      <c r="AO174" s="25" t="s">
        <v>3811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5650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3811</v>
      </c>
      <c r="AO175" s="25" t="s">
        <v>3811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5649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3811</v>
      </c>
      <c r="AO176" s="25" t="s">
        <v>3811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5649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22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3811</v>
      </c>
      <c r="AO177" s="25" t="s">
        <v>3811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5649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3811</v>
      </c>
      <c r="AO178" s="25" t="s">
        <v>3811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5649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3811</v>
      </c>
      <c r="AO179" s="25" t="s">
        <v>3811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5649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30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3811</v>
      </c>
      <c r="AO180" s="25" t="s">
        <v>3811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5649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3136</v>
      </c>
      <c r="V181" s="53">
        <f t="shared" si="58"/>
        <v>253.6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3136</v>
      </c>
      <c r="Y181" s="53">
        <f t="shared" si="60"/>
        <v>253.6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3811</v>
      </c>
      <c r="AO181" s="25" t="s">
        <v>3811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5649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148</v>
      </c>
      <c r="V182" s="53">
        <f t="shared" si="58"/>
        <v>9.3000000000000007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148</v>
      </c>
      <c r="Y182" s="53">
        <f t="shared" si="60"/>
        <v>9.3000000000000007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3811</v>
      </c>
      <c r="AO182" s="25" t="s">
        <v>3811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5649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3811</v>
      </c>
      <c r="AO183" s="25" t="s">
        <v>3811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5649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3811</v>
      </c>
      <c r="AO184" s="25" t="s">
        <v>3811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5649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3811</v>
      </c>
      <c r="AO185" s="25" t="s">
        <v>3811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5649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2040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3811</v>
      </c>
      <c r="AO186" s="25" t="s">
        <v>3811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5649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2042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3811</v>
      </c>
      <c r="AO187" s="25" t="s">
        <v>3811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5649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-96</v>
      </c>
      <c r="V188" s="53">
        <f t="shared" si="58"/>
        <v>-29.4</v>
      </c>
      <c r="W188" s="52">
        <f t="shared" si="59"/>
        <v>174.15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-96</v>
      </c>
      <c r="Y188" s="53">
        <f t="shared" si="60"/>
        <v>-29.4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3811</v>
      </c>
      <c r="AO188" s="25" t="s">
        <v>3811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5649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647</v>
      </c>
      <c r="V189" s="53">
        <f t="shared" si="58"/>
        <v>95.6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647</v>
      </c>
      <c r="Y189" s="53">
        <f t="shared" si="60"/>
        <v>95.6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3811</v>
      </c>
      <c r="AO189" s="25" t="s">
        <v>3811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5649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2043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3811</v>
      </c>
      <c r="AO190" s="25" t="s">
        <v>3811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5649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3811</v>
      </c>
      <c r="AO191" s="25" t="s">
        <v>3811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5649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3811</v>
      </c>
      <c r="AO192" s="25" t="s">
        <v>3811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5649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3811</v>
      </c>
      <c r="AO193" s="25" t="s">
        <v>3811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5649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3811</v>
      </c>
      <c r="AO194" s="25" t="s">
        <v>3811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5649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3811</v>
      </c>
      <c r="AO195" s="25" t="s">
        <v>3811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5649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131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3811</v>
      </c>
      <c r="AO196" s="25" t="s">
        <v>3811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5649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6005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3811</v>
      </c>
      <c r="AO197" s="25" t="s">
        <v>3811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3811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3811</v>
      </c>
      <c r="AO198" s="25" t="s">
        <v>3811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5649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2045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3811</v>
      </c>
      <c r="AO199" s="25" t="s">
        <v>3811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5649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2048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3811</v>
      </c>
      <c r="AO200" s="25" t="s">
        <v>3811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5649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2049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3811</v>
      </c>
      <c r="AO201" s="25" t="s">
        <v>3811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5649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2051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3811</v>
      </c>
      <c r="AO202" s="25" t="s">
        <v>3811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5649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3811</v>
      </c>
      <c r="AO203" s="25" t="s">
        <v>3811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5649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3811</v>
      </c>
      <c r="AO204" s="25" t="s">
        <v>3811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5649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2052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3811</v>
      </c>
      <c r="AO205" s="25" t="s">
        <v>3811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5649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2054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3811</v>
      </c>
      <c r="AO206" s="25" t="s">
        <v>3811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5649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2055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-124</v>
      </c>
      <c r="Y207" s="53">
        <f t="shared" si="88"/>
        <v>-6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3811</v>
      </c>
      <c r="AO207" s="25" t="s">
        <v>3811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5649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2057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380</v>
      </c>
      <c r="Y208" s="53">
        <f t="shared" si="88"/>
        <v>39.700000000000003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D208" s="25">
        <v>1</v>
      </c>
      <c r="AE208" s="52" t="s">
        <v>5651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3811</v>
      </c>
      <c r="AO208" s="25" t="s">
        <v>3811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5649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5464</v>
      </c>
      <c r="V209" s="53">
        <f t="shared" si="86"/>
        <v>62.9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5464</v>
      </c>
      <c r="Y209" s="53">
        <f t="shared" si="88"/>
        <v>62.9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3811</v>
      </c>
      <c r="AO209" s="25" t="s">
        <v>3811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3811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2058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3811</v>
      </c>
      <c r="AO210" s="25" t="s">
        <v>3811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5649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2061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3811</v>
      </c>
      <c r="AO211" s="25" t="s">
        <v>3811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5649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2063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3811</v>
      </c>
      <c r="AO212" s="25" t="s">
        <v>3811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5649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2065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3811</v>
      </c>
      <c r="AO213" s="25" t="s">
        <v>3811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5649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2069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3811</v>
      </c>
      <c r="AO214" s="25" t="s">
        <v>3811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3811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2071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3811</v>
      </c>
      <c r="AO215" s="25" t="s">
        <v>3811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3811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2074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3811</v>
      </c>
      <c r="AO216" s="25" t="s">
        <v>3811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5649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2076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3811</v>
      </c>
      <c r="AO217" s="25" t="s">
        <v>3811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5649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2078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3811</v>
      </c>
      <c r="AO218" s="25" t="s">
        <v>3811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5649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2080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3811</v>
      </c>
      <c r="AO219" s="25" t="s">
        <v>3811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5649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2082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3811</v>
      </c>
      <c r="AO220" s="25" t="s">
        <v>3811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5649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2085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3811</v>
      </c>
      <c r="AO221" s="25" t="s">
        <v>3811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5649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2088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3811</v>
      </c>
      <c r="AO222" s="25" t="s">
        <v>3811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5649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2090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649</v>
      </c>
      <c r="V223" s="53">
        <f t="shared" si="86"/>
        <v>66.2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649</v>
      </c>
      <c r="Y223" s="53">
        <f t="shared" si="88"/>
        <v>66.2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3811</v>
      </c>
      <c r="AO223" s="25" t="s">
        <v>3811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5649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6400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3811</v>
      </c>
      <c r="AO224" s="25" t="s">
        <v>3811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3811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2091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3811</v>
      </c>
      <c r="AO225" s="25" t="s">
        <v>3811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5649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2094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3811</v>
      </c>
      <c r="AO226" s="25" t="s">
        <v>3811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5649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2096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3811</v>
      </c>
      <c r="AO227" s="25" t="s">
        <v>3811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5649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3811</v>
      </c>
      <c r="AO228" s="25" t="s">
        <v>3811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5649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3811</v>
      </c>
      <c r="AO229" s="25" t="s">
        <v>3811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5649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3811</v>
      </c>
      <c r="AO230" s="25" t="s">
        <v>3811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5649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3811</v>
      </c>
      <c r="AO231" s="25" t="s">
        <v>3811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5649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3811</v>
      </c>
      <c r="AO232" s="25" t="s">
        <v>3811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5649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3811</v>
      </c>
      <c r="AO233" s="25" t="s">
        <v>3811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5649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3811</v>
      </c>
      <c r="AO234" s="25" t="s">
        <v>3811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5649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3811</v>
      </c>
      <c r="AO235" s="25" t="s">
        <v>3811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5649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2097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3811</v>
      </c>
      <c r="AO236" s="25" t="s">
        <v>3811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5649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2099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3811</v>
      </c>
      <c r="AO237" s="25" t="s">
        <v>3811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5649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3811</v>
      </c>
      <c r="AO238" s="25" t="s">
        <v>3811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5649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3811</v>
      </c>
      <c r="AO239" s="25" t="s">
        <v>3811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5649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3811</v>
      </c>
      <c r="AO240" s="25" t="s">
        <v>3811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5649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3811</v>
      </c>
      <c r="AO241" s="25" t="s">
        <v>3811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5649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3811</v>
      </c>
      <c r="AO242" s="25" t="s">
        <v>3811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3811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3811</v>
      </c>
      <c r="AO243" s="25" t="s">
        <v>3811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3811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3811</v>
      </c>
      <c r="AO244" s="25" t="s">
        <v>3811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5649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3811</v>
      </c>
      <c r="AO245" s="25" t="s">
        <v>3811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5649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3811</v>
      </c>
      <c r="AO246" s="25" t="s">
        <v>3811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5649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3811</v>
      </c>
      <c r="AO247" s="25" t="s">
        <v>3811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5649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3811</v>
      </c>
      <c r="AO248" s="25" t="s">
        <v>3811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5649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3811</v>
      </c>
      <c r="AO249" s="25" t="s">
        <v>3811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5649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3811</v>
      </c>
      <c r="AO250" s="25" t="s">
        <v>3811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5649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3811</v>
      </c>
      <c r="AO251" s="25" t="s">
        <v>3811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5649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3811</v>
      </c>
      <c r="AO252" s="25" t="s">
        <v>3811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3811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3811</v>
      </c>
      <c r="AO253" s="25" t="s">
        <v>3811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3811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3811</v>
      </c>
      <c r="AO254" s="25" t="s">
        <v>3811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5649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3811</v>
      </c>
      <c r="AO255" s="25" t="s">
        <v>3811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5649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3335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3811</v>
      </c>
      <c r="AO256" s="25" t="s">
        <v>3811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5649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3337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3811</v>
      </c>
      <c r="AO257" s="25" t="s">
        <v>3811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5649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3811</v>
      </c>
      <c r="AO258" s="25" t="s">
        <v>3811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3811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3811</v>
      </c>
      <c r="AO259" s="25" t="s">
        <v>3811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3811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3811</v>
      </c>
      <c r="AO260" s="25" t="s">
        <v>3811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5649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3811</v>
      </c>
      <c r="AO261" s="25" t="s">
        <v>3811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5649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3811</v>
      </c>
      <c r="AO262" s="25" t="s">
        <v>3811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3811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3811</v>
      </c>
      <c r="AO263" s="25" t="s">
        <v>3811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3811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3811</v>
      </c>
      <c r="AO264" s="25" t="s">
        <v>3811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5649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326</v>
      </c>
      <c r="Y265" s="53">
        <f t="shared" si="116"/>
        <v>174.6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D265" s="25">
        <v>1</v>
      </c>
      <c r="AE265" s="52" t="s">
        <v>5651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3916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5649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3811</v>
      </c>
      <c r="AO266" s="25" t="s">
        <v>3811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5649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3811</v>
      </c>
      <c r="AO267" s="25" t="s">
        <v>3811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5649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3811</v>
      </c>
      <c r="AO268" s="25" t="s">
        <v>3811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5649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3811</v>
      </c>
      <c r="AO269" s="25" t="s">
        <v>3811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5649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3811</v>
      </c>
      <c r="AO270" s="25" t="s">
        <v>3811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5649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3811</v>
      </c>
      <c r="AO271" s="25" t="s">
        <v>3811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5649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2100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3811</v>
      </c>
      <c r="AO272" s="25" t="s">
        <v>3811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5649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2102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3811</v>
      </c>
      <c r="AO273" s="25" t="s">
        <v>3811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5649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3811</v>
      </c>
      <c r="AO274" s="25" t="s">
        <v>3811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3811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1925</v>
      </c>
      <c r="V275" s="53">
        <f t="shared" si="114"/>
        <v>158.69999999999999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1925</v>
      </c>
      <c r="Y275" s="53">
        <f t="shared" si="116"/>
        <v>158.69999999999999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3811</v>
      </c>
      <c r="AO275" s="25" t="s">
        <v>3811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5649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3811</v>
      </c>
      <c r="AO276" s="25" t="s">
        <v>3811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5649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3811</v>
      </c>
      <c r="AO277" s="25" t="s">
        <v>3811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5649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3811</v>
      </c>
      <c r="AO278" s="25" t="s">
        <v>3811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5649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3811</v>
      </c>
      <c r="AO279" s="25" t="s">
        <v>3811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5649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3811</v>
      </c>
      <c r="AO280" s="25" t="s">
        <v>3811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5649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3811</v>
      </c>
      <c r="AO281" s="25" t="s">
        <v>3811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5649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3811</v>
      </c>
      <c r="AO282" s="25" t="s">
        <v>3811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5649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3811</v>
      </c>
      <c r="AO283" s="25" t="s">
        <v>3811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5649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3811</v>
      </c>
      <c r="AO284" s="25" t="s">
        <v>3811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3811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2103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3811</v>
      </c>
      <c r="AO285" s="25" t="s">
        <v>3811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5649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2105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793</v>
      </c>
      <c r="V286" s="53">
        <f t="shared" si="114"/>
        <v>212.4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793</v>
      </c>
      <c r="Y286" s="53">
        <f t="shared" si="116"/>
        <v>212.4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3811</v>
      </c>
      <c r="AO286" s="25" t="s">
        <v>3811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5649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3811</v>
      </c>
      <c r="AO287" s="25" t="s">
        <v>3811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5649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2106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3811</v>
      </c>
      <c r="AO288" s="25" t="s">
        <v>3811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5649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2109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3811</v>
      </c>
      <c r="AO289" s="25" t="s">
        <v>3811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5649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3811</v>
      </c>
      <c r="AO290" s="25" t="s">
        <v>3811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5649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3811</v>
      </c>
      <c r="AO291" s="25" t="s">
        <v>3811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5649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3811</v>
      </c>
      <c r="AO292" s="25" t="s">
        <v>3811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5649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3811</v>
      </c>
      <c r="AO293" s="25" t="s">
        <v>3811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5649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3811</v>
      </c>
      <c r="AO294" s="25" t="s">
        <v>3811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5649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3811</v>
      </c>
      <c r="AO295" s="25" t="s">
        <v>3811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5649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3811</v>
      </c>
      <c r="AO296" s="25" t="s">
        <v>3811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5649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3811</v>
      </c>
      <c r="AO297" s="25" t="s">
        <v>3811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5649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3811</v>
      </c>
      <c r="AO298" s="25" t="s">
        <v>3811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5649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3811</v>
      </c>
      <c r="AO299" s="25" t="s">
        <v>3811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5649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3811</v>
      </c>
      <c r="AO300" s="25" t="s">
        <v>3811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5649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19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835</v>
      </c>
      <c r="S301" s="53">
        <f t="shared" si="112"/>
        <v>52.6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766</v>
      </c>
      <c r="V301" s="53">
        <f t="shared" si="114"/>
        <v>48.3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766</v>
      </c>
      <c r="Y301" s="53">
        <f t="shared" si="116"/>
        <v>48.3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65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3811</v>
      </c>
      <c r="AO301" s="25" t="s">
        <v>3811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5649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3811</v>
      </c>
      <c r="AO302" s="25" t="s">
        <v>3811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5649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1528</v>
      </c>
      <c r="V303" s="53">
        <f t="shared" si="114"/>
        <v>409.3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1528</v>
      </c>
      <c r="Y303" s="53">
        <f t="shared" si="116"/>
        <v>409.3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3811</v>
      </c>
      <c r="AO303" s="25" t="s">
        <v>3811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5649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2110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3811</v>
      </c>
      <c r="AO304" s="25" t="s">
        <v>3811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5649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2112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3811</v>
      </c>
      <c r="AO305" s="25" t="s">
        <v>3811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5649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3811</v>
      </c>
      <c r="AO306" s="25" t="s">
        <v>3811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3811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3811</v>
      </c>
      <c r="AO307" s="25" t="s">
        <v>3811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3811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3811</v>
      </c>
      <c r="AO308" s="25" t="s">
        <v>3811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5649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3811</v>
      </c>
      <c r="AO309" s="25" t="s">
        <v>3811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5649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2113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3811</v>
      </c>
      <c r="AO310" s="25" t="s">
        <v>3811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5649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2115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3811</v>
      </c>
      <c r="AO311" s="25" t="s">
        <v>3811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5649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3811</v>
      </c>
      <c r="AO312" s="25" t="s">
        <v>3811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5649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3811</v>
      </c>
      <c r="AO313" s="25" t="s">
        <v>3811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5649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2116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3811</v>
      </c>
      <c r="AO314" s="25" t="s">
        <v>3811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5649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2118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3811</v>
      </c>
      <c r="AO315" s="25" t="s">
        <v>3811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5649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6006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3811</v>
      </c>
      <c r="AO316" s="25" t="s">
        <v>3811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3811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3811</v>
      </c>
      <c r="AO317" s="25" t="s">
        <v>3811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5649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3811</v>
      </c>
      <c r="AO318" s="25" t="s">
        <v>3811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3811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5487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0</v>
      </c>
      <c r="S319" s="53">
        <f t="shared" si="112"/>
        <v>0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-8</v>
      </c>
      <c r="V319" s="53">
        <f t="shared" si="114"/>
        <v>-1.6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-8</v>
      </c>
      <c r="Y319" s="53">
        <f t="shared" si="116"/>
        <v>-1.6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3811</v>
      </c>
      <c r="AO319" s="25" t="s">
        <v>3811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>AV751</v>
      </c>
      <c r="AU319" s="27" t="str">
        <f t="shared" si="122"/>
        <v>AV751</v>
      </c>
      <c r="AV319" s="27" t="str">
        <f t="shared" si="123"/>
        <v>AV751</v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>Gross</v>
      </c>
      <c r="BC319" s="27" t="str">
        <f t="shared" si="130"/>
        <v>Net</v>
      </c>
      <c r="BD319" s="27" t="str">
        <f t="shared" si="131"/>
        <v>Net</v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>H+N</v>
      </c>
      <c r="BI319" s="27" t="str">
        <f t="shared" si="136"/>
        <v>H+Nex</v>
      </c>
      <c r="BJ319" s="27" t="str">
        <f t="shared" si="137"/>
        <v>Supp or Hun</v>
      </c>
      <c r="BK319" s="27" t="str">
        <f t="shared" si="138"/>
        <v>Supp or Hun Need</v>
      </c>
      <c r="BL319" s="27" t="str">
        <f t="shared" si="139"/>
        <v>SorHandNandE</v>
      </c>
      <c r="BM319" s="21" t="s">
        <v>5649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1810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1810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1810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 t="s">
        <v>3811</v>
      </c>
      <c r="AO320" s="25" t="s">
        <v>3811</v>
      </c>
      <c r="AP320" s="25">
        <f t="shared" si="118"/>
        <v>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>Gross</v>
      </c>
      <c r="BC320" s="27" t="str">
        <f t="shared" si="130"/>
        <v>Net</v>
      </c>
      <c r="BD320" s="27" t="str">
        <f t="shared" si="131"/>
        <v>Net</v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>H+N</v>
      </c>
      <c r="BI320" s="27" t="str">
        <f t="shared" si="136"/>
        <v>H+Nex</v>
      </c>
      <c r="BJ320" s="27" t="str">
        <f t="shared" si="137"/>
        <v>Supp or Hun</v>
      </c>
      <c r="BK320" s="27" t="str">
        <f t="shared" si="138"/>
        <v>Supp or Hun Need</v>
      </c>
      <c r="BL320" s="27" t="str">
        <f t="shared" si="139"/>
        <v>SorHandNandE</v>
      </c>
      <c r="BM320" s="21" t="s">
        <v>5649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3811</v>
      </c>
      <c r="AO321" s="25" t="s">
        <v>3811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3811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3811</v>
      </c>
      <c r="AO322" s="25" t="s">
        <v>3811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5649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3811</v>
      </c>
      <c r="AO323" s="25" t="s">
        <v>3811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5649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3811</v>
      </c>
      <c r="AO324" s="25" t="s">
        <v>3811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5649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3811</v>
      </c>
      <c r="AO325" s="25" t="s">
        <v>3811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3811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3811</v>
      </c>
      <c r="AO326" s="25" t="s">
        <v>3811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5649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3811</v>
      </c>
      <c r="AO327" s="25" t="s">
        <v>3811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5649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3811</v>
      </c>
      <c r="AO328" s="25" t="s">
        <v>3811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3811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3341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3811</v>
      </c>
      <c r="AO329" s="25" t="s">
        <v>3811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5649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3811</v>
      </c>
      <c r="AO330" s="25" t="s">
        <v>3811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5649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3811</v>
      </c>
      <c r="AO331" s="25" t="s">
        <v>3811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5649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20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3811</v>
      </c>
      <c r="AO332" s="25" t="s">
        <v>3811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5649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3811</v>
      </c>
      <c r="AO333" s="25" t="s">
        <v>3811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5649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3811</v>
      </c>
      <c r="AO334" s="25" t="s">
        <v>3811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5649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3811</v>
      </c>
      <c r="AO335" s="25" t="s">
        <v>3811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5649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276</v>
      </c>
      <c r="V336" s="53">
        <f t="shared" si="142"/>
        <v>15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276</v>
      </c>
      <c r="Y336" s="53">
        <f t="shared" si="144"/>
        <v>15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3811</v>
      </c>
      <c r="AO336" s="25" t="s">
        <v>3811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5649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4508</v>
      </c>
      <c r="V337" s="53">
        <f t="shared" si="142"/>
        <v>62.3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4508</v>
      </c>
      <c r="Y337" s="53">
        <f t="shared" si="144"/>
        <v>62.3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3811</v>
      </c>
      <c r="AO337" s="25" t="s">
        <v>3811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5649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2119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3811</v>
      </c>
      <c r="AO338" s="25" t="s">
        <v>3811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5649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2121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3811</v>
      </c>
      <c r="AO339" s="25" t="s">
        <v>3811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5649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6007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3811</v>
      </c>
      <c r="AO340" s="25" t="s">
        <v>3811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3811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3811</v>
      </c>
      <c r="AO341" s="25" t="s">
        <v>3811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5649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2354</v>
      </c>
      <c r="V342" s="53">
        <f t="shared" si="142"/>
        <v>48.7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2354</v>
      </c>
      <c r="Y342" s="53">
        <f t="shared" si="144"/>
        <v>48.7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3811</v>
      </c>
      <c r="AO342" s="25" t="s">
        <v>3811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5649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3811</v>
      </c>
      <c r="AO343" s="25" t="s">
        <v>3811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5649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244</v>
      </c>
      <c r="V344" s="53">
        <f t="shared" si="142"/>
        <v>2.2000000000000002</v>
      </c>
      <c r="W344" s="52">
        <f t="shared" si="143"/>
        <v>165.89999999999998</v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244</v>
      </c>
      <c r="Y344" s="53">
        <f t="shared" si="144"/>
        <v>2.2000000000000002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3811</v>
      </c>
      <c r="AO344" s="25" t="s">
        <v>3811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>AW300</v>
      </c>
      <c r="AV344" s="27" t="str">
        <f t="shared" si="151"/>
        <v>AW300</v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>Net</v>
      </c>
      <c r="BD344" s="27" t="str">
        <f t="shared" si="159"/>
        <v>Net</v>
      </c>
      <c r="BE344" s="27" t="str">
        <f t="shared" si="160"/>
        <v/>
      </c>
      <c r="BF344" s="27" t="str">
        <f t="shared" si="161"/>
        <v>S+N</v>
      </c>
      <c r="BG344" s="27" t="str">
        <f t="shared" si="162"/>
        <v>S+NorE</v>
      </c>
      <c r="BH344" s="27" t="str">
        <f t="shared" si="163"/>
        <v>H+N</v>
      </c>
      <c r="BI344" s="27" t="str">
        <f t="shared" si="164"/>
        <v>H+Nex</v>
      </c>
      <c r="BJ344" s="27" t="str">
        <f t="shared" si="165"/>
        <v>Supp or Hun</v>
      </c>
      <c r="BK344" s="27" t="str">
        <f t="shared" si="166"/>
        <v>Supp or Hun Need</v>
      </c>
      <c r="BL344" s="27" t="str">
        <f t="shared" si="167"/>
        <v>SorHandNandE</v>
      </c>
      <c r="BM344" s="21" t="s">
        <v>5649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3811</v>
      </c>
      <c r="AO345" s="25" t="s">
        <v>3811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>Net</v>
      </c>
      <c r="BD345" s="27" t="str">
        <f t="shared" si="159"/>
        <v>Net</v>
      </c>
      <c r="BE345" s="27" t="str">
        <f t="shared" si="160"/>
        <v/>
      </c>
      <c r="BF345" s="27" t="str">
        <f t="shared" si="161"/>
        <v>S+N</v>
      </c>
      <c r="BG345" s="27" t="str">
        <f t="shared" si="162"/>
        <v>S+NorE</v>
      </c>
      <c r="BH345" s="27" t="str">
        <f t="shared" si="163"/>
        <v>H+N</v>
      </c>
      <c r="BI345" s="27" t="str">
        <f t="shared" si="164"/>
        <v>H+Nex</v>
      </c>
      <c r="BJ345" s="27" t="str">
        <f t="shared" si="165"/>
        <v>Supp or Hun</v>
      </c>
      <c r="BK345" s="27" t="str">
        <f t="shared" si="166"/>
        <v>Supp or Hun Need</v>
      </c>
      <c r="BL345" s="27" t="str">
        <f t="shared" si="167"/>
        <v>SorHandNandE</v>
      </c>
      <c r="BM345" s="21" t="s">
        <v>5649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3811</v>
      </c>
      <c r="AO346" s="25" t="s">
        <v>3811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5649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3811</v>
      </c>
      <c r="AO347" s="25" t="s">
        <v>3811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5649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-24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3811</v>
      </c>
      <c r="AO348" s="25" t="s">
        <v>3811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5649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922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3811</v>
      </c>
      <c r="AO349" s="25" t="s">
        <v>3811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5649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3811</v>
      </c>
      <c r="AO350" s="25" t="s">
        <v>3811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5649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3811</v>
      </c>
      <c r="AO351" s="25" t="s">
        <v>3811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5649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3811</v>
      </c>
      <c r="AO352" s="25" t="s">
        <v>3811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3811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2891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2891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3811</v>
      </c>
      <c r="AO353" s="25" t="s">
        <v>3811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5649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3811</v>
      </c>
      <c r="AO354" s="25" t="s">
        <v>3811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5649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2122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3811</v>
      </c>
      <c r="AO355" s="25" t="s">
        <v>3811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5649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2124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3811</v>
      </c>
      <c r="AO356" s="25" t="s">
        <v>3811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5649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3811</v>
      </c>
      <c r="AO357" s="25" t="s">
        <v>3811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5649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3811</v>
      </c>
      <c r="AO358" s="25" t="s">
        <v>3811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5649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2125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3811</v>
      </c>
      <c r="AO359" s="25" t="s">
        <v>3811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5649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2128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3811</v>
      </c>
      <c r="AO360" s="25" t="s">
        <v>3811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5649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2130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3811</v>
      </c>
      <c r="AO361" s="25" t="s">
        <v>3811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5649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3811</v>
      </c>
      <c r="AO362" s="25" t="s">
        <v>3811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5649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3811</v>
      </c>
      <c r="AO363" s="25" t="s">
        <v>3811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5649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5622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3811</v>
      </c>
      <c r="AO364" s="25" t="s">
        <v>3811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5649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1605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1605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3811</v>
      </c>
      <c r="AO365" s="25" t="s">
        <v>3811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5649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3511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3511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3647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3811</v>
      </c>
      <c r="AO366" s="25" t="s">
        <v>3811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5649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2131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3811</v>
      </c>
      <c r="AO367" s="25" t="s">
        <v>3811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5649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2133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3811</v>
      </c>
      <c r="AO368" s="25" t="s">
        <v>3811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5649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2135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3811</v>
      </c>
      <c r="AO369" s="25" t="s">
        <v>3811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3811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2847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2847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361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3811</v>
      </c>
      <c r="AO370" s="25" t="s">
        <v>3811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5649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301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1195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3811</v>
      </c>
      <c r="AO371" s="25" t="s">
        <v>3811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5650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478</v>
      </c>
      <c r="V372" s="53">
        <f t="shared" si="142"/>
        <v>8.9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478</v>
      </c>
      <c r="Y372" s="53">
        <f t="shared" si="144"/>
        <v>8.9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14211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3811</v>
      </c>
      <c r="AO372" s="25" t="s">
        <v>3811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5650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4513</v>
      </c>
      <c r="V373" s="53">
        <f t="shared" si="142"/>
        <v>25.3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4513</v>
      </c>
      <c r="Y373" s="53">
        <f t="shared" si="144"/>
        <v>25.3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181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3811</v>
      </c>
      <c r="AO373" s="25" t="s">
        <v>3811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5649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6156</v>
      </c>
      <c r="V374" s="53">
        <f t="shared" si="142"/>
        <v>28.7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6156</v>
      </c>
      <c r="Y374" s="53">
        <f t="shared" si="144"/>
        <v>28.7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2524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3811</v>
      </c>
      <c r="AO374" s="25" t="s">
        <v>3811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5649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1037</v>
      </c>
      <c r="V375" s="53">
        <f t="shared" si="142"/>
        <v>6.3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1037</v>
      </c>
      <c r="Y375" s="53">
        <f t="shared" si="144"/>
        <v>6.3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676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3811</v>
      </c>
      <c r="AO375" s="25" t="s">
        <v>3811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5649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3811</v>
      </c>
      <c r="AO376" s="25" t="s">
        <v>3811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5649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3811</v>
      </c>
      <c r="AO377" s="25" t="s">
        <v>3811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5649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3811</v>
      </c>
      <c r="AO378" s="25" t="s">
        <v>3811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5650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3811</v>
      </c>
      <c r="AO379" s="25" t="s">
        <v>3811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5650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3811</v>
      </c>
      <c r="AO380" s="25" t="s">
        <v>3811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5649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3811</v>
      </c>
      <c r="AO381" s="25" t="s">
        <v>3811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5650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6814</v>
      </c>
      <c r="V382" s="53">
        <f t="shared" si="142"/>
        <v>42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6814</v>
      </c>
      <c r="Y382" s="53">
        <f t="shared" si="144"/>
        <v>42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3811</v>
      </c>
      <c r="AO382" s="25" t="s">
        <v>3811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5649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2610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3811</v>
      </c>
      <c r="AO383" s="25" t="s">
        <v>3811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5650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3811</v>
      </c>
      <c r="AO384" s="25" t="s">
        <v>3811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3811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2137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3811</v>
      </c>
      <c r="AO385" s="25" t="s">
        <v>3811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5649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2140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3811</v>
      </c>
      <c r="AO386" s="25" t="s">
        <v>3811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5649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2142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3811</v>
      </c>
      <c r="AO387" s="25" t="s">
        <v>3811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5649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2144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3811</v>
      </c>
      <c r="AO388" s="25" t="s">
        <v>3811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5649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2147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3811</v>
      </c>
      <c r="AO389" s="25" t="s">
        <v>3811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5649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2150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3811</v>
      </c>
      <c r="AO390" s="25" t="s">
        <v>3811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5649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2153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-7</v>
      </c>
      <c r="V391" s="53">
        <f t="shared" si="170"/>
        <v>-0.6</v>
      </c>
      <c r="W391" s="52">
        <f t="shared" si="171"/>
        <v>67.5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-7</v>
      </c>
      <c r="Y391" s="53">
        <f t="shared" si="172"/>
        <v>-0.6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3811</v>
      </c>
      <c r="AO391" s="25" t="s">
        <v>3811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5649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2156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3811</v>
      </c>
      <c r="AO392" s="25" t="s">
        <v>3811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5649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2158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3811</v>
      </c>
      <c r="AO393" s="25" t="s">
        <v>3811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5649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2160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99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99</v>
      </c>
      <c r="Y394" s="53">
        <f t="shared" si="172"/>
        <v>2.7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3811</v>
      </c>
      <c r="AO394" s="25" t="s">
        <v>3811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>ES701</v>
      </c>
      <c r="AV394" s="27" t="str">
        <f t="shared" si="179"/>
        <v>ES701</v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5649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3811</v>
      </c>
      <c r="AO395" s="25" t="s">
        <v>3811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3811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3811</v>
      </c>
      <c r="AO396" s="25" t="s">
        <v>3811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3811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3811</v>
      </c>
      <c r="AO397" s="25" t="s">
        <v>3811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3811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3811</v>
      </c>
      <c r="AO398" s="25" t="s">
        <v>3811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3811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3811</v>
      </c>
      <c r="AO399" s="25" t="s">
        <v>3811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3811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3811</v>
      </c>
      <c r="AO400" s="25" t="s">
        <v>3811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3811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3811</v>
      </c>
      <c r="AO401" s="25" t="s">
        <v>3811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3811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3811</v>
      </c>
      <c r="AO402" s="25" t="s">
        <v>3811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5649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104</v>
      </c>
      <c r="V403" s="53">
        <f t="shared" si="170"/>
        <v>63.7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104</v>
      </c>
      <c r="Y403" s="53">
        <f t="shared" si="172"/>
        <v>63.7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3811</v>
      </c>
      <c r="AO403" s="25" t="s">
        <v>3811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5649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3811</v>
      </c>
      <c r="AO404" s="25" t="s">
        <v>3811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3811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3811</v>
      </c>
      <c r="AO405" s="25" t="s">
        <v>3811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5649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3811</v>
      </c>
      <c r="AO406" s="25" t="s">
        <v>3811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5649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3811</v>
      </c>
      <c r="AO407" s="25" t="s">
        <v>3811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3811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3811</v>
      </c>
      <c r="AO408" s="25" t="s">
        <v>3811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5649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6008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3811</v>
      </c>
      <c r="AO409" s="25" t="s">
        <v>3811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3811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3811</v>
      </c>
      <c r="AO410" s="25" t="s">
        <v>3811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5649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3811</v>
      </c>
      <c r="AO411" s="25" t="s">
        <v>3811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5649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3811</v>
      </c>
      <c r="AO412" s="25" t="s">
        <v>3811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5649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3811</v>
      </c>
      <c r="AO413" s="25" t="s">
        <v>3811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5649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6009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3811</v>
      </c>
      <c r="AO414" s="25" t="s">
        <v>3811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3811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3811</v>
      </c>
      <c r="AO415" s="25" t="s">
        <v>3811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5649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3811</v>
      </c>
      <c r="AO416" s="25" t="s">
        <v>3811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5649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3811</v>
      </c>
      <c r="AO417" s="25" t="s">
        <v>3811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5649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3811</v>
      </c>
      <c r="AO418" s="25" t="s">
        <v>3811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5649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3811</v>
      </c>
      <c r="AO419" s="25" t="s">
        <v>3811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5649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3811</v>
      </c>
      <c r="AO420" s="25" t="s">
        <v>3811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5649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3811</v>
      </c>
      <c r="AO421" s="25" t="s">
        <v>3811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3811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3811</v>
      </c>
      <c r="AO422" s="25" t="s">
        <v>3811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5649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3811</v>
      </c>
      <c r="AO423" s="25" t="s">
        <v>3811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5649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3811</v>
      </c>
      <c r="AO424" s="25" t="s">
        <v>3811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5649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3811</v>
      </c>
      <c r="AO425" s="25" t="s">
        <v>3811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5649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3811</v>
      </c>
      <c r="AO426" s="25" t="s">
        <v>3811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3811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3811</v>
      </c>
      <c r="AO427" s="25" t="s">
        <v>3811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3811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3811</v>
      </c>
      <c r="AO428" s="25" t="s">
        <v>3811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3811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3811</v>
      </c>
      <c r="AO429" s="25" t="s">
        <v>3811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3811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3811</v>
      </c>
      <c r="AO430" s="25" t="s">
        <v>3811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3811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3811</v>
      </c>
      <c r="AO431" s="25" t="s">
        <v>3811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3811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3811</v>
      </c>
      <c r="AO432" s="25" t="s">
        <v>3811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3811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3811</v>
      </c>
      <c r="AO433" s="25" t="s">
        <v>3811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3811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3811</v>
      </c>
      <c r="AO434" s="25" t="s">
        <v>3811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3811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3811</v>
      </c>
      <c r="AO435" s="25" t="s">
        <v>3811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3811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3811</v>
      </c>
      <c r="AO436" s="25" t="s">
        <v>3811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3811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3811</v>
      </c>
      <c r="AO437" s="25" t="s">
        <v>3811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3811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3811</v>
      </c>
      <c r="AO438" s="25" t="s">
        <v>3811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3811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3811</v>
      </c>
      <c r="AO439" s="25" t="s">
        <v>3811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5649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3811</v>
      </c>
      <c r="AO440" s="25" t="s">
        <v>3811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5649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3811</v>
      </c>
      <c r="AO441" s="25" t="s">
        <v>3811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5649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3811</v>
      </c>
      <c r="AO442" s="25" t="s">
        <v>3811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5649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3811</v>
      </c>
      <c r="AO443" s="25" t="s">
        <v>3811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5649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3811</v>
      </c>
      <c r="AO444" s="25" t="s">
        <v>3811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3811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3811</v>
      </c>
      <c r="AO445" s="25" t="s">
        <v>3811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3811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3811</v>
      </c>
      <c r="AO446" s="25" t="s">
        <v>3811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3811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3811</v>
      </c>
      <c r="AO447" s="25" t="s">
        <v>3811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5649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3811</v>
      </c>
      <c r="AO448" s="25" t="s">
        <v>3811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5649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3811</v>
      </c>
      <c r="AO449" s="25" t="s">
        <v>3811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5649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3811</v>
      </c>
      <c r="AO450" s="25" t="s">
        <v>3811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5649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3811</v>
      </c>
      <c r="AO451" s="25" t="s">
        <v>3811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5649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3811</v>
      </c>
      <c r="AO452" s="25" t="s">
        <v>3811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5649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3811</v>
      </c>
      <c r="AO453" s="25" t="s">
        <v>3811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5649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3811</v>
      </c>
      <c r="AO454" s="25" t="s">
        <v>3811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5649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3811</v>
      </c>
      <c r="AO455" s="25" t="s">
        <v>3811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5649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3811</v>
      </c>
      <c r="AO456" s="25" t="s">
        <v>3811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5649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231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231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3811</v>
      </c>
      <c r="AO457" s="25" t="s">
        <v>3811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5649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3811</v>
      </c>
      <c r="AO458" s="25" t="s">
        <v>3811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5649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3811</v>
      </c>
      <c r="AO459" s="25" t="s">
        <v>3811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5649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3811</v>
      </c>
      <c r="AO460" s="25" t="s">
        <v>3811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5649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3811</v>
      </c>
      <c r="AO461" s="25" t="s">
        <v>3811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5649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6523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3811</v>
      </c>
      <c r="AO462" s="25" t="s">
        <v>3811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3811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3811</v>
      </c>
      <c r="AO463" s="25" t="s">
        <v>3811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5649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3811</v>
      </c>
      <c r="AO464" s="25" t="s">
        <v>3811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5649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3811</v>
      </c>
      <c r="AO465" s="25" t="s">
        <v>3811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5649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3811</v>
      </c>
      <c r="AO466" s="25" t="s">
        <v>3811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5649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3811</v>
      </c>
      <c r="AO467" s="25" t="s">
        <v>3811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5649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3811</v>
      </c>
      <c r="AO468" s="25" t="s">
        <v>3811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3811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3811</v>
      </c>
      <c r="AO469" s="25" t="s">
        <v>3811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3811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2162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3811</v>
      </c>
      <c r="AO470" s="25" t="s">
        <v>3811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5649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2165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3811</v>
      </c>
      <c r="AO471" s="25" t="s">
        <v>3811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5649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2168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3811</v>
      </c>
      <c r="AO472" s="25" t="s">
        <v>3811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5649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5484</v>
      </c>
      <c r="Y473" s="53">
        <f t="shared" si="200"/>
        <v>33.9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D473" s="25">
        <v>1944</v>
      </c>
      <c r="AE473" s="52" t="s">
        <v>5651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N473" s="25" t="s">
        <v>3811</v>
      </c>
      <c r="AO473" s="25" t="s">
        <v>3811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5649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11547</v>
      </c>
      <c r="V474" s="53">
        <f t="shared" si="198"/>
        <v>1.2</v>
      </c>
      <c r="W474" s="52">
        <f t="shared" si="199"/>
        <v>22174.424999999999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11547</v>
      </c>
      <c r="Y474" s="53">
        <f t="shared" si="200"/>
        <v>1.2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29151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N474" s="25" t="s">
        <v>3811</v>
      </c>
      <c r="AO474" s="25" t="s">
        <v>3811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5649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N475" s="25" t="s">
        <v>3811</v>
      </c>
      <c r="AO475" s="25" t="s">
        <v>3811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5649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2170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3811</v>
      </c>
      <c r="AO476" s="25" t="s">
        <v>3811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5649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2173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3811</v>
      </c>
      <c r="AO477" s="25" t="s">
        <v>3811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5649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2175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3811</v>
      </c>
      <c r="AO478" s="25" t="s">
        <v>3811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3811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2178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N479" s="25" t="s">
        <v>3811</v>
      </c>
      <c r="AO479" s="25" t="s">
        <v>3811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5649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2181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19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3811</v>
      </c>
      <c r="AO480" s="25" t="s">
        <v>3811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5649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2182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3811</v>
      </c>
      <c r="AO481" s="25" t="s">
        <v>3811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5649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2185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3811</v>
      </c>
      <c r="AO482" s="25" t="s">
        <v>3811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5649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3811</v>
      </c>
      <c r="AO483" s="25" t="s">
        <v>3811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3811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979</v>
      </c>
      <c r="V484" s="53">
        <f t="shared" si="198"/>
        <v>0.7</v>
      </c>
      <c r="W484" s="52">
        <f t="shared" si="199"/>
        <v>4510.0124999999998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979</v>
      </c>
      <c r="Y484" s="53">
        <f t="shared" si="200"/>
        <v>0.7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3811</v>
      </c>
      <c r="AO484" s="25" t="s">
        <v>3811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3811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826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3811</v>
      </c>
      <c r="AO485" s="25" t="s">
        <v>3811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3811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2189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3811</v>
      </c>
      <c r="AO486" s="25" t="s">
        <v>3811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3811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2193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3916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5649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2195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3811</v>
      </c>
      <c r="AO488" s="25" t="s">
        <v>3811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5649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2198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3811</v>
      </c>
      <c r="AO489" s="25" t="s">
        <v>3811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5649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2199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3811</v>
      </c>
      <c r="AO490" s="25" t="s">
        <v>3811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5649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2202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3811</v>
      </c>
      <c r="AO491" s="25" t="s">
        <v>3811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5649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2203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3811</v>
      </c>
      <c r="AO492" s="25" t="s">
        <v>3811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5649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2206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3811</v>
      </c>
      <c r="AO493" s="25" t="s">
        <v>3811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5649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2207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465</v>
      </c>
      <c r="V494" s="53">
        <f t="shared" si="198"/>
        <v>2.2999999999999998</v>
      </c>
      <c r="W494" s="52">
        <f t="shared" si="199"/>
        <v>172.98750000000004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465</v>
      </c>
      <c r="Y494" s="53">
        <f t="shared" si="200"/>
        <v>2.2999999999999998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3811</v>
      </c>
      <c r="AO494" s="25" t="s">
        <v>3811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5649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2210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3811</v>
      </c>
      <c r="AO495" s="25" t="s">
        <v>3811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5649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2213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3811</v>
      </c>
      <c r="AO496" s="25" t="s">
        <v>3811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5649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2215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3811</v>
      </c>
      <c r="AO497" s="25" t="s">
        <v>3811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5649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2216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3811</v>
      </c>
      <c r="AO498" s="25" t="s">
        <v>3811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5649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2219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3811</v>
      </c>
      <c r="AO499" s="25" t="s">
        <v>3811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5649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2220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3811</v>
      </c>
      <c r="AO500" s="25" t="s">
        <v>3811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5649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2223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3811</v>
      </c>
      <c r="AO501" s="25" t="s">
        <v>3811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5649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828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3811</v>
      </c>
      <c r="AO502" s="25" t="s">
        <v>3811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5650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831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3811</v>
      </c>
      <c r="AO503" s="25" t="s">
        <v>3811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5650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832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3811</v>
      </c>
      <c r="AO504" s="25" t="s">
        <v>3811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5650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835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3811</v>
      </c>
      <c r="AO505" s="25" t="s">
        <v>3811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5650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836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3811</v>
      </c>
      <c r="AO506" s="25" t="s">
        <v>3811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5650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838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3811</v>
      </c>
      <c r="AO507" s="25" t="s">
        <v>3811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5650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839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3811</v>
      </c>
      <c r="AO508" s="25" t="s">
        <v>3811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5650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841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3811</v>
      </c>
      <c r="AO509" s="25" t="s">
        <v>3811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5650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842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3811</v>
      </c>
      <c r="AO510" s="25" t="s">
        <v>3811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5650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845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3811</v>
      </c>
      <c r="AO511" s="25" t="s">
        <v>3811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5650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846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3811</v>
      </c>
      <c r="AO512" s="25" t="s">
        <v>3811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5650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848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3811</v>
      </c>
      <c r="AO513" s="25" t="s">
        <v>3811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3811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851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14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3811</v>
      </c>
      <c r="AO514" s="25" t="s">
        <v>3811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5650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853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3811</v>
      </c>
      <c r="AO515" s="25" t="s">
        <v>3811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5650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3343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3811</v>
      </c>
      <c r="AO516" s="25" t="s">
        <v>3811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5650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854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3811</v>
      </c>
      <c r="AO517" s="25" t="s">
        <v>3811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5650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856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2174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2174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3811</v>
      </c>
      <c r="AO518" s="25" t="s">
        <v>3811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5650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857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3811</v>
      </c>
      <c r="AO519" s="25" t="s">
        <v>3811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5650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859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3811</v>
      </c>
      <c r="AO520" s="25" t="s">
        <v>3811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5650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861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3811</v>
      </c>
      <c r="AO521" s="25" t="s">
        <v>3811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5650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5413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3811</v>
      </c>
      <c r="AO522" s="25" t="s">
        <v>3811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5650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863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3811</v>
      </c>
      <c r="AO523" s="25" t="s">
        <v>3811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5650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865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3811</v>
      </c>
      <c r="AO524" s="25" t="s">
        <v>3811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5649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867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3811</v>
      </c>
      <c r="AO525" s="25" t="s">
        <v>3811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5649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868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3811</v>
      </c>
      <c r="AO526" s="25" t="s">
        <v>3811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5650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871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3811</v>
      </c>
      <c r="AO527" s="25" t="s">
        <v>3811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5650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872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3811</v>
      </c>
      <c r="AO528" s="25" t="s">
        <v>3811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5650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875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3811</v>
      </c>
      <c r="AO529" s="25" t="s">
        <v>3811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5650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876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3811</v>
      </c>
      <c r="AO530" s="25" t="s">
        <v>3811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5650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879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3811</v>
      </c>
      <c r="AO531" s="25" t="s">
        <v>3811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5650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6267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3811</v>
      </c>
      <c r="AO532" s="25" t="s">
        <v>3811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3811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881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3811</v>
      </c>
      <c r="AO533" s="25" t="s">
        <v>3811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5650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882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3811</v>
      </c>
      <c r="AO534" s="25" t="s">
        <v>3811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5650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885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3811</v>
      </c>
      <c r="AO535" s="25" t="s">
        <v>3811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5650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886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3811</v>
      </c>
      <c r="AO536" s="25" t="s">
        <v>3811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5650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888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3811</v>
      </c>
      <c r="AO537" s="25" t="s">
        <v>3811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5650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891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3811</v>
      </c>
      <c r="AO538" s="25" t="s">
        <v>3811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5650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892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3811</v>
      </c>
      <c r="AO539" s="25" t="s">
        <v>3811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5650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895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3811</v>
      </c>
      <c r="AO540" s="25" t="s">
        <v>3811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5650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897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3811</v>
      </c>
      <c r="AO541" s="25" t="s">
        <v>3811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5650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899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3811</v>
      </c>
      <c r="AO542" s="25" t="s">
        <v>3811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3811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902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1206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3811</v>
      </c>
      <c r="AO543" s="25" t="s">
        <v>3811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5650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903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3811</v>
      </c>
      <c r="AO544" s="25" t="s">
        <v>3811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5650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906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33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-87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3811</v>
      </c>
      <c r="AO545" s="25" t="s">
        <v>3811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5650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907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3811</v>
      </c>
      <c r="AO546" s="25" t="s">
        <v>3811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5650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910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3811</v>
      </c>
      <c r="AO547" s="25" t="s">
        <v>3811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5650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911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3811</v>
      </c>
      <c r="AO548" s="25" t="s">
        <v>3811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5650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914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3811</v>
      </c>
      <c r="AO549" s="25" t="s">
        <v>3811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5650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915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3811</v>
      </c>
      <c r="AO550" s="25" t="s">
        <v>3811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5650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917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3811</v>
      </c>
      <c r="AO551" s="25" t="s">
        <v>3811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5650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3345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3811</v>
      </c>
      <c r="AO552" s="25" t="s">
        <v>3811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5650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918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3811</v>
      </c>
      <c r="AO553" s="25" t="s">
        <v>3811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5650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920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3811</v>
      </c>
      <c r="AO554" s="25" t="s">
        <v>3811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5650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921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3811</v>
      </c>
      <c r="AO555" s="25" t="s">
        <v>3811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3811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923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3811</v>
      </c>
      <c r="AO556" s="25" t="s">
        <v>3811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5650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924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3811</v>
      </c>
      <c r="AO557" s="25" t="s">
        <v>3811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3811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927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0</v>
      </c>
      <c r="S558" s="53">
        <f t="shared" si="224"/>
        <v>0</v>
      </c>
      <c r="T558" s="52">
        <f t="shared" si="225"/>
        <v>36.75</v>
      </c>
      <c r="U558" s="52">
        <f>IFERROR(IF(AR559=AR558,INDEX('Aub Demand'!Q:Q,MATCH($O558,'Aub Demand'!$A:$A,0))-IF(AN558="",0,AN558)+AP559,INDEX('Aub Demand'!Q:Q,MATCH($O558,'Aub Demand'!$A:$A,0))-IF(AN558="",0,AN558)),"")</f>
        <v>-34</v>
      </c>
      <c r="V558" s="53">
        <f t="shared" si="226"/>
        <v>-4.4000000000000004</v>
      </c>
      <c r="W558" s="52">
        <f t="shared" si="227"/>
        <v>90.65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-34</v>
      </c>
      <c r="Y558" s="53">
        <f t="shared" si="228"/>
        <v>-4.4000000000000004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3811</v>
      </c>
      <c r="AO558" s="25" t="s">
        <v>3811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>HP359</v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>Gross</v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5650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929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516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505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505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 t="s">
        <v>3811</v>
      </c>
      <c r="AO559" s="25" t="s">
        <v>3811</v>
      </c>
      <c r="AP559" s="25">
        <f t="shared" si="230"/>
        <v>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>Gross</v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5650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930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3811</v>
      </c>
      <c r="AO560" s="25" t="s">
        <v>3811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5650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932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47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3811</v>
      </c>
      <c r="AO561" s="25" t="s">
        <v>3811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5650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933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3811</v>
      </c>
      <c r="AO562" s="25" t="s">
        <v>3811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5650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935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3811</v>
      </c>
      <c r="AO563" s="25" t="s">
        <v>3811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5650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936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3811</v>
      </c>
      <c r="AO564" s="25" t="s">
        <v>3811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3811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938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3811</v>
      </c>
      <c r="AO565" s="25" t="s">
        <v>3811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5650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939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3811</v>
      </c>
      <c r="AO566" s="25" t="s">
        <v>3811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5650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942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3811</v>
      </c>
      <c r="AO567" s="25" t="s">
        <v>3811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5650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943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89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3811</v>
      </c>
      <c r="AO568" s="25" t="s">
        <v>3811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5650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945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3811</v>
      </c>
      <c r="AO569" s="25" t="s">
        <v>3811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3811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948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3811</v>
      </c>
      <c r="AO570" s="25" t="s">
        <v>3811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5650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951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3811</v>
      </c>
      <c r="AO571" s="25" t="s">
        <v>3811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5650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952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3811</v>
      </c>
      <c r="AO572" s="25" t="s">
        <v>3811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5650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954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3811</v>
      </c>
      <c r="AO573" s="25" t="s">
        <v>3811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5650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955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3811</v>
      </c>
      <c r="AO574" s="25" t="s">
        <v>3811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5650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958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3811</v>
      </c>
      <c r="AO575" s="25" t="s">
        <v>3811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5650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959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3811</v>
      </c>
      <c r="AO576" s="25" t="s">
        <v>3811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5650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961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3811</v>
      </c>
      <c r="AO577" s="25" t="s">
        <v>3811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5650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962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3811</v>
      </c>
      <c r="AO578" s="25" t="s">
        <v>3811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5650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964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3811</v>
      </c>
      <c r="AO579" s="25" t="s">
        <v>3811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5650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967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3811</v>
      </c>
      <c r="AO580" s="25" t="s">
        <v>3811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5650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969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3811</v>
      </c>
      <c r="AO581" s="25" t="s">
        <v>3811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3811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971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3811</v>
      </c>
      <c r="AO582" s="25" t="s">
        <v>3811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3811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972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379</v>
      </c>
      <c r="V583" s="53">
        <f t="shared" si="254"/>
        <v>162.4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379</v>
      </c>
      <c r="Y583" s="53">
        <f t="shared" si="256"/>
        <v>162.4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3811</v>
      </c>
      <c r="AO583" s="25" t="s">
        <v>3811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5650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974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3811</v>
      </c>
      <c r="AO584" s="25" t="s">
        <v>3811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5650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975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3811</v>
      </c>
      <c r="AO585" s="25" t="s">
        <v>3811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5650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978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3811</v>
      </c>
      <c r="AO586" s="25" t="s">
        <v>3811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5650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980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3811</v>
      </c>
      <c r="AO587" s="25" t="s">
        <v>3811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5650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983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3811</v>
      </c>
      <c r="AO588" s="25" t="s">
        <v>3811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5650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986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3811</v>
      </c>
      <c r="AO589" s="25" t="s">
        <v>3811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5650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989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3811</v>
      </c>
      <c r="AO590" s="25" t="s">
        <v>3811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5650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990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3694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D591" s="25">
        <v>1</v>
      </c>
      <c r="AE591" s="52" t="s">
        <v>5651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3811</v>
      </c>
      <c r="AO591" s="25" t="s">
        <v>3811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5650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994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3811</v>
      </c>
      <c r="AO592" s="25" t="s">
        <v>3811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5650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995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3811</v>
      </c>
      <c r="AO593" s="25" t="s">
        <v>3811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5650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998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3811</v>
      </c>
      <c r="AO594" s="25" t="s">
        <v>3811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5650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1000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3811</v>
      </c>
      <c r="AO595" s="25" t="s">
        <v>3811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5650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1002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3811</v>
      </c>
      <c r="AO596" s="25" t="s">
        <v>3811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5650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1003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3811</v>
      </c>
      <c r="AO597" s="25" t="s">
        <v>3811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5650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1006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3916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5650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1007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-93</v>
      </c>
      <c r="V599" s="53">
        <f t="shared" si="254"/>
        <v>-2.7</v>
      </c>
      <c r="W599" s="52">
        <f t="shared" si="255"/>
        <v>503.02500000000003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-93</v>
      </c>
      <c r="Y599" s="53">
        <f t="shared" si="256"/>
        <v>-2.7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N599" s="25" t="s">
        <v>3811</v>
      </c>
      <c r="AO599" s="25" t="s">
        <v>3811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5650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1010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419</v>
      </c>
      <c r="V600" s="53">
        <f t="shared" si="254"/>
        <v>11.5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419</v>
      </c>
      <c r="Y600" s="53">
        <f t="shared" si="256"/>
        <v>11.5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5011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3811</v>
      </c>
      <c r="AO600" s="25" t="s">
        <v>3811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5650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3935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3811</v>
      </c>
      <c r="AO601" s="25" t="s">
        <v>3811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3811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1011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3811</v>
      </c>
      <c r="AO602" s="25" t="s">
        <v>3811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5650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1013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3811</v>
      </c>
      <c r="AO603" s="25" t="s">
        <v>3811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5650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1015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3811</v>
      </c>
      <c r="AO604" s="25" t="s">
        <v>3811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5650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1018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3811</v>
      </c>
      <c r="AO605" s="25" t="s">
        <v>3811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5650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1021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3811</v>
      </c>
      <c r="AO606" s="25" t="s">
        <v>3811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5650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1024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3916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5650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1026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3811</v>
      </c>
      <c r="AO608" s="25" t="s">
        <v>3811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5650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1030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3811</v>
      </c>
      <c r="AO609" s="25" t="s">
        <v>3811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5650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1031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3811</v>
      </c>
      <c r="AO610" s="25" t="s">
        <v>3811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3811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1034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3811</v>
      </c>
      <c r="AO611" s="25" t="s">
        <v>3811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3811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1036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3811</v>
      </c>
      <c r="AO612" s="25" t="s">
        <v>3811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5650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1039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3811</v>
      </c>
      <c r="AO613" s="25" t="s">
        <v>3811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5650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1040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3811</v>
      </c>
      <c r="AO614" s="25" t="s">
        <v>3811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5650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1042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3811</v>
      </c>
      <c r="AO615" s="25" t="s">
        <v>3811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5650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1043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3811</v>
      </c>
      <c r="AO616" s="25" t="s">
        <v>3811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3811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1045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3811</v>
      </c>
      <c r="AO617" s="25" t="s">
        <v>3811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5650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1048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3916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5650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1050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3811</v>
      </c>
      <c r="AO619" s="25" t="s">
        <v>3811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5650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1053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3811</v>
      </c>
      <c r="AO620" s="25" t="s">
        <v>3811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5650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1054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3811</v>
      </c>
      <c r="AO621" s="25" t="s">
        <v>3811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5650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1056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3811</v>
      </c>
      <c r="AO622" s="25" t="s">
        <v>3811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5650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1057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3811</v>
      </c>
      <c r="AO623" s="25" t="s">
        <v>3811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5650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1059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3811</v>
      </c>
      <c r="AO624" s="25" t="s">
        <v>3811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3811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1062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3811</v>
      </c>
      <c r="AO625" s="25" t="s">
        <v>3811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5650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1065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3811</v>
      </c>
      <c r="AO626" s="25" t="s">
        <v>3811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5650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1066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3811</v>
      </c>
      <c r="AO627" s="25" t="s">
        <v>3811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5650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1068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3811</v>
      </c>
      <c r="AO628" s="25" t="s">
        <v>3811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5650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3347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3811</v>
      </c>
      <c r="AO629" s="25" t="s">
        <v>3811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5650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1070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3811</v>
      </c>
      <c r="AO630" s="25" t="s">
        <v>3811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3811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3349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3811</v>
      </c>
      <c r="AO631" s="25" t="s">
        <v>3811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5650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1073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3811</v>
      </c>
      <c r="AO632" s="25" t="s">
        <v>3811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5650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1075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3811</v>
      </c>
      <c r="AO633" s="25" t="s">
        <v>3811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5650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1078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3811</v>
      </c>
      <c r="AO634" s="25" t="s">
        <v>3811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3811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6027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3811</v>
      </c>
      <c r="AO635" s="25" t="s">
        <v>3811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3811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3351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3811</v>
      </c>
      <c r="AO636" s="25" t="s">
        <v>3811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5650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6268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3811</v>
      </c>
      <c r="AO637" s="25" t="s">
        <v>3811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3811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1081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3811</v>
      </c>
      <c r="AO638" s="25" t="s">
        <v>3811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5649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1083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3811</v>
      </c>
      <c r="AO639" s="25" t="s">
        <v>3811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5649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1088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3811</v>
      </c>
      <c r="AO640" s="25" t="s">
        <v>3811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3811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1090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3811</v>
      </c>
      <c r="AO641" s="25" t="s">
        <v>3811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5649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2224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3811</v>
      </c>
      <c r="AO642" s="25" t="s">
        <v>3811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5649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2227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3811</v>
      </c>
      <c r="AO643" s="25" t="s">
        <v>3811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5649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1092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3811</v>
      </c>
      <c r="AO644" s="25" t="s">
        <v>3811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5650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2228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3811</v>
      </c>
      <c r="AO645" s="25" t="s">
        <v>3811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5649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2230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3811</v>
      </c>
      <c r="AO646" s="25" t="s">
        <v>3811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5649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3353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3811</v>
      </c>
      <c r="AO647" s="25" t="s">
        <v>3811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5649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3355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3811</v>
      </c>
      <c r="AO648" s="25" t="s">
        <v>3811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5649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3357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3811</v>
      </c>
      <c r="AO649" s="25" t="s">
        <v>3811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5649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3359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3811</v>
      </c>
      <c r="AO650" s="25" t="s">
        <v>3811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5649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3361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3811</v>
      </c>
      <c r="AO651" s="25" t="s">
        <v>3811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5649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3363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3811</v>
      </c>
      <c r="AO652" s="25" t="s">
        <v>3811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5649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3364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3811</v>
      </c>
      <c r="AO653" s="25" t="s">
        <v>3811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5649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2232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3811</v>
      </c>
      <c r="AO654" s="25" t="s">
        <v>3811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5649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1096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3811</v>
      </c>
      <c r="AO655" s="25" t="s">
        <v>3811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5649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1098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3811</v>
      </c>
      <c r="AO656" s="25" t="s">
        <v>3811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5649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1100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3811</v>
      </c>
      <c r="AO657" s="25" t="s">
        <v>3811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5649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3366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3811</v>
      </c>
      <c r="AO658" s="25" t="s">
        <v>3811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5649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3368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3811</v>
      </c>
      <c r="AO659" s="25" t="s">
        <v>3811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5649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3370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3811</v>
      </c>
      <c r="AO660" s="25" t="s">
        <v>3811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5649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3372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3811</v>
      </c>
      <c r="AO661" s="25" t="s">
        <v>3811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5649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3374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3811</v>
      </c>
      <c r="AO662" s="25" t="s">
        <v>3811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5649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3376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3811</v>
      </c>
      <c r="AO663" s="25" t="s">
        <v>3811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5649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3378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3811</v>
      </c>
      <c r="AO664" s="25" t="s">
        <v>3811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5649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3380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3811</v>
      </c>
      <c r="AO665" s="25" t="s">
        <v>3811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5649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3382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3811</v>
      </c>
      <c r="AO666" s="25" t="s">
        <v>3811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5649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2235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3811</v>
      </c>
      <c r="AO667" s="25" t="s">
        <v>3811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5649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2237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3811</v>
      </c>
      <c r="AO668" s="25" t="s">
        <v>3811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5649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2238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3811</v>
      </c>
      <c r="AO669" s="25" t="s">
        <v>3811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5649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3384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3811</v>
      </c>
      <c r="AO670" s="25" t="s">
        <v>3811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5649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1102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3811</v>
      </c>
      <c r="AO671" s="25" t="s">
        <v>3811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5650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1104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3811</v>
      </c>
      <c r="AO672" s="25" t="s">
        <v>3811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5649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1107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-1431</v>
      </c>
      <c r="V673" s="53">
        <f t="shared" si="282"/>
        <v>-12.4</v>
      </c>
      <c r="W673" s="52">
        <f t="shared" si="283"/>
        <v>2471.7000000000003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-1431</v>
      </c>
      <c r="Y673" s="53">
        <f t="shared" si="284"/>
        <v>-12.4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184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3811</v>
      </c>
      <c r="AO673" s="25" t="s">
        <v>3811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5649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3386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3811</v>
      </c>
      <c r="AO674" s="25" t="s">
        <v>3811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5649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3389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3811</v>
      </c>
      <c r="AO675" s="25" t="s">
        <v>3811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5649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1108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3811</v>
      </c>
      <c r="AO676" s="25" t="s">
        <v>3811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3811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3392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3811</v>
      </c>
      <c r="AO677" s="25" t="s">
        <v>3811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3811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1111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0</v>
      </c>
      <c r="S678" s="53">
        <f t="shared" si="280"/>
        <v>0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-21</v>
      </c>
      <c r="V678" s="53">
        <f t="shared" si="282"/>
        <v>-4.7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-21</v>
      </c>
      <c r="Y678" s="53">
        <f t="shared" si="284"/>
        <v>-4.7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3811</v>
      </c>
      <c r="AO678" s="25" t="s">
        <v>3811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>KM042</v>
      </c>
      <c r="AU678" s="27" t="str">
        <f t="shared" si="290"/>
        <v>KM042</v>
      </c>
      <c r="AV678" s="27" t="str">
        <f t="shared" si="291"/>
        <v>KM042</v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>Gross</v>
      </c>
      <c r="BC678" s="27" t="str">
        <f t="shared" si="298"/>
        <v>Net</v>
      </c>
      <c r="BD678" s="27" t="str">
        <f t="shared" si="299"/>
        <v>Net</v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>H+N</v>
      </c>
      <c r="BI678" s="27" t="str">
        <f t="shared" si="304"/>
        <v>H+Nex</v>
      </c>
      <c r="BJ678" s="27" t="str">
        <f t="shared" si="305"/>
        <v>Supp or Hun</v>
      </c>
      <c r="BK678" s="27" t="str">
        <f t="shared" si="306"/>
        <v>Supp or Hun Need</v>
      </c>
      <c r="BL678" s="27" t="str">
        <f t="shared" si="307"/>
        <v>SorHandNandE</v>
      </c>
      <c r="BM678" s="21" t="s">
        <v>5650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1114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380</v>
      </c>
      <c r="S679" s="53">
        <f t="shared" si="280"/>
        <v>17.5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351</v>
      </c>
      <c r="V679" s="53">
        <f t="shared" si="282"/>
        <v>16.2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351</v>
      </c>
      <c r="Y679" s="53">
        <f t="shared" si="284"/>
        <v>16.2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 t="s">
        <v>3811</v>
      </c>
      <c r="AO679" s="25" t="s">
        <v>3811</v>
      </c>
      <c r="AP679" s="25">
        <f t="shared" si="286"/>
        <v>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>Gross</v>
      </c>
      <c r="BC679" s="27" t="str">
        <f t="shared" si="298"/>
        <v>Net</v>
      </c>
      <c r="BD679" s="27" t="str">
        <f t="shared" si="299"/>
        <v>Net</v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>H+N</v>
      </c>
      <c r="BI679" s="27" t="str">
        <f t="shared" si="304"/>
        <v>H+Nex</v>
      </c>
      <c r="BJ679" s="27" t="str">
        <f t="shared" si="305"/>
        <v>Supp or Hun</v>
      </c>
      <c r="BK679" s="27" t="str">
        <f t="shared" si="306"/>
        <v>Supp or Hun Need</v>
      </c>
      <c r="BL679" s="27" t="str">
        <f t="shared" si="307"/>
        <v>SorHandNandE</v>
      </c>
      <c r="BM679" s="21" t="s">
        <v>5650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1115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-36</v>
      </c>
      <c r="Y680" s="53">
        <f t="shared" si="284"/>
        <v>-1.6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N680" s="25" t="s">
        <v>3811</v>
      </c>
      <c r="AO680" s="25" t="s">
        <v>3811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5650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1117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1458</v>
      </c>
      <c r="V681" s="53">
        <f t="shared" si="282"/>
        <v>8.1999999999999993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1458</v>
      </c>
      <c r="Y681" s="53">
        <f t="shared" si="284"/>
        <v>8.1999999999999993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5603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3811</v>
      </c>
      <c r="AO681" s="25" t="s">
        <v>3811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5650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1118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3811</v>
      </c>
      <c r="AO682" s="25" t="s">
        <v>3811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5650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1120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1715</v>
      </c>
      <c r="V683" s="53">
        <f t="shared" si="282"/>
        <v>204.2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1715</v>
      </c>
      <c r="Y683" s="53">
        <f t="shared" si="284"/>
        <v>204.2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3811</v>
      </c>
      <c r="AO683" s="25" t="s">
        <v>3811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5650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1121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3811</v>
      </c>
      <c r="AO684" s="25" t="s">
        <v>3811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5650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1124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814</v>
      </c>
      <c r="V685" s="53">
        <f t="shared" si="282"/>
        <v>268.39999999999998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814</v>
      </c>
      <c r="Y685" s="53">
        <f t="shared" si="284"/>
        <v>268.39999999999998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3916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5650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1125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3811</v>
      </c>
      <c r="AO686" s="25" t="s">
        <v>3811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3811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1128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3811</v>
      </c>
      <c r="AO687" s="25" t="s">
        <v>3811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5649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1130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3811</v>
      </c>
      <c r="AO688" s="25" t="s">
        <v>3811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5649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1132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3811</v>
      </c>
      <c r="AO689" s="25" t="s">
        <v>3811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5649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1136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1428</v>
      </c>
      <c r="V690" s="53">
        <f t="shared" si="282"/>
        <v>62.4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1428</v>
      </c>
      <c r="Y690" s="53">
        <f t="shared" si="284"/>
        <v>62.4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3811</v>
      </c>
      <c r="AO690" s="25" t="s">
        <v>3811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5649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1139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3811</v>
      </c>
      <c r="AO691" s="25" t="s">
        <v>3811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5649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1142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204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3811</v>
      </c>
      <c r="AO692" s="25" t="s">
        <v>3811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5649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1145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3811</v>
      </c>
      <c r="AO693" s="25" t="s">
        <v>3811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5649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1149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6430</v>
      </c>
      <c r="V694" s="53">
        <f t="shared" si="282"/>
        <v>162.1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6430</v>
      </c>
      <c r="Y694" s="53">
        <f t="shared" si="284"/>
        <v>162.1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381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3811</v>
      </c>
      <c r="AO694" s="25" t="s">
        <v>3811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5649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1153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3811</v>
      </c>
      <c r="AO695" s="25" t="s">
        <v>3811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5649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1154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3811</v>
      </c>
      <c r="AO696" s="25" t="s">
        <v>3811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5649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1156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3811</v>
      </c>
      <c r="AO697" s="25" t="s">
        <v>3811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5649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3393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3811</v>
      </c>
      <c r="AO698" s="25" t="s">
        <v>3811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3811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2240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3811</v>
      </c>
      <c r="AO699" s="25" t="s">
        <v>3811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5649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2243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3811</v>
      </c>
      <c r="AO700" s="25" t="s">
        <v>3811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5649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1157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3811</v>
      </c>
      <c r="AO701" s="25" t="s">
        <v>3811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3811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1159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3811</v>
      </c>
      <c r="AO702" s="25" t="s">
        <v>3811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3811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2245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3811</v>
      </c>
      <c r="AO703" s="25" t="s">
        <v>3811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5649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2247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1593</v>
      </c>
      <c r="V704" s="53">
        <f t="shared" si="282"/>
        <v>310.3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1593</v>
      </c>
      <c r="Y704" s="53">
        <f t="shared" si="284"/>
        <v>310.3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3811</v>
      </c>
      <c r="AO704" s="25" t="s">
        <v>3811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5649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2248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103</v>
      </c>
      <c r="V705" s="53">
        <f t="shared" si="282"/>
        <v>4.8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103</v>
      </c>
      <c r="Y705" s="53">
        <f t="shared" si="284"/>
        <v>4.8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3811</v>
      </c>
      <c r="AO705" s="25" t="s">
        <v>3811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5649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2250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3811</v>
      </c>
      <c r="AO706" s="25" t="s">
        <v>3811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5649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2251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3811</v>
      </c>
      <c r="AO707" s="25" t="s">
        <v>3811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5649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2253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3811</v>
      </c>
      <c r="AO708" s="25" t="s">
        <v>3811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5649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2254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3811</v>
      </c>
      <c r="AO709" s="25" t="s">
        <v>3811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5649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2256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3811</v>
      </c>
      <c r="AO710" s="25" t="s">
        <v>3811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5649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2258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3811</v>
      </c>
      <c r="AO711" s="25" t="s">
        <v>3811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3811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2261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4437</v>
      </c>
      <c r="V712" s="53">
        <f t="shared" si="310"/>
        <v>218.6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4437</v>
      </c>
      <c r="Y712" s="53">
        <f t="shared" si="312"/>
        <v>218.6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3811</v>
      </c>
      <c r="AO712" s="25" t="s">
        <v>3811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5649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2262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3811</v>
      </c>
      <c r="AO713" s="25" t="s">
        <v>3811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5649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2263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1922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1922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3811</v>
      </c>
      <c r="AO714" s="25" t="s">
        <v>3811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5649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2265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844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844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257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3811</v>
      </c>
      <c r="AO715" s="25" t="s">
        <v>3811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5649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2266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3811</v>
      </c>
      <c r="AO716" s="25" t="s">
        <v>3811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5649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5419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3811</v>
      </c>
      <c r="AO717" s="25" t="s">
        <v>3811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5649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2267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3811</v>
      </c>
      <c r="AO718" s="25" t="s">
        <v>3811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5649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2270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3811</v>
      </c>
      <c r="AO719" s="25" t="s">
        <v>3811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5649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2271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3811</v>
      </c>
      <c r="AO720" s="25" t="s">
        <v>3811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5649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2274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3811</v>
      </c>
      <c r="AO721" s="25" t="s">
        <v>3811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5649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2275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3811</v>
      </c>
      <c r="AO722" s="25" t="s">
        <v>3811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5649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2278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3811</v>
      </c>
      <c r="AO723" s="25" t="s">
        <v>3811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3811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2281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3811</v>
      </c>
      <c r="AO724" s="25" t="s">
        <v>3811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3811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2283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3811</v>
      </c>
      <c r="AO725" s="25" t="s">
        <v>3811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3811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2284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3811</v>
      </c>
      <c r="AO726" s="25" t="s">
        <v>3811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3811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2286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3811</v>
      </c>
      <c r="AO727" s="25" t="s">
        <v>3811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3811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2288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3811</v>
      </c>
      <c r="AO728" s="25" t="s">
        <v>3811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3811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246</v>
      </c>
      <c r="O729" s="27" t="s">
        <v>2290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227</v>
      </c>
      <c r="S729" s="53">
        <f t="shared" si="308"/>
        <v>8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-36</v>
      </c>
      <c r="V729" s="53">
        <f t="shared" si="310"/>
        <v>-1.3</v>
      </c>
      <c r="W729" s="52">
        <f t="shared" si="311"/>
        <v>261.22499999999997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-36</v>
      </c>
      <c r="Y729" s="53">
        <f t="shared" si="312"/>
        <v>-1.3</v>
      </c>
      <c r="Z729" s="52">
        <f>IF(L729="","",INDEX('Aub Demand'!H:H,MATCH($O729,'Aub Demand'!$A:$A,0)))</f>
        <v>122</v>
      </c>
      <c r="AA729" s="52">
        <f t="shared" si="313"/>
        <v>243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3811</v>
      </c>
      <c r="AO729" s="25" t="s">
        <v>3811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3811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2294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3811</v>
      </c>
      <c r="AO730" s="25" t="s">
        <v>3811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3811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2295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3811</v>
      </c>
      <c r="AO731" s="25" t="s">
        <v>3811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3811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2297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3811</v>
      </c>
      <c r="AO732" s="25" t="s">
        <v>3811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3811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2298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3811</v>
      </c>
      <c r="AO733" s="25" t="s">
        <v>3811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3811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2299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3811</v>
      </c>
      <c r="AO734" s="25" t="s">
        <v>3811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3811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2301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3811</v>
      </c>
      <c r="AO735" s="25" t="s">
        <v>3811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3811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2302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3811</v>
      </c>
      <c r="AO736" s="25" t="s">
        <v>3811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3811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2303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3811</v>
      </c>
      <c r="AO737" s="25" t="s">
        <v>3811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3811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2304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3811</v>
      </c>
      <c r="AO738" s="25" t="s">
        <v>3811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3811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2305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3811</v>
      </c>
      <c r="AO739" s="25" t="s">
        <v>3811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3811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2306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3811</v>
      </c>
      <c r="AO740" s="25" t="s">
        <v>3811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3811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2307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632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632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3811</v>
      </c>
      <c r="AO741" s="25" t="s">
        <v>3811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5649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2310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639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639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3811</v>
      </c>
      <c r="AO742" s="25" t="s">
        <v>3811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5649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2311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3811</v>
      </c>
      <c r="AO743" s="25" t="s">
        <v>3811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5649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2312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3811</v>
      </c>
      <c r="AO744" s="25" t="s">
        <v>3811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5649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2315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3811</v>
      </c>
      <c r="AO745" s="25" t="s">
        <v>3811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3811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2317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3811</v>
      </c>
      <c r="AO746" s="25" t="s">
        <v>3811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3811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2319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3811</v>
      </c>
      <c r="AO747" s="25" t="s">
        <v>3811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3811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2321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3811</v>
      </c>
      <c r="AO748" s="25" t="s">
        <v>3811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3811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1160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3811</v>
      </c>
      <c r="AO749" s="25" t="s">
        <v>3811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3811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1162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842</v>
      </c>
      <c r="V750" s="53">
        <f t="shared" si="310"/>
        <v>515.5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842</v>
      </c>
      <c r="Y750" s="53">
        <f t="shared" si="312"/>
        <v>515.5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3811</v>
      </c>
      <c r="AO750" s="25" t="s">
        <v>3811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5649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1164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613</v>
      </c>
      <c r="V751" s="53">
        <f t="shared" si="310"/>
        <v>38.6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613</v>
      </c>
      <c r="Y751" s="53">
        <f t="shared" si="312"/>
        <v>38.6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3811</v>
      </c>
      <c r="AO751" s="25" t="s">
        <v>3811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5649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1165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3811</v>
      </c>
      <c r="AO752" s="25" t="s">
        <v>3811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3811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1167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3811</v>
      </c>
      <c r="AO753" s="25" t="s">
        <v>3811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3811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1168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3811</v>
      </c>
      <c r="AO754" s="25" t="s">
        <v>3811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5649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1170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3811</v>
      </c>
      <c r="AO755" s="25" t="s">
        <v>3811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5649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6012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0</v>
      </c>
      <c r="S756" s="53">
        <f t="shared" si="308"/>
        <v>0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0</v>
      </c>
      <c r="V756" s="53">
        <f t="shared" si="310"/>
        <v>0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0</v>
      </c>
      <c r="Y756" s="53">
        <f t="shared" si="312"/>
        <v>0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3811</v>
      </c>
      <c r="AO756" s="25" t="s">
        <v>3811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>ME060</v>
      </c>
      <c r="AU756" s="27" t="str">
        <f t="shared" si="318"/>
        <v>ME060</v>
      </c>
      <c r="AV756" s="27" t="str">
        <f t="shared" si="319"/>
        <v>ME060</v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>Gross</v>
      </c>
      <c r="BC756" s="27" t="str">
        <f t="shared" si="326"/>
        <v>Net</v>
      </c>
      <c r="BD756" s="27" t="str">
        <f t="shared" si="327"/>
        <v>Net</v>
      </c>
      <c r="BE756" s="27" t="str">
        <f t="shared" si="328"/>
        <v/>
      </c>
      <c r="BF756" s="27" t="str">
        <f t="shared" si="329"/>
        <v>S+N</v>
      </c>
      <c r="BG756" s="27" t="str">
        <f t="shared" si="330"/>
        <v>S+NorE</v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>Supp or Hun Need</v>
      </c>
      <c r="BL756" s="27" t="str">
        <f t="shared" si="335"/>
        <v>SorHandNandE</v>
      </c>
      <c r="BM756" s="21" t="s">
        <v>3811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3752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606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606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606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 t="s">
        <v>3811</v>
      </c>
      <c r="AO757" s="25" t="s">
        <v>3811</v>
      </c>
      <c r="AP757" s="25">
        <f t="shared" si="314"/>
        <v>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>Gross</v>
      </c>
      <c r="BC757" s="27" t="str">
        <f t="shared" si="326"/>
        <v>Net</v>
      </c>
      <c r="BD757" s="27" t="str">
        <f t="shared" si="327"/>
        <v>Net</v>
      </c>
      <c r="BE757" s="27" t="str">
        <f t="shared" si="328"/>
        <v/>
      </c>
      <c r="BF757" s="27" t="str">
        <f t="shared" si="329"/>
        <v>S+N</v>
      </c>
      <c r="BG757" s="27" t="str">
        <f t="shared" si="330"/>
        <v>S+NorE</v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>Supp or Hun Need</v>
      </c>
      <c r="BL757" s="27" t="str">
        <f t="shared" si="335"/>
        <v>SorHandNandE</v>
      </c>
      <c r="BM757" s="21" t="s">
        <v>5649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1171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3811</v>
      </c>
      <c r="AO758" s="25" t="s">
        <v>3811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5649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1174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1288</v>
      </c>
      <c r="V759" s="53">
        <f t="shared" si="310"/>
        <v>262.89999999999998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1288</v>
      </c>
      <c r="Y759" s="53">
        <f t="shared" si="312"/>
        <v>262.89999999999998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3811</v>
      </c>
      <c r="AO759" s="25" t="s">
        <v>3811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5649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1175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3811</v>
      </c>
      <c r="AO760" s="25" t="s">
        <v>3811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5649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1177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3811</v>
      </c>
      <c r="AO761" s="25" t="s">
        <v>3811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5649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1178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3811</v>
      </c>
      <c r="AO762" s="25" t="s">
        <v>3811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3811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1181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3811</v>
      </c>
      <c r="AO763" s="25" t="s">
        <v>3811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3811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2324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3811</v>
      </c>
      <c r="AO764" s="25" t="s">
        <v>3811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5649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1182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1981</v>
      </c>
      <c r="V765" s="53">
        <f t="shared" si="310"/>
        <v>62.4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1981</v>
      </c>
      <c r="Y765" s="53">
        <f t="shared" si="312"/>
        <v>62.4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3811</v>
      </c>
      <c r="AO765" s="25" t="s">
        <v>3811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5649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1184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3811</v>
      </c>
      <c r="AO766" s="25" t="s">
        <v>3811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5649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1186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3811</v>
      </c>
      <c r="AO767" s="25" t="s">
        <v>3811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5649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1187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3811</v>
      </c>
      <c r="AO768" s="25" t="s">
        <v>3811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5649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1189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0</v>
      </c>
      <c r="S769" s="53">
        <f t="shared" si="308"/>
        <v>0</v>
      </c>
      <c r="T769" s="52">
        <f t="shared" si="309"/>
        <v>69.375</v>
      </c>
      <c r="U769" s="52">
        <f>IFERROR(IF(AR770=AR769,INDEX('Aub Demand'!Q:Q,MATCH($O769,'Aub Demand'!$A:$A,0))-IF(AN769="",0,AN769)+AP770,INDEX('Aub Demand'!Q:Q,MATCH($O769,'Aub Demand'!$A:$A,0))-IF(AN769="",0,AN769)),"")</f>
        <v>-19</v>
      </c>
      <c r="V769" s="53">
        <f t="shared" si="310"/>
        <v>-3.7</v>
      </c>
      <c r="W769" s="52">
        <f t="shared" si="311"/>
        <v>154.9375</v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-19</v>
      </c>
      <c r="Y769" s="53">
        <f t="shared" si="312"/>
        <v>-3.7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3811</v>
      </c>
      <c r="AO769" s="25" t="s">
        <v>3811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>MG130</v>
      </c>
      <c r="AU769" s="27" t="str">
        <f t="shared" si="318"/>
        <v>MG130</v>
      </c>
      <c r="AV769" s="27" t="str">
        <f t="shared" si="319"/>
        <v>MG130</v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>Net</v>
      </c>
      <c r="BD769" s="27" t="str">
        <f t="shared" si="327"/>
        <v>Net</v>
      </c>
      <c r="BE769" s="27" t="str">
        <f t="shared" si="328"/>
        <v/>
      </c>
      <c r="BF769" s="27" t="str">
        <f t="shared" si="329"/>
        <v>S+N</v>
      </c>
      <c r="BG769" s="27" t="str">
        <f t="shared" si="330"/>
        <v>S+NorE</v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>Supp or Hun Need</v>
      </c>
      <c r="BL769" s="27" t="str">
        <f t="shared" si="335"/>
        <v>SorHandNandE</v>
      </c>
      <c r="BM769" s="21" t="s">
        <v>5649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1191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521</v>
      </c>
      <c r="S770" s="53">
        <f t="shared" si="308"/>
        <v>139.6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488</v>
      </c>
      <c r="V770" s="53">
        <f t="shared" si="310"/>
        <v>130.69999999999999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488</v>
      </c>
      <c r="Y770" s="53">
        <f t="shared" si="312"/>
        <v>130.69999999999999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N770" s="25" t="s">
        <v>3811</v>
      </c>
      <c r="AO770" s="25" t="s">
        <v>3811</v>
      </c>
      <c r="AP770" s="25">
        <f t="shared" si="314"/>
        <v>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>Net</v>
      </c>
      <c r="BD770" s="27" t="str">
        <f t="shared" si="327"/>
        <v>Net</v>
      </c>
      <c r="BE770" s="27" t="str">
        <f t="shared" si="328"/>
        <v/>
      </c>
      <c r="BF770" s="27" t="str">
        <f t="shared" si="329"/>
        <v>S+N</v>
      </c>
      <c r="BG770" s="27" t="str">
        <f t="shared" si="330"/>
        <v>S+NorE</v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>Supp or Hun Need</v>
      </c>
      <c r="BL770" s="27" t="str">
        <f t="shared" si="335"/>
        <v>SorHandNandE</v>
      </c>
      <c r="BM770" s="21" t="s">
        <v>5649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1192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3811</v>
      </c>
      <c r="AO771" s="25" t="s">
        <v>3811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5649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1194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3811</v>
      </c>
      <c r="AO772" s="25" t="s">
        <v>3811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5649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1195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542</v>
      </c>
      <c r="S773" s="53">
        <f t="shared" si="336"/>
        <v>580.70000000000005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542</v>
      </c>
      <c r="V773" s="53">
        <f t="shared" si="338"/>
        <v>580.70000000000005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542</v>
      </c>
      <c r="Y773" s="53">
        <f t="shared" si="340"/>
        <v>580.70000000000005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3811</v>
      </c>
      <c r="AO773" s="25" t="s">
        <v>3811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5649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1197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1608</v>
      </c>
      <c r="S774" s="53">
        <f t="shared" si="336"/>
        <v>430.7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1516</v>
      </c>
      <c r="V774" s="53">
        <f t="shared" si="338"/>
        <v>406.1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1516</v>
      </c>
      <c r="Y774" s="53">
        <f t="shared" si="340"/>
        <v>406.1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3916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5649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1198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3811</v>
      </c>
      <c r="AO775" s="25" t="s">
        <v>3811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5649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1200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3811</v>
      </c>
      <c r="AO776" s="25" t="s">
        <v>3811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5649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1202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181</v>
      </c>
      <c r="V777" s="53">
        <f t="shared" si="338"/>
        <v>6.5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181</v>
      </c>
      <c r="Y777" s="53">
        <f t="shared" si="340"/>
        <v>6.5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3811</v>
      </c>
      <c r="AO777" s="25" t="s">
        <v>3811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5649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1203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3811</v>
      </c>
      <c r="AO778" s="25" t="s">
        <v>3811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5649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1205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3811</v>
      </c>
      <c r="AO779" s="25" t="s">
        <v>3811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5649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1206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3811</v>
      </c>
      <c r="AO780" s="25" t="s">
        <v>3811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5649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1208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3811</v>
      </c>
      <c r="AO781" s="25" t="s">
        <v>3811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5649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1210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3811</v>
      </c>
      <c r="AO782" s="25" t="s">
        <v>3811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5649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5354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3811</v>
      </c>
      <c r="AO783" s="25" t="s">
        <v>3811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5649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1211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915</v>
      </c>
      <c r="V784" s="53">
        <f t="shared" si="338"/>
        <v>56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915</v>
      </c>
      <c r="Y784" s="53">
        <f t="shared" si="340"/>
        <v>56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3811</v>
      </c>
      <c r="AO784" s="25" t="s">
        <v>3811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5649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2327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3811</v>
      </c>
      <c r="AO785" s="25" t="s">
        <v>3811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5649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3811</v>
      </c>
      <c r="AO786" s="25" t="s">
        <v>3811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5649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2332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3811</v>
      </c>
      <c r="AO787" s="25" t="s">
        <v>3811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5649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3811</v>
      </c>
      <c r="AO788" s="25" t="s">
        <v>3811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5649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3105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3105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3811</v>
      </c>
      <c r="AO789" s="25" t="s">
        <v>3811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5649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3811</v>
      </c>
      <c r="AO790" s="25" t="s">
        <v>3811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3811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1213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3811</v>
      </c>
      <c r="AO791" s="25" t="s">
        <v>3811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1215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3811</v>
      </c>
      <c r="AO792" s="25" t="s">
        <v>3811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5649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1216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3811</v>
      </c>
      <c r="AO793" s="25" t="s">
        <v>3811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5649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1218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3811</v>
      </c>
      <c r="AO794" s="25" t="s">
        <v>3811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5649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1219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3811</v>
      </c>
      <c r="AO795" s="25" t="s">
        <v>3811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5649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12</v>
      </c>
      <c r="O796" s="27" t="s">
        <v>1221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580</v>
      </c>
      <c r="S796" s="53">
        <f t="shared" si="336"/>
        <v>26.2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516</v>
      </c>
      <c r="V796" s="53">
        <f t="shared" si="338"/>
        <v>23.3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516</v>
      </c>
      <c r="Y796" s="53">
        <f t="shared" si="340"/>
        <v>23.3</v>
      </c>
      <c r="Z796" s="52">
        <f>IF(L796="","",INDEX('Aub Demand'!H:H,MATCH($O796,'Aub Demand'!$A:$A,0)))</f>
        <v>95</v>
      </c>
      <c r="AA796" s="52">
        <f t="shared" si="341"/>
        <v>131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3811</v>
      </c>
      <c r="AO796" s="25" t="s">
        <v>3811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5649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2340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3811</v>
      </c>
      <c r="AO797" s="25" t="s">
        <v>3811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5649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2343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3811</v>
      </c>
      <c r="AO798" s="25" t="s">
        <v>3811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5649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3811</v>
      </c>
      <c r="AO799" s="25" t="s">
        <v>3811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5649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2349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3811</v>
      </c>
      <c r="AO800" s="25" t="s">
        <v>3811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5649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341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312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312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16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3811</v>
      </c>
      <c r="AO801" s="25" t="s">
        <v>3811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5649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2354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3811</v>
      </c>
      <c r="AO802" s="25" t="s">
        <v>3811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5649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6404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3811</v>
      </c>
      <c r="AO803" s="25" t="s">
        <v>3811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3811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2356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3811</v>
      </c>
      <c r="AO804" s="25" t="s">
        <v>3811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3811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3811</v>
      </c>
      <c r="AO805" s="25" t="s">
        <v>3811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2361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3811</v>
      </c>
      <c r="AO806" s="25" t="s">
        <v>3811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5649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2363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3811</v>
      </c>
      <c r="AO807" s="25" t="s">
        <v>3811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5649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2365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803</v>
      </c>
      <c r="V808" s="53">
        <f t="shared" si="338"/>
        <v>64.900000000000006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803</v>
      </c>
      <c r="Y808" s="53">
        <f t="shared" si="340"/>
        <v>64.900000000000006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3811</v>
      </c>
      <c r="AO808" s="25" t="s">
        <v>3811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5649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2367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3811</v>
      </c>
      <c r="AO809" s="25" t="s">
        <v>3811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3811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2370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3811</v>
      </c>
      <c r="AO810" s="25" t="s">
        <v>3811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3811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2373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3811</v>
      </c>
      <c r="AO811" s="25" t="s">
        <v>3811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2375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8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3811</v>
      </c>
      <c r="AO812" s="25" t="s">
        <v>3811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5649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2377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120</v>
      </c>
      <c r="S813" s="53">
        <f t="shared" si="336"/>
        <v>4.3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120</v>
      </c>
      <c r="V813" s="53">
        <f t="shared" si="338"/>
        <v>4.3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120</v>
      </c>
      <c r="Y813" s="53">
        <f t="shared" si="340"/>
        <v>4.3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3811</v>
      </c>
      <c r="AO813" s="25" t="s">
        <v>3811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/>
      </c>
      <c r="BC813" s="27" t="str">
        <f t="shared" si="354"/>
        <v/>
      </c>
      <c r="BD813" s="27" t="str">
        <f t="shared" si="355"/>
        <v/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/>
      </c>
      <c r="BL813" s="27" t="str">
        <f t="shared" si="363"/>
        <v/>
      </c>
      <c r="BM813" s="21" t="s">
        <v>5649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2380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4927</v>
      </c>
      <c r="S814" s="53">
        <f t="shared" si="336"/>
        <v>135.4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4891</v>
      </c>
      <c r="V814" s="53">
        <f t="shared" si="338"/>
        <v>134.4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4891</v>
      </c>
      <c r="Y814" s="53">
        <f t="shared" si="340"/>
        <v>134.4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150</v>
      </c>
      <c r="AO814" s="25" t="s">
        <v>3916</v>
      </c>
      <c r="AP814" s="25">
        <f t="shared" si="342"/>
        <v>120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5649</v>
      </c>
    </row>
    <row r="815" spans="1:65" ht="15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2383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 t="s">
        <v>3811</v>
      </c>
      <c r="AO815" s="25" t="s">
        <v>3811</v>
      </c>
      <c r="AP815" s="25">
        <f t="shared" si="342"/>
        <v>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5649</v>
      </c>
    </row>
    <row r="816" spans="1:65" ht="15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2386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3811</v>
      </c>
      <c r="AO816" s="25" t="s">
        <v>3811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5649</v>
      </c>
    </row>
    <row r="817" spans="1:65" ht="15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2389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229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3811</v>
      </c>
      <c r="AO817" s="25" t="s">
        <v>3811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5649</v>
      </c>
    </row>
    <row r="818" spans="1:65" ht="15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2391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3811</v>
      </c>
      <c r="AO818" s="25" t="s">
        <v>3811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5649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2394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1077</v>
      </c>
      <c r="V819" s="53">
        <f t="shared" si="338"/>
        <v>68.900000000000006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1077</v>
      </c>
      <c r="Y819" s="53">
        <f t="shared" si="340"/>
        <v>68.900000000000006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3811</v>
      </c>
      <c r="AO819" s="25" t="s">
        <v>3811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5649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2396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3811</v>
      </c>
      <c r="AO820" s="25" t="s">
        <v>3811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5649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2399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3811</v>
      </c>
      <c r="AO821" s="25" t="s">
        <v>3811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5649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2401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3811</v>
      </c>
      <c r="AO822" s="25" t="s">
        <v>3811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5649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2404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3811</v>
      </c>
      <c r="AO823" s="25" t="s">
        <v>3811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5649</v>
      </c>
    </row>
    <row r="824" spans="1:65" ht="15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2405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3811</v>
      </c>
      <c r="AO824" s="25" t="s">
        <v>3811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5649</v>
      </c>
    </row>
    <row r="825" spans="1:65" ht="15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2408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3811</v>
      </c>
      <c r="AO825" s="25" t="s">
        <v>3811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5649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2410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3811</v>
      </c>
      <c r="AO826" s="25" t="s">
        <v>3811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5649</v>
      </c>
    </row>
    <row r="827" spans="1:65" ht="15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2413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3811</v>
      </c>
      <c r="AO827" s="25" t="s">
        <v>3811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5649</v>
      </c>
    </row>
    <row r="828" spans="1:65" ht="15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2414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3811</v>
      </c>
      <c r="AO828" s="25" t="s">
        <v>3811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5649</v>
      </c>
    </row>
    <row r="829" spans="1:65" ht="15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2417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3811</v>
      </c>
      <c r="AO829" s="25" t="s">
        <v>3811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5649</v>
      </c>
    </row>
    <row r="830" spans="1:65" ht="15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1222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1758</v>
      </c>
      <c r="V830" s="53">
        <f t="shared" si="338"/>
        <v>1883.6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1758</v>
      </c>
      <c r="Y830" s="53">
        <f t="shared" si="340"/>
        <v>1883.6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3811</v>
      </c>
      <c r="AO830" s="25" t="s">
        <v>3811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5649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1224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3811</v>
      </c>
      <c r="AO831" s="25" t="s">
        <v>3811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3811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1226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3811</v>
      </c>
      <c r="AO832" s="25" t="s">
        <v>3811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3811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1228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3811</v>
      </c>
      <c r="AO833" s="25" t="s">
        <v>3811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3811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1230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3811</v>
      </c>
      <c r="AO834" s="25" t="s">
        <v>3811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3811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1231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3811</v>
      </c>
      <c r="AO835" s="25" t="s">
        <v>3811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1233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3811</v>
      </c>
      <c r="AO836" s="25" t="s">
        <v>3811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5649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1234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3811</v>
      </c>
      <c r="AO837" s="25" t="s">
        <v>3811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5649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1237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3811</v>
      </c>
      <c r="AO838" s="25" t="s">
        <v>3811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5649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1239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3811</v>
      </c>
      <c r="AO839" s="25" t="s">
        <v>3811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5649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1241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3811</v>
      </c>
      <c r="AO840" s="25" t="s">
        <v>3811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5649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1243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570</v>
      </c>
      <c r="V841" s="53">
        <f t="shared" si="366"/>
        <v>74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570</v>
      </c>
      <c r="Y841" s="53">
        <f t="shared" si="368"/>
        <v>74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90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3811</v>
      </c>
      <c r="AO841" s="25" t="s">
        <v>3811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5649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2418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3811</v>
      </c>
      <c r="AO842" s="25" t="s">
        <v>3811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5649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3811</v>
      </c>
      <c r="AO843" s="25" t="s">
        <v>3811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5649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1244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3811</v>
      </c>
      <c r="AO844" s="25" t="s">
        <v>3811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5649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1246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3811</v>
      </c>
      <c r="AO845" s="25" t="s">
        <v>3811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5649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3811</v>
      </c>
      <c r="AO846" s="25" t="s">
        <v>3811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3811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1249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3811</v>
      </c>
      <c r="AO847" s="25" t="s">
        <v>3811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3811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15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3811</v>
      </c>
      <c r="AO848" s="25" t="s">
        <v>3811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2421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1909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1909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3811</v>
      </c>
      <c r="AO849" s="25" t="s">
        <v>3811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5649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6013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3811</v>
      </c>
      <c r="AO850" s="25" t="s">
        <v>3811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3811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1252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3811</v>
      </c>
      <c r="AO851" s="25" t="s">
        <v>3811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6014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3811</v>
      </c>
      <c r="AO852" s="25" t="s">
        <v>3811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3811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3811</v>
      </c>
      <c r="AO853" s="25" t="s">
        <v>3811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1256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3811</v>
      </c>
      <c r="AO854" s="25" t="s">
        <v>3811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5649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1258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568.6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O855" s="25" t="s">
        <v>3916</v>
      </c>
      <c r="AP855" s="25">
        <f t="shared" si="370"/>
        <v>40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5649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1259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 t="s">
        <v>3811</v>
      </c>
      <c r="AO856" s="25" t="s">
        <v>3811</v>
      </c>
      <c r="AP856" s="25">
        <f t="shared" si="370"/>
        <v>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5649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1261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2481</v>
      </c>
      <c r="V857" s="53">
        <f t="shared" si="366"/>
        <v>92.5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2481</v>
      </c>
      <c r="Y857" s="53">
        <f t="shared" si="368"/>
        <v>92.5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3811</v>
      </c>
      <c r="AO857" s="25" t="s">
        <v>3811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5649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1262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3811</v>
      </c>
      <c r="AO858" s="25" t="s">
        <v>3811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5649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1264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3811</v>
      </c>
      <c r="AO859" s="25" t="s">
        <v>3811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5649</v>
      </c>
    </row>
    <row r="860" spans="1:65" ht="15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2423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3811</v>
      </c>
      <c r="AO860" s="25" t="s">
        <v>3811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5649</v>
      </c>
    </row>
    <row r="861" spans="1:65" ht="15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986</v>
      </c>
      <c r="V861" s="53">
        <f t="shared" si="366"/>
        <v>16.8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986</v>
      </c>
      <c r="Y861" s="53">
        <f t="shared" si="368"/>
        <v>16.8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3811</v>
      </c>
      <c r="AO861" s="25" t="s">
        <v>3811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5649</v>
      </c>
    </row>
    <row r="862" spans="1:65" ht="15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6015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3811</v>
      </c>
      <c r="AO862" s="25" t="s">
        <v>3811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3811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3811</v>
      </c>
      <c r="AO863" s="25" t="s">
        <v>3811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2426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3811</v>
      </c>
      <c r="AO864" s="25" t="s">
        <v>3811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5649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115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1267</v>
      </c>
      <c r="S865" s="53">
        <f t="shared" si="364"/>
        <v>82.3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1237</v>
      </c>
      <c r="V865" s="53">
        <f t="shared" si="366"/>
        <v>80.3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1237</v>
      </c>
      <c r="Y865" s="53">
        <f t="shared" si="368"/>
        <v>80.3</v>
      </c>
      <c r="Z865" s="52">
        <f>IF(L865="","",INDEX('Aub Demand'!H:H,MATCH($O865,'Aub Demand'!$A:$A,0)))</f>
        <v>66</v>
      </c>
      <c r="AA865" s="52">
        <f t="shared" si="369"/>
        <v>108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3811</v>
      </c>
      <c r="AO865" s="25" t="s">
        <v>3811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5649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2429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3811</v>
      </c>
      <c r="AO866" s="25" t="s">
        <v>3811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5649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3811</v>
      </c>
      <c r="AO867" s="25" t="s">
        <v>3811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5649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44</v>
      </c>
      <c r="O868" s="27" t="s">
        <v>2432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27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70.2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36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3811</v>
      </c>
      <c r="AO868" s="25" t="s">
        <v>3811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5649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2435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633</v>
      </c>
      <c r="S869" s="53">
        <f t="shared" si="364"/>
        <v>387.6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633</v>
      </c>
      <c r="V869" s="53">
        <f t="shared" si="366"/>
        <v>387.6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633</v>
      </c>
      <c r="Y869" s="53">
        <f t="shared" si="368"/>
        <v>387.6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3811</v>
      </c>
      <c r="AO869" s="25" t="s">
        <v>3811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5649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2437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0</v>
      </c>
      <c r="S870" s="53">
        <f t="shared" si="364"/>
        <v>0</v>
      </c>
      <c r="T870" s="52">
        <f t="shared" si="365"/>
        <v>172.5</v>
      </c>
      <c r="U870" s="52">
        <f>IFERROR(IF(AR871=AR870,INDEX('Aub Demand'!Q:Q,MATCH($O870,'Aub Demand'!$A:$A,0))-IF(AN870="",0,AN870)+AP871,INDEX('Aub Demand'!Q:Q,MATCH($O870,'Aub Demand'!$A:$A,0))-IF(AN870="",0,AN870)),"")</f>
        <v>-134</v>
      </c>
      <c r="V870" s="53">
        <f t="shared" si="366"/>
        <v>-4.2</v>
      </c>
      <c r="W870" s="52">
        <f t="shared" si="367"/>
        <v>414</v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-134</v>
      </c>
      <c r="Y870" s="53">
        <f t="shared" si="368"/>
        <v>-4.2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251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3811</v>
      </c>
      <c r="AO870" s="25" t="s">
        <v>3811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>MXT03</v>
      </c>
      <c r="AU870" s="27" t="str">
        <f t="shared" si="374"/>
        <v>MXT03</v>
      </c>
      <c r="AV870" s="27" t="str">
        <f t="shared" si="375"/>
        <v>MXT03</v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>S+N</v>
      </c>
      <c r="BG870" s="27" t="str">
        <f t="shared" si="386"/>
        <v>S+NorE</v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>Supp or Hun Need</v>
      </c>
      <c r="BL870" s="27" t="str">
        <f t="shared" si="391"/>
        <v>SorHandNandE</v>
      </c>
      <c r="BM870" s="21" t="s">
        <v>5649</v>
      </c>
    </row>
    <row r="871" spans="1:65" ht="15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2440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1600</v>
      </c>
      <c r="S871" s="53">
        <f t="shared" si="364"/>
        <v>24.6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1580</v>
      </c>
      <c r="V871" s="53">
        <f t="shared" si="366"/>
        <v>24.3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1580</v>
      </c>
      <c r="Y871" s="53">
        <f t="shared" si="368"/>
        <v>24.3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3811</v>
      </c>
      <c r="AO871" s="25" t="s">
        <v>3811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>Gross</v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5649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2442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 t="s">
        <v>3811</v>
      </c>
      <c r="AO872" s="25" t="s">
        <v>3811</v>
      </c>
      <c r="AP872" s="25">
        <f t="shared" si="370"/>
        <v>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3811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2444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3811</v>
      </c>
      <c r="AO873" s="25" t="s">
        <v>3811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3811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3395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3811</v>
      </c>
      <c r="AO874" s="25" t="s">
        <v>3811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1267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3811</v>
      </c>
      <c r="AO875" s="25" t="s">
        <v>3811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3811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1270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3811</v>
      </c>
      <c r="AO876" s="25" t="s">
        <v>3811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3811</v>
      </c>
    </row>
    <row r="877" spans="1:65" ht="15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3811</v>
      </c>
      <c r="AO877" s="25" t="s">
        <v>3811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1274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3811</v>
      </c>
      <c r="AO878" s="25" t="s">
        <v>3811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5649</v>
      </c>
    </row>
    <row r="879" spans="1:65" ht="15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1276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3811</v>
      </c>
      <c r="AO879" s="25" t="s">
        <v>3811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5649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1279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3811</v>
      </c>
      <c r="AO880" s="25" t="s">
        <v>3811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5649</v>
      </c>
    </row>
    <row r="881" spans="1:65" ht="15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1281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3811</v>
      </c>
      <c r="AO881" s="25" t="s">
        <v>3811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5649</v>
      </c>
    </row>
    <row r="882" spans="1:65" ht="15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1283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3811</v>
      </c>
      <c r="AO882" s="25" t="s">
        <v>3811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5649</v>
      </c>
    </row>
    <row r="883" spans="1:65" ht="15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3811</v>
      </c>
      <c r="AO883" s="25" t="s">
        <v>3811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5649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1286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3811</v>
      </c>
      <c r="AO884" s="25" t="s">
        <v>3811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5649</v>
      </c>
    </row>
    <row r="885" spans="1:65" ht="15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1287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3811</v>
      </c>
      <c r="AO885" s="25" t="s">
        <v>3811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3811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1290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3811</v>
      </c>
      <c r="AO886" s="25" t="s">
        <v>3811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3811</v>
      </c>
    </row>
    <row r="887" spans="1:65" ht="15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1292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12079.88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3811</v>
      </c>
      <c r="AO887" s="25" t="s">
        <v>3811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5649</v>
      </c>
    </row>
    <row r="888" spans="1:65" ht="15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1294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2188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3811</v>
      </c>
      <c r="AO888" s="25" t="s">
        <v>3811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5649</v>
      </c>
    </row>
    <row r="889" spans="1:65" ht="15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1295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3811</v>
      </c>
      <c r="AO889" s="25" t="s">
        <v>3811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5649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2446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-51</v>
      </c>
      <c r="V890" s="53">
        <f t="shared" si="366"/>
        <v>-2.8</v>
      </c>
      <c r="W890" s="52">
        <f t="shared" si="367"/>
        <v>160.22499999999999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-51</v>
      </c>
      <c r="Y890" s="53">
        <f t="shared" si="368"/>
        <v>-2.8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3811</v>
      </c>
      <c r="AO890" s="25" t="s">
        <v>3811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5649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2449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2799</v>
      </c>
      <c r="V891" s="53">
        <f t="shared" si="366"/>
        <v>63.8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2799</v>
      </c>
      <c r="Y891" s="53">
        <f t="shared" si="368"/>
        <v>63.8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3811</v>
      </c>
      <c r="AO891" s="25" t="s">
        <v>3811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5649</v>
      </c>
    </row>
    <row r="892" spans="1:65" ht="15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2451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3811</v>
      </c>
      <c r="AO892" s="25" t="s">
        <v>3811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5649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2454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3811</v>
      </c>
      <c r="AO893" s="25" t="s">
        <v>3811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5649</v>
      </c>
    </row>
    <row r="894" spans="1:65" ht="15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2455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3811</v>
      </c>
      <c r="AO894" s="25" t="s">
        <v>3811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5649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2458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3811</v>
      </c>
      <c r="AO895" s="25" t="s">
        <v>3811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5649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3811</v>
      </c>
      <c r="AO896" s="25" t="s">
        <v>3811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3811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3811</v>
      </c>
      <c r="AO897" s="25" t="s">
        <v>3811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3811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2465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3811</v>
      </c>
      <c r="AO898" s="25" t="s">
        <v>3811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3811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3811</v>
      </c>
      <c r="AO899" s="25" t="s">
        <v>3811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3811</v>
      </c>
    </row>
    <row r="900" spans="1:65" ht="15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1297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3811</v>
      </c>
      <c r="AO900" s="25" t="s">
        <v>3811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3811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1299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3811</v>
      </c>
      <c r="AO901" s="25" t="s">
        <v>3811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3811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1305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3811</v>
      </c>
      <c r="AO902" s="25" t="s">
        <v>3811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3811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1307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3811</v>
      </c>
      <c r="AO903" s="25" t="s">
        <v>3811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1311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3811</v>
      </c>
      <c r="AO904" s="25" t="s">
        <v>3811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5649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1315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3811</v>
      </c>
      <c r="AO905" s="25" t="s">
        <v>3811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5649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1317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3811</v>
      </c>
      <c r="AO906" s="25" t="s">
        <v>3811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3811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1320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3811</v>
      </c>
      <c r="AO907" s="25" t="s">
        <v>3811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3811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1323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3811</v>
      </c>
      <c r="AO908" s="25" t="s">
        <v>3811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3811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1325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3811</v>
      </c>
      <c r="AO909" s="25" t="s">
        <v>3811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3811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1327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3811</v>
      </c>
      <c r="AO910" s="25" t="s">
        <v>3811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3811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1330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3811</v>
      </c>
      <c r="AO911" s="25" t="s">
        <v>3811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3811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1334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3811</v>
      </c>
      <c r="AO912" s="25" t="s">
        <v>3811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3811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1338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3811</v>
      </c>
      <c r="AO913" s="25" t="s">
        <v>3811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3811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1341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3811</v>
      </c>
      <c r="AO914" s="25" t="s">
        <v>3811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3811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1343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3811</v>
      </c>
      <c r="AO915" s="25" t="s">
        <v>3811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1345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3811</v>
      </c>
      <c r="AO916" s="25" t="s">
        <v>3811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5649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1347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3811</v>
      </c>
      <c r="AO917" s="25" t="s">
        <v>3811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5649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1349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3811</v>
      </c>
      <c r="AO918" s="25" t="s">
        <v>3811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5649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3398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3811</v>
      </c>
      <c r="AO919" s="25" t="s">
        <v>3811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3811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3811</v>
      </c>
      <c r="AO920" s="25" t="s">
        <v>3811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3811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1351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3811</v>
      </c>
      <c r="AO921" s="25" t="s">
        <v>3811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1353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3811</v>
      </c>
      <c r="AO922" s="25" t="s">
        <v>3811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5649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1355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3811</v>
      </c>
      <c r="AO923" s="25" t="s">
        <v>3811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5649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1357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3811</v>
      </c>
      <c r="AO924" s="25" t="s">
        <v>3811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5649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1359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3811</v>
      </c>
      <c r="AO925" s="25" t="s">
        <v>3811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5649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1361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3811</v>
      </c>
      <c r="AO926" s="25" t="s">
        <v>3811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5649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1363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3811</v>
      </c>
      <c r="AO927" s="25" t="s">
        <v>3811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5649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1365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3811</v>
      </c>
      <c r="AO928" s="25" t="s">
        <v>3811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5649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3811</v>
      </c>
      <c r="AO929" s="25" t="s">
        <v>3811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5649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1368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3811</v>
      </c>
      <c r="AO930" s="25" t="s">
        <v>3811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5649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1370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3811</v>
      </c>
      <c r="AO931" s="25" t="s">
        <v>3811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5649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2469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3811</v>
      </c>
      <c r="AO932" s="25" t="s">
        <v>3811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3811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2472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3811</v>
      </c>
      <c r="AO933" s="25" t="s">
        <v>3811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3811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2474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3811</v>
      </c>
      <c r="AO934" s="25" t="s">
        <v>3811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2476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1135</v>
      </c>
      <c r="V935" s="53">
        <f t="shared" si="394"/>
        <v>50.7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1135</v>
      </c>
      <c r="Y935" s="53">
        <f t="shared" si="396"/>
        <v>50.7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3811</v>
      </c>
      <c r="AO935" s="25" t="s">
        <v>3811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5649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2478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3811</v>
      </c>
      <c r="AO936" s="25" t="s">
        <v>3811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5649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3811</v>
      </c>
      <c r="AO937" s="25" t="s">
        <v>3811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5649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3811</v>
      </c>
      <c r="AO938" s="25" t="s">
        <v>3811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5649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2485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531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531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3811</v>
      </c>
      <c r="AO939" s="25" t="s">
        <v>3811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5649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2487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3811</v>
      </c>
      <c r="AO940" s="25" t="s">
        <v>3811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3811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3811</v>
      </c>
      <c r="AO941" s="25" t="s">
        <v>3811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3811</v>
      </c>
      <c r="AO942" s="25" t="s">
        <v>3811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5649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2492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3811</v>
      </c>
      <c r="AO943" s="25" t="s">
        <v>3811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3811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3811</v>
      </c>
      <c r="AO944" s="25" t="s">
        <v>3811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3811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2495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3811</v>
      </c>
      <c r="AO945" s="25" t="s">
        <v>3811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1658</v>
      </c>
      <c r="V946" s="53">
        <f t="shared" si="394"/>
        <v>124.7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1658</v>
      </c>
      <c r="Y946" s="53">
        <f t="shared" si="396"/>
        <v>124.7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3811</v>
      </c>
      <c r="AO946" s="25" t="s">
        <v>3811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5649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2498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0</v>
      </c>
      <c r="S947" s="53">
        <f t="shared" si="392"/>
        <v>0</v>
      </c>
      <c r="T947" s="52">
        <f t="shared" si="393"/>
        <v>28.5</v>
      </c>
      <c r="U947" s="52">
        <f>IFERROR(IF(AR948=AR947,INDEX('Aub Demand'!Q:Q,MATCH($O947,'Aub Demand'!$A:$A,0))-IF(AN947="",0,AN947)+AP948,INDEX('Aub Demand'!Q:Q,MATCH($O947,'Aub Demand'!$A:$A,0))-IF(AN947="",0,AN947)),"")</f>
        <v>-17</v>
      </c>
      <c r="V947" s="53">
        <f t="shared" si="394"/>
        <v>-14.6</v>
      </c>
      <c r="W947" s="52">
        <f t="shared" si="395"/>
        <v>167.20000000000002</v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-17</v>
      </c>
      <c r="Y947" s="53">
        <f t="shared" si="396"/>
        <v>-14.6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19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3811</v>
      </c>
      <c r="AO947" s="25" t="s">
        <v>3811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>S1015</v>
      </c>
      <c r="AU947" s="27" t="str">
        <f t="shared" si="402"/>
        <v>S1015</v>
      </c>
      <c r="AV947" s="27" t="str">
        <f t="shared" si="403"/>
        <v>S1015</v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>Gross</v>
      </c>
      <c r="BC947" s="27" t="str">
        <f t="shared" si="410"/>
        <v>Net</v>
      </c>
      <c r="BD947" s="27" t="str">
        <f t="shared" si="411"/>
        <v>Net</v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>H+N</v>
      </c>
      <c r="BI947" s="27" t="str">
        <f t="shared" si="416"/>
        <v>H+Nex</v>
      </c>
      <c r="BJ947" s="27" t="str">
        <f t="shared" si="417"/>
        <v>Supp or Hun</v>
      </c>
      <c r="BK947" s="27" t="str">
        <f t="shared" si="418"/>
        <v>Supp or Hun Need</v>
      </c>
      <c r="BL947" s="27" t="str">
        <f t="shared" si="419"/>
        <v>SorHandNandE</v>
      </c>
      <c r="BM947" s="21" t="s">
        <v>5649</v>
      </c>
    </row>
    <row r="948" spans="1:65" ht="15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385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458</v>
      </c>
      <c r="S948" s="53">
        <f t="shared" si="392"/>
        <v>85.3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380</v>
      </c>
      <c r="V948" s="53">
        <f t="shared" si="394"/>
        <v>70.8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380</v>
      </c>
      <c r="Y948" s="53">
        <f t="shared" si="396"/>
        <v>70.8</v>
      </c>
      <c r="Z948" s="52">
        <f>IF(L948="","",INDEX('Aub Demand'!H:H,MATCH($O948,'Aub Demand'!$A:$A,0)))</f>
        <v>23</v>
      </c>
      <c r="AA948" s="52">
        <f t="shared" si="397"/>
        <v>214</v>
      </c>
      <c r="AB948" s="52">
        <f>IFERROR(INDEX('Aub Demand'!L:L,MATCH($O948,'Aub Demand'!$A:$A,0)),"")</f>
        <v>232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3811</v>
      </c>
      <c r="AO948" s="25" t="s">
        <v>3811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>H+N</v>
      </c>
      <c r="BI948" s="27" t="str">
        <f t="shared" si="416"/>
        <v>H+Nex</v>
      </c>
      <c r="BJ948" s="27" t="str">
        <f t="shared" si="417"/>
        <v>Supp or Hun</v>
      </c>
      <c r="BK948" s="27" t="str">
        <f t="shared" si="418"/>
        <v>Supp or Hun Need</v>
      </c>
      <c r="BL948" s="27" t="str">
        <f t="shared" si="419"/>
        <v>SorHandNandE</v>
      </c>
      <c r="BM948" s="21" t="s">
        <v>5649</v>
      </c>
    </row>
    <row r="949" spans="1:65" ht="15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2501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3811</v>
      </c>
      <c r="AO949" s="25" t="s">
        <v>3811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3811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2504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3811</v>
      </c>
      <c r="AO950" s="25" t="s">
        <v>3811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3811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6405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3811</v>
      </c>
      <c r="AO951" s="25" t="s">
        <v>3811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3811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2505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3811</v>
      </c>
      <c r="AO952" s="25" t="s">
        <v>3811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3811</v>
      </c>
      <c r="AO953" s="25" t="s">
        <v>3811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5649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2508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3811</v>
      </c>
      <c r="AO954" s="25" t="s">
        <v>3811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5649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2511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22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3811</v>
      </c>
      <c r="AO955" s="25" t="s">
        <v>3811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5649</v>
      </c>
    </row>
    <row r="956" spans="1:65" ht="15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2515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2108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2108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2108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>
        <v>25</v>
      </c>
      <c r="AO956" s="25" t="s">
        <v>3916</v>
      </c>
      <c r="AP956" s="25">
        <f t="shared" si="398"/>
        <v>20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5649</v>
      </c>
    </row>
    <row r="957" spans="1:65" ht="15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2516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 t="s">
        <v>3811</v>
      </c>
      <c r="AO957" s="25" t="s">
        <v>3811</v>
      </c>
      <c r="AP957" s="25">
        <f t="shared" si="398"/>
        <v>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5650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2518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3811</v>
      </c>
      <c r="AO958" s="25" t="s">
        <v>3811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5649</v>
      </c>
    </row>
    <row r="959" spans="1:65" ht="15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2520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3811</v>
      </c>
      <c r="AO959" s="25" t="s">
        <v>3811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5649</v>
      </c>
    </row>
    <row r="960" spans="1:65" ht="15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1568</v>
      </c>
      <c r="S960" s="53">
        <f t="shared" si="392"/>
        <v>19.5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1082</v>
      </c>
      <c r="V960" s="53">
        <f t="shared" si="394"/>
        <v>13.5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1082</v>
      </c>
      <c r="Y960" s="53">
        <f t="shared" si="396"/>
        <v>13.5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>
        <f>IF(SUMIF('Prev Aub'!A:A,O960,'Prev Aub'!B:B)=0,"",SUMIF('Prev Aub'!A:A,O960,'Prev Aub'!B:B))</f>
        <v>959</v>
      </c>
      <c r="AN960" s="25" t="s">
        <v>3811</v>
      </c>
      <c r="AO960" s="25" t="s">
        <v>3811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5649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0</v>
      </c>
      <c r="O961" s="27" t="s">
        <v>2525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744</v>
      </c>
      <c r="S961" s="53">
        <f t="shared" si="392"/>
        <v>13.6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685</v>
      </c>
      <c r="V961" s="53">
        <f t="shared" si="394"/>
        <v>12.5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685</v>
      </c>
      <c r="Y961" s="53">
        <f t="shared" si="396"/>
        <v>12.5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418</v>
      </c>
      <c r="AN961" s="25" t="s">
        <v>3811</v>
      </c>
      <c r="AO961" s="25" t="s">
        <v>3811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5649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0</v>
      </c>
      <c r="O962" s="27" t="s">
        <v>2526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-69</v>
      </c>
      <c r="V962" s="53">
        <f t="shared" si="394"/>
        <v>-2.1</v>
      </c>
      <c r="W962" s="52">
        <f t="shared" si="395"/>
        <v>247.35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-69</v>
      </c>
      <c r="Y962" s="53">
        <f t="shared" si="396"/>
        <v>-2.1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N962" s="25" t="s">
        <v>3811</v>
      </c>
      <c r="AO962" s="25" t="s">
        <v>3811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5649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2528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2188</v>
      </c>
      <c r="S963" s="53">
        <f t="shared" ref="S963:S1026" si="420">IFERROR(IF(O963="","",ROUND(R963/((Z963/30)*7),1)),"n/a")</f>
        <v>234.4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2163</v>
      </c>
      <c r="V963" s="53">
        <f t="shared" ref="V963:V1026" si="422">IFERROR(IF(O963="","",ROUND(U963/((Z963/30)*7),1)),"n/a")</f>
        <v>231.8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2163</v>
      </c>
      <c r="Y963" s="53">
        <f t="shared" ref="Y963:Y1026" si="424">IFERROR(IF(O963="","",ROUND(X963/((Z963/30)*7),1)),"n/a")</f>
        <v>231.8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3811</v>
      </c>
      <c r="AO963" s="25" t="s">
        <v>3811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5649</v>
      </c>
    </row>
    <row r="964" spans="1:65" ht="15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2530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3811</v>
      </c>
      <c r="AO964" s="25" t="s">
        <v>3811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5649</v>
      </c>
    </row>
    <row r="965" spans="1:65" ht="15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2533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2428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2428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3811</v>
      </c>
      <c r="AO965" s="25" t="s">
        <v>3811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5649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2536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0</v>
      </c>
      <c r="S966" s="53">
        <f t="shared" si="420"/>
        <v>0</v>
      </c>
      <c r="T966" s="52">
        <f t="shared" si="421"/>
        <v>31.5</v>
      </c>
      <c r="U966" s="52">
        <f>IFERROR(IF(AR967=AR966,INDEX('Aub Demand'!Q:Q,MATCH($O966,'Aub Demand'!$A:$A,0))-IF(AN966="",0,AN966)+AP967,INDEX('Aub Demand'!Q:Q,MATCH($O966,'Aub Demand'!$A:$A,0))-IF(AN966="",0,AN966)),"")</f>
        <v>-34</v>
      </c>
      <c r="V966" s="53">
        <f t="shared" si="422"/>
        <v>-6.9</v>
      </c>
      <c r="W966" s="52">
        <f t="shared" si="423"/>
        <v>103.95</v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-34</v>
      </c>
      <c r="Y966" s="53">
        <f t="shared" si="424"/>
        <v>-6.9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3811</v>
      </c>
      <c r="AO966" s="25" t="s">
        <v>3811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>S3070</v>
      </c>
      <c r="AU966" s="27" t="str">
        <f t="shared" si="430"/>
        <v>S3070</v>
      </c>
      <c r="AV966" s="27" t="str">
        <f t="shared" si="431"/>
        <v>S3070</v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>Gross</v>
      </c>
      <c r="BC966" s="27" t="str">
        <f t="shared" si="438"/>
        <v>Net</v>
      </c>
      <c r="BD966" s="27" t="str">
        <f t="shared" si="439"/>
        <v>Net</v>
      </c>
      <c r="BE966" s="27" t="str">
        <f t="shared" si="440"/>
        <v/>
      </c>
      <c r="BF966" s="27" t="str">
        <f t="shared" si="441"/>
        <v>S+N</v>
      </c>
      <c r="BG966" s="27" t="str">
        <f t="shared" si="442"/>
        <v>S+NorE</v>
      </c>
      <c r="BH966" s="27" t="str">
        <f t="shared" si="443"/>
        <v>H+N</v>
      </c>
      <c r="BI966" s="27" t="str">
        <f t="shared" si="444"/>
        <v>H+Nex</v>
      </c>
      <c r="BJ966" s="27" t="str">
        <f t="shared" si="445"/>
        <v>Supp or Hun</v>
      </c>
      <c r="BK966" s="27" t="str">
        <f t="shared" si="446"/>
        <v>Supp or Hun Need</v>
      </c>
      <c r="BL966" s="27" t="str">
        <f t="shared" si="447"/>
        <v>SorHandNandE</v>
      </c>
      <c r="BM966" s="21" t="s">
        <v>5649</v>
      </c>
    </row>
    <row r="967" spans="1:65" ht="15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0</v>
      </c>
      <c r="O967" s="27" t="s">
        <v>2538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738</v>
      </c>
      <c r="S967" s="53">
        <f t="shared" si="420"/>
        <v>42.2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704</v>
      </c>
      <c r="V967" s="53">
        <f t="shared" si="422"/>
        <v>40.200000000000003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778</v>
      </c>
      <c r="Y967" s="53">
        <f t="shared" si="424"/>
        <v>44.5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D967" s="25">
        <v>74</v>
      </c>
      <c r="AE967" s="52" t="s">
        <v>7727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3811</v>
      </c>
      <c r="AO967" s="25" t="s">
        <v>3811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>Gross</v>
      </c>
      <c r="BC967" s="27" t="str">
        <f t="shared" si="438"/>
        <v>Net</v>
      </c>
      <c r="BD967" s="27" t="str">
        <f t="shared" si="439"/>
        <v>Net</v>
      </c>
      <c r="BE967" s="27" t="str">
        <f t="shared" si="440"/>
        <v/>
      </c>
      <c r="BF967" s="27" t="str">
        <f t="shared" si="441"/>
        <v>S+N</v>
      </c>
      <c r="BG967" s="27" t="str">
        <f t="shared" si="442"/>
        <v>S+NorE</v>
      </c>
      <c r="BH967" s="27" t="str">
        <f t="shared" si="443"/>
        <v>H+N</v>
      </c>
      <c r="BI967" s="27" t="str">
        <f t="shared" si="444"/>
        <v>H+Nex</v>
      </c>
      <c r="BJ967" s="27" t="str">
        <f t="shared" si="445"/>
        <v>Supp or Hun</v>
      </c>
      <c r="BK967" s="27" t="str">
        <f t="shared" si="446"/>
        <v>Supp or Hun Need</v>
      </c>
      <c r="BL967" s="27" t="str">
        <f t="shared" si="447"/>
        <v>SorHandNandE</v>
      </c>
      <c r="BM967" s="21" t="s">
        <v>5649</v>
      </c>
    </row>
    <row r="968" spans="1:65" ht="15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 t="s">
        <v>3811</v>
      </c>
      <c r="AO968" s="25" t="s">
        <v>3811</v>
      </c>
      <c r="AP968" s="25">
        <f t="shared" si="426"/>
        <v>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5649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291</v>
      </c>
      <c r="S969" s="53">
        <f t="shared" si="420"/>
        <v>73.400000000000006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265</v>
      </c>
      <c r="V969" s="53">
        <f t="shared" si="422"/>
        <v>66.8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265</v>
      </c>
      <c r="Y969" s="53">
        <f t="shared" si="424"/>
        <v>66.8</v>
      </c>
      <c r="Z969" s="52">
        <f>IF(L969="","",INDEX('Aub Demand'!H:H,MATCH($O969,'Aub Demand'!$A:$A,0)))</f>
        <v>17</v>
      </c>
      <c r="AA969" s="52" t="str">
        <f t="shared" si="425"/>
        <v>-spike-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3811</v>
      </c>
      <c r="AO969" s="25" t="s">
        <v>3811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5649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 t="str">
        <f t="shared" si="425"/>
        <v>-spike-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3811</v>
      </c>
      <c r="AO970" s="25" t="s">
        <v>3811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5649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2283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2283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2283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3811</v>
      </c>
      <c r="AO971" s="25" t="s">
        <v>3811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5649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3811</v>
      </c>
      <c r="AO972" s="25" t="s">
        <v>3811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3811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128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3811</v>
      </c>
      <c r="AO973" s="25" t="s">
        <v>3811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5649</v>
      </c>
    </row>
    <row r="974" spans="1:65" ht="15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45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>
        <f>IF(SUMIF('Prev Aub'!A:A,O974,'Prev Aub'!B:B)=0,"",SUMIF('Prev Aub'!A:A,O974,'Prev Aub'!B:B))</f>
        <v>754</v>
      </c>
      <c r="AN974" s="25" t="s">
        <v>3811</v>
      </c>
      <c r="AO974" s="25" t="s">
        <v>3811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5649</v>
      </c>
    </row>
    <row r="975" spans="1:65" ht="15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98</v>
      </c>
      <c r="O975" s="27" t="s">
        <v>2554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380</v>
      </c>
      <c r="S975" s="53">
        <f t="shared" si="420"/>
        <v>12.1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-98</v>
      </c>
      <c r="V975" s="53">
        <f t="shared" si="422"/>
        <v>-3.1</v>
      </c>
      <c r="W975" s="52">
        <f t="shared" si="423"/>
        <v>253.14999999999998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-98</v>
      </c>
      <c r="Y975" s="53">
        <f t="shared" si="424"/>
        <v>-3.1</v>
      </c>
      <c r="Z975" s="52">
        <f>IF(L975="","",INDEX('Aub Demand'!H:H,MATCH($O975,'Aub Demand'!$A:$A,0)))</f>
        <v>135</v>
      </c>
      <c r="AA975" s="52">
        <f t="shared" si="425"/>
        <v>166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N975" s="25" t="s">
        <v>3811</v>
      </c>
      <c r="AO975" s="25" t="s">
        <v>3811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>S6037</v>
      </c>
      <c r="AV975" s="27" t="str">
        <f t="shared" si="431"/>
        <v>S6037</v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>Net</v>
      </c>
      <c r="BD975" s="27" t="str">
        <f t="shared" si="439"/>
        <v>Net</v>
      </c>
      <c r="BE975" s="27" t="str">
        <f t="shared" si="440"/>
        <v/>
      </c>
      <c r="BF975" s="27" t="str">
        <f t="shared" si="441"/>
        <v>S+N</v>
      </c>
      <c r="BG975" s="27" t="str">
        <f t="shared" si="442"/>
        <v>S+NorE</v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>Supp or Hun Need</v>
      </c>
      <c r="BL975" s="27" t="str">
        <f t="shared" si="447"/>
        <v>SorHandNandE</v>
      </c>
      <c r="BM975" s="21" t="s">
        <v>5649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0</v>
      </c>
      <c r="O976" s="27" t="s">
        <v>2557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616</v>
      </c>
      <c r="S976" s="53">
        <f t="shared" si="420"/>
        <v>27.2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420</v>
      </c>
      <c r="V976" s="53">
        <f t="shared" si="422"/>
        <v>18.600000000000001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420</v>
      </c>
      <c r="Y976" s="53">
        <f t="shared" si="424"/>
        <v>18.600000000000001</v>
      </c>
      <c r="Z976" s="52">
        <f>IF(L976="","",INDEX('Aub Demand'!H:H,MATCH($O976,'Aub Demand'!$A:$A,0)))</f>
        <v>97</v>
      </c>
      <c r="AA976" s="52">
        <f t="shared" si="425"/>
        <v>145.5</v>
      </c>
      <c r="AB976" s="52">
        <f>IFERROR(INDEX('Aub Demand'!L:L,MATCH($O976,'Aub Demand'!$A:$A,0)),"")</f>
        <v>194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3811</v>
      </c>
      <c r="AO976" s="25" t="s">
        <v>3811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>Net</v>
      </c>
      <c r="BD976" s="27" t="str">
        <f t="shared" si="439"/>
        <v>Net</v>
      </c>
      <c r="BE976" s="27" t="str">
        <f t="shared" si="440"/>
        <v/>
      </c>
      <c r="BF976" s="27" t="str">
        <f t="shared" si="441"/>
        <v>S+N</v>
      </c>
      <c r="BG976" s="27" t="str">
        <f t="shared" si="442"/>
        <v>S+NorE</v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>Supp or Hun Need</v>
      </c>
      <c r="BL976" s="27" t="str">
        <f t="shared" si="447"/>
        <v>SorHandNandE</v>
      </c>
      <c r="BM976" s="21" t="s">
        <v>5649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1345</v>
      </c>
      <c r="O977" s="27" t="s">
        <v>2559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3452</v>
      </c>
      <c r="S977" s="53">
        <f t="shared" si="420"/>
        <v>6.8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1939</v>
      </c>
      <c r="V977" s="53">
        <f t="shared" si="422"/>
        <v>3.8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1939</v>
      </c>
      <c r="Y977" s="53">
        <f t="shared" si="424"/>
        <v>3.8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1258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>
        <f>IF(SUMIF('Prev Aub'!A:A,O977,'Prev Aub'!B:B)=0,"",SUMIF('Prev Aub'!A:A,O977,'Prev Aub'!B:B))</f>
        <v>513</v>
      </c>
      <c r="AN977" s="25" t="s">
        <v>3811</v>
      </c>
      <c r="AO977" s="25" t="s">
        <v>3811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5649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561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1055</v>
      </c>
      <c r="S978" s="53">
        <f t="shared" si="420"/>
        <v>4.0999999999999996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693</v>
      </c>
      <c r="V978" s="53">
        <f t="shared" si="422"/>
        <v>2.7</v>
      </c>
      <c r="W978" s="52">
        <f t="shared" si="423"/>
        <v>86.662499999999952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785</v>
      </c>
      <c r="Y978" s="53">
        <f t="shared" si="424"/>
        <v>3.1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1225</v>
      </c>
      <c r="AC978" s="52">
        <f>IFERROR(IF(O978="","",SUMIFS('CPL Mats'!F:F,'CPL Mats'!Q:Q,AR978,'CPL Mats'!S:S,AS978)),"")</f>
        <v>0</v>
      </c>
      <c r="AD978" s="25">
        <v>92</v>
      </c>
      <c r="AE978" s="52" t="s">
        <v>5651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92</v>
      </c>
      <c r="AN978" s="25" t="s">
        <v>3811</v>
      </c>
      <c r="AO978" s="25" t="s">
        <v>3811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/>
      </c>
      <c r="BD978" s="27" t="str">
        <f t="shared" si="439"/>
        <v/>
      </c>
      <c r="BE978" s="27" t="str">
        <f t="shared" si="440"/>
        <v/>
      </c>
      <c r="BF978" s="27" t="str">
        <f t="shared" si="441"/>
        <v/>
      </c>
      <c r="BG978" s="27" t="str">
        <f t="shared" si="442"/>
        <v/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/>
      </c>
      <c r="BM978" s="21" t="s">
        <v>5649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2563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121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121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N979" s="25" t="s">
        <v>3811</v>
      </c>
      <c r="AO979" s="25" t="s">
        <v>3811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5649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88</v>
      </c>
      <c r="O980" s="27" t="s">
        <v>2566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1199</v>
      </c>
      <c r="S980" s="53">
        <f t="shared" si="420"/>
        <v>29.7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1168</v>
      </c>
      <c r="V980" s="53">
        <f t="shared" si="422"/>
        <v>28.9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1168</v>
      </c>
      <c r="Y980" s="53">
        <f t="shared" si="424"/>
        <v>28.9</v>
      </c>
      <c r="Z980" s="52">
        <f>IF(L980="","",INDEX('Aub Demand'!H:H,MATCH($O980,'Aub Demand'!$A:$A,0)))</f>
        <v>173</v>
      </c>
      <c r="AA980" s="52">
        <f t="shared" si="425"/>
        <v>304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3811</v>
      </c>
      <c r="AO980" s="25" t="s">
        <v>3811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5649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2567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3811</v>
      </c>
      <c r="AO981" s="25" t="s">
        <v>3811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5649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2609</v>
      </c>
      <c r="O982" s="27" t="s">
        <v>2570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4567</v>
      </c>
      <c r="S982" s="53">
        <f t="shared" si="420"/>
        <v>8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3461</v>
      </c>
      <c r="V982" s="53">
        <f t="shared" si="422"/>
        <v>6.1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3461</v>
      </c>
      <c r="Y982" s="53">
        <f t="shared" si="424"/>
        <v>6.1</v>
      </c>
      <c r="Z982" s="52">
        <f>IF(L982="","",INDEX('Aub Demand'!H:H,MATCH($O982,'Aub Demand'!$A:$A,0)))</f>
        <v>2438</v>
      </c>
      <c r="AA982" s="52">
        <f t="shared" si="425"/>
        <v>2821</v>
      </c>
      <c r="AB982" s="52">
        <f>IFERROR(INDEX('Aub Demand'!L:L,MATCH($O982,'Aub Demand'!$A:$A,0)),"")</f>
        <v>1655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3811</v>
      </c>
      <c r="AO982" s="25" t="s">
        <v>3811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5649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1366</v>
      </c>
      <c r="O983" s="27" t="s">
        <v>2571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1620</v>
      </c>
      <c r="S983" s="53">
        <f t="shared" si="420"/>
        <v>6.7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1413</v>
      </c>
      <c r="V983" s="53">
        <f t="shared" si="422"/>
        <v>5.8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1413</v>
      </c>
      <c r="Y983" s="53">
        <f t="shared" si="424"/>
        <v>5.8</v>
      </c>
      <c r="Z983" s="52">
        <f>IF(L983="","",INDEX('Aub Demand'!H:H,MATCH($O983,'Aub Demand'!$A:$A,0)))</f>
        <v>1041</v>
      </c>
      <c r="AA983" s="52">
        <f t="shared" si="425"/>
        <v>1534</v>
      </c>
      <c r="AB983" s="52">
        <f>IFERROR(INDEX('Aub Demand'!L:L,MATCH($O983,'Aub Demand'!$A:$A,0)),"")</f>
        <v>849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3811</v>
      </c>
      <c r="AO983" s="25" t="s">
        <v>3811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5649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2572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85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3811</v>
      </c>
      <c r="AO984" s="25" t="s">
        <v>3811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5649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2574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3811</v>
      </c>
      <c r="AO985" s="25" t="s">
        <v>3811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5649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-7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-7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3811</v>
      </c>
      <c r="AO986" s="25" t="s">
        <v>3811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3811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2577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3811</v>
      </c>
      <c r="AO987" s="25" t="s">
        <v>3811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2579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3811</v>
      </c>
      <c r="AO988" s="25" t="s">
        <v>3811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5649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0</v>
      </c>
      <c r="O989" s="27" t="s">
        <v>2581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190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181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181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3811</v>
      </c>
      <c r="AO989" s="25" t="s">
        <v>3811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5649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3811</v>
      </c>
      <c r="AO990" s="25" t="s">
        <v>3811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3811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3401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3811</v>
      </c>
      <c r="AO991" s="25" t="s">
        <v>3811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3404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5080</v>
      </c>
      <c r="V992" s="53">
        <f t="shared" si="422"/>
        <v>298.2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5080</v>
      </c>
      <c r="Y992" s="53">
        <f t="shared" si="424"/>
        <v>298.2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3811</v>
      </c>
      <c r="AO992" s="25" t="s">
        <v>3811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3811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1373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-15</v>
      </c>
      <c r="V993" s="53">
        <f t="shared" si="422"/>
        <v>-2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-15</v>
      </c>
      <c r="Y993" s="53">
        <f t="shared" si="424"/>
        <v>-2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3811</v>
      </c>
      <c r="AO993" s="25" t="s">
        <v>3811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3811</v>
      </c>
      <c r="AO994" s="25" t="s">
        <v>3811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5649</v>
      </c>
    </row>
    <row r="995" spans="1:65" ht="15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1375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3811</v>
      </c>
      <c r="AO995" s="25" t="s">
        <v>3811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5649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1377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40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3811</v>
      </c>
      <c r="AO996" s="25" t="s">
        <v>3811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5649</v>
      </c>
    </row>
    <row r="997" spans="1:65" ht="15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157</v>
      </c>
      <c r="S997" s="53">
        <f t="shared" si="420"/>
        <v>3.7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147</v>
      </c>
      <c r="V997" s="53">
        <f t="shared" si="422"/>
        <v>3.5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147</v>
      </c>
      <c r="Y997" s="53">
        <f t="shared" si="424"/>
        <v>3.5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3811</v>
      </c>
      <c r="AO997" s="25" t="s">
        <v>3811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5649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1380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1116</v>
      </c>
      <c r="S998" s="53">
        <f t="shared" si="420"/>
        <v>32.1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1083</v>
      </c>
      <c r="V998" s="53">
        <f t="shared" si="422"/>
        <v>31.2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1083</v>
      </c>
      <c r="Y998" s="53">
        <f t="shared" si="424"/>
        <v>31.2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>
        <v>25</v>
      </c>
      <c r="AO998" s="25" t="s">
        <v>3916</v>
      </c>
      <c r="AP998" s="25">
        <f t="shared" si="426"/>
        <v>20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5649</v>
      </c>
    </row>
    <row r="999" spans="1:65" ht="15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1241</v>
      </c>
      <c r="V999" s="53">
        <f t="shared" si="422"/>
        <v>591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1241</v>
      </c>
      <c r="Y999" s="53">
        <f t="shared" si="424"/>
        <v>591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>
        <f>IF(SUMIF('Prev Aub'!A:A,O999,'Prev Aub'!B:B)=0,"",SUMIF('Prev Aub'!A:A,O999,'Prev Aub'!B:B))</f>
        <v>908</v>
      </c>
      <c r="AN999" s="25" t="s">
        <v>3811</v>
      </c>
      <c r="AO999" s="25" t="s">
        <v>3811</v>
      </c>
      <c r="AP999" s="25">
        <f t="shared" si="426"/>
        <v>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5649</v>
      </c>
    </row>
    <row r="1000" spans="1:65" ht="15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1382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N1000" s="25" t="s">
        <v>3811</v>
      </c>
      <c r="AO1000" s="25" t="s">
        <v>3811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5649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1385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3811</v>
      </c>
      <c r="AO1001" s="25" t="s">
        <v>3811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5649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51</v>
      </c>
      <c r="O1002" s="27" t="s">
        <v>1386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35</v>
      </c>
      <c r="S1002" s="53">
        <f t="shared" si="420"/>
        <v>0.4</v>
      </c>
      <c r="T1002" s="52">
        <f t="shared" si="421"/>
        <v>364.65000000000003</v>
      </c>
      <c r="U1002" s="52">
        <f>IFERROR(IF(AR1003=AR1002,INDEX('Aub Demand'!Q:Q,MATCH($O1002,'Aub Demand'!$A:$A,0))-IF(AN1002="",0,AN1002)+AP1003,INDEX('Aub Demand'!Q:Q,MATCH($O1002,'Aub Demand'!$A:$A,0))-IF(AN1002="",0,AN1002)),"")</f>
        <v>-32</v>
      </c>
      <c r="V1002" s="53">
        <f t="shared" si="422"/>
        <v>-0.4</v>
      </c>
      <c r="W1002" s="52">
        <f t="shared" si="423"/>
        <v>476.84999999999997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-32</v>
      </c>
      <c r="Y1002" s="53">
        <f t="shared" si="424"/>
        <v>-0.4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107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3811</v>
      </c>
      <c r="AO1002" s="25" t="s">
        <v>3811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>SB027</v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>Gross</v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5649</v>
      </c>
    </row>
    <row r="1003" spans="1:65" ht="15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1388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1262</v>
      </c>
      <c r="S1003" s="53">
        <f t="shared" si="420"/>
        <v>41.3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1168</v>
      </c>
      <c r="V1003" s="53">
        <f t="shared" si="422"/>
        <v>38.200000000000003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1168</v>
      </c>
      <c r="Y1003" s="53">
        <f t="shared" si="424"/>
        <v>38.200000000000003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3811</v>
      </c>
      <c r="AO1003" s="25" t="s">
        <v>3811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>Gross</v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5649</v>
      </c>
    </row>
    <row r="1004" spans="1:65" ht="15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3407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 t="s">
        <v>3811</v>
      </c>
      <c r="AO1004" s="25" t="s">
        <v>3811</v>
      </c>
      <c r="AP1004" s="25">
        <f t="shared" si="426"/>
        <v>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5649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2585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3811</v>
      </c>
      <c r="AO1005" s="25" t="s">
        <v>3811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5649</v>
      </c>
    </row>
    <row r="1006" spans="1:65" ht="15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O1006" s="25" t="s">
        <v>3916</v>
      </c>
      <c r="AP1006" s="25">
        <f t="shared" si="426"/>
        <v>60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5649</v>
      </c>
    </row>
    <row r="1007" spans="1:65" ht="15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1389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623</v>
      </c>
      <c r="V1007" s="53">
        <f t="shared" si="422"/>
        <v>20.9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623</v>
      </c>
      <c r="Y1007" s="53">
        <f t="shared" si="424"/>
        <v>20.9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 t="s">
        <v>3811</v>
      </c>
      <c r="AO1007" s="25" t="s">
        <v>3811</v>
      </c>
      <c r="AP1007" s="25">
        <f t="shared" si="426"/>
        <v>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5649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190</v>
      </c>
      <c r="O1008" s="27" t="s">
        <v>1391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202</v>
      </c>
      <c r="S1008" s="53">
        <f t="shared" si="420"/>
        <v>7.2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90</v>
      </c>
      <c r="V1008" s="53">
        <f t="shared" si="422"/>
        <v>3.2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90</v>
      </c>
      <c r="Y1008" s="53">
        <f t="shared" si="424"/>
        <v>3.2</v>
      </c>
      <c r="Z1008" s="52">
        <f>IF(L1008="","",INDEX('Aub Demand'!H:H,MATCH($O1008,'Aub Demand'!$A:$A,0)))</f>
        <v>121</v>
      </c>
      <c r="AA1008" s="52">
        <f t="shared" si="425"/>
        <v>217</v>
      </c>
      <c r="AB1008" s="52">
        <f>IFERROR(INDEX('Aub Demand'!L:L,MATCH($O1008,'Aub Demand'!$A:$A,0)),"")</f>
        <v>53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3811</v>
      </c>
      <c r="AO1008" s="25" t="s">
        <v>3811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5649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1394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21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3811</v>
      </c>
      <c r="AO1009" s="25" t="s">
        <v>3811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5649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2588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3811</v>
      </c>
      <c r="AO1010" s="25" t="s">
        <v>3811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5649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2591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3811</v>
      </c>
      <c r="AO1011" s="25" t="s">
        <v>3811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5649</v>
      </c>
    </row>
    <row r="1012" spans="1:65" ht="15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2593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3811</v>
      </c>
      <c r="AO1012" s="25" t="s">
        <v>3811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5649</v>
      </c>
    </row>
    <row r="1013" spans="1:65" ht="15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2596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3811</v>
      </c>
      <c r="AO1013" s="25" t="s">
        <v>3811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5649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2598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3811</v>
      </c>
      <c r="AO1014" s="25" t="s">
        <v>3811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5649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94</v>
      </c>
      <c r="O1015" s="27" t="s">
        <v>2601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2181</v>
      </c>
      <c r="S1015" s="53">
        <f t="shared" si="420"/>
        <v>101.6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1963</v>
      </c>
      <c r="V1015" s="53">
        <f t="shared" si="422"/>
        <v>91.4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1963</v>
      </c>
      <c r="Y1015" s="53">
        <f t="shared" si="424"/>
        <v>91.4</v>
      </c>
      <c r="Z1015" s="52">
        <f>IF(L1015="","",INDEX('Aub Demand'!H:H,MATCH($O1015,'Aub Demand'!$A:$A,0)))</f>
        <v>92</v>
      </c>
      <c r="AA1015" s="52">
        <f t="shared" si="425"/>
        <v>152.5</v>
      </c>
      <c r="AB1015" s="52">
        <f>IFERROR(INDEX('Aub Demand'!L:L,MATCH($O1015,'Aub Demand'!$A:$A,0)),"")</f>
        <v>83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3811</v>
      </c>
      <c r="AO1015" s="25" t="s">
        <v>3811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5649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1395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31</v>
      </c>
      <c r="S1016" s="53">
        <f t="shared" si="420"/>
        <v>0.8</v>
      </c>
      <c r="T1016" s="52">
        <f t="shared" si="421"/>
        <v>140.80000000000001</v>
      </c>
      <c r="U1016" s="52">
        <f>IFERROR(IF(AR1017=AR1016,INDEX('Aub Demand'!Q:Q,MATCH($O1016,'Aub Demand'!$A:$A,0))-IF(AN1016="",0,AN1016)+AP1017,INDEX('Aub Demand'!Q:Q,MATCH($O1016,'Aub Demand'!$A:$A,0))-IF(AN1016="",0,AN1016)),"")</f>
        <v>31</v>
      </c>
      <c r="V1016" s="53">
        <f t="shared" si="422"/>
        <v>0.8</v>
      </c>
      <c r="W1016" s="52">
        <f t="shared" si="423"/>
        <v>140.80000000000001</v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31</v>
      </c>
      <c r="Y1016" s="53">
        <f t="shared" si="424"/>
        <v>0.8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3811</v>
      </c>
      <c r="AO1016" s="25" t="s">
        <v>3811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>SE105</v>
      </c>
      <c r="AU1016" s="27" t="str">
        <f t="shared" si="430"/>
        <v>SE105</v>
      </c>
      <c r="AV1016" s="27" t="str">
        <f t="shared" si="431"/>
        <v>SE105</v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>S+N</v>
      </c>
      <c r="BG1016" s="27" t="str">
        <f t="shared" si="442"/>
        <v>S+NorE</v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>Supp or Hun Need</v>
      </c>
      <c r="BL1016" s="27" t="str">
        <f t="shared" si="447"/>
        <v>SorHandNandE</v>
      </c>
      <c r="BM1016" s="21" t="s">
        <v>5649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1397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643</v>
      </c>
      <c r="S1017" s="53">
        <f t="shared" si="420"/>
        <v>306.2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464</v>
      </c>
      <c r="V1017" s="53">
        <f t="shared" si="422"/>
        <v>221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464</v>
      </c>
      <c r="Y1017" s="53">
        <f t="shared" si="424"/>
        <v>221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3811</v>
      </c>
      <c r="AO1017" s="25" t="s">
        <v>3811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>Gross</v>
      </c>
      <c r="BC1017" s="27" t="str">
        <f t="shared" si="438"/>
        <v>Net</v>
      </c>
      <c r="BD1017" s="27" t="str">
        <f t="shared" si="439"/>
        <v>Net</v>
      </c>
      <c r="BE1017" s="27" t="str">
        <f t="shared" si="440"/>
        <v/>
      </c>
      <c r="BF1017" s="27" t="str">
        <f t="shared" si="441"/>
        <v>S+N</v>
      </c>
      <c r="BG1017" s="27" t="str">
        <f t="shared" si="442"/>
        <v>S+NorE</v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>Supp or Hun Need</v>
      </c>
      <c r="BL1017" s="27" t="str">
        <f t="shared" si="447"/>
        <v>SorHandNandE</v>
      </c>
      <c r="BM1017" s="21" t="s">
        <v>5649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1398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 t="s">
        <v>3811</v>
      </c>
      <c r="AO1018" s="25" t="s">
        <v>3811</v>
      </c>
      <c r="AP1018" s="25">
        <f t="shared" si="426"/>
        <v>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5649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1401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0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3811</v>
      </c>
      <c r="AO1019" s="25" t="s">
        <v>3811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5649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1402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3811</v>
      </c>
      <c r="AO1020" s="25" t="s">
        <v>3811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5649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2603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0</v>
      </c>
      <c r="S1021" s="53">
        <f t="shared" si="420"/>
        <v>0</v>
      </c>
      <c r="T1021" s="52">
        <f t="shared" si="421"/>
        <v>223.875</v>
      </c>
      <c r="U1021" s="52">
        <f>IFERROR(IF(AR1022=AR1021,INDEX('Aub Demand'!Q:Q,MATCH($O1021,'Aub Demand'!$A:$A,0))-IF(AN1021="",0,AN1021)+AP1022,INDEX('Aub Demand'!Q:Q,MATCH($O1021,'Aub Demand'!$A:$A,0))-IF(AN1021="",0,AN1021)),"")</f>
        <v>-14</v>
      </c>
      <c r="V1021" s="53">
        <f t="shared" si="422"/>
        <v>-0.3</v>
      </c>
      <c r="W1021" s="52">
        <f t="shared" si="423"/>
        <v>246.26249999999999</v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-14</v>
      </c>
      <c r="Y1021" s="53">
        <f t="shared" si="424"/>
        <v>-0.3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3811</v>
      </c>
      <c r="AO1021" s="25" t="s">
        <v>3811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>SE601</v>
      </c>
      <c r="AU1021" s="27" t="str">
        <f t="shared" si="430"/>
        <v>SE601</v>
      </c>
      <c r="AV1021" s="27" t="str">
        <f t="shared" si="431"/>
        <v>SE601</v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>Gross</v>
      </c>
      <c r="BC1021" s="27" t="str">
        <f t="shared" si="438"/>
        <v>Net</v>
      </c>
      <c r="BD1021" s="27" t="str">
        <f t="shared" si="439"/>
        <v>Net</v>
      </c>
      <c r="BE1021" s="27" t="str">
        <f t="shared" si="440"/>
        <v/>
      </c>
      <c r="BF1021" s="27" t="str">
        <f t="shared" si="441"/>
        <v>S+N</v>
      </c>
      <c r="BG1021" s="27" t="str">
        <f t="shared" si="442"/>
        <v>S+NorE</v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>Supp or Hun Need</v>
      </c>
      <c r="BL1021" s="27" t="str">
        <f t="shared" si="447"/>
        <v>SorHandNandE</v>
      </c>
      <c r="BM1021" s="21" t="s">
        <v>5649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2605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887</v>
      </c>
      <c r="S1022" s="53">
        <f t="shared" si="420"/>
        <v>6.1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602</v>
      </c>
      <c r="V1022" s="53">
        <f t="shared" si="422"/>
        <v>4.0999999999999996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602</v>
      </c>
      <c r="Y1022" s="53">
        <f t="shared" si="424"/>
        <v>4.0999999999999996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306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3811</v>
      </c>
      <c r="AO1022" s="25" t="s">
        <v>3811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>Gross</v>
      </c>
      <c r="BC1022" s="27" t="str">
        <f t="shared" si="438"/>
        <v>Net</v>
      </c>
      <c r="BD1022" s="27" t="str">
        <f t="shared" si="439"/>
        <v>Net</v>
      </c>
      <c r="BE1022" s="27" t="str">
        <f t="shared" si="440"/>
        <v/>
      </c>
      <c r="BF1022" s="27" t="str">
        <f t="shared" si="441"/>
        <v>S+N</v>
      </c>
      <c r="BG1022" s="27" t="str">
        <f t="shared" si="442"/>
        <v>S+NorE</v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>Supp or Hun Need</v>
      </c>
      <c r="BL1022" s="27" t="str">
        <f t="shared" si="447"/>
        <v>SorHandNandE</v>
      </c>
      <c r="BM1022" s="21" t="s">
        <v>5649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261</v>
      </c>
      <c r="O1023" s="27" t="s">
        <v>2608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682</v>
      </c>
      <c r="S1023" s="53">
        <f t="shared" si="420"/>
        <v>9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306</v>
      </c>
      <c r="V1023" s="53">
        <f t="shared" si="422"/>
        <v>4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306</v>
      </c>
      <c r="Y1023" s="53">
        <f t="shared" si="424"/>
        <v>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 t="s">
        <v>3811</v>
      </c>
      <c r="AO1023" s="25" t="s">
        <v>3811</v>
      </c>
      <c r="AP1023" s="25">
        <f t="shared" si="426"/>
        <v>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>Gross</v>
      </c>
      <c r="BC1023" s="27" t="str">
        <f t="shared" si="438"/>
        <v>Net</v>
      </c>
      <c r="BD1023" s="27" t="str">
        <f t="shared" si="439"/>
        <v>Net</v>
      </c>
      <c r="BE1023" s="27" t="str">
        <f t="shared" si="440"/>
        <v/>
      </c>
      <c r="BF1023" s="27" t="str">
        <f t="shared" si="441"/>
        <v>S+N</v>
      </c>
      <c r="BG1023" s="27" t="str">
        <f t="shared" si="442"/>
        <v>S+NorE</v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>Supp or Hun Need</v>
      </c>
      <c r="BL1023" s="27" t="str">
        <f t="shared" si="447"/>
        <v>SorHandNandE</v>
      </c>
      <c r="BM1023" s="21" t="s">
        <v>5649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5415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 t="s">
        <v>3811</v>
      </c>
      <c r="AO1024" s="25" t="s">
        <v>3811</v>
      </c>
      <c r="AP1024" s="25">
        <f t="shared" si="426"/>
        <v>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3811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5417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3811</v>
      </c>
      <c r="AO1025" s="25" t="s">
        <v>3811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3811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2610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3811</v>
      </c>
      <c r="AO1026" s="25" t="s">
        <v>3811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2613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3811</v>
      </c>
      <c r="AO1027" s="25" t="s">
        <v>3811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5649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1404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3811</v>
      </c>
      <c r="AO1028" s="25" t="s">
        <v>3811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5649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1407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-429</v>
      </c>
      <c r="V1029" s="53">
        <f t="shared" si="450"/>
        <v>-9.4</v>
      </c>
      <c r="W1029" s="52">
        <f t="shared" si="451"/>
        <v>1094.3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-429</v>
      </c>
      <c r="Y1029" s="53">
        <f t="shared" si="452"/>
        <v>-9.4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100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3811</v>
      </c>
      <c r="AO1029" s="25" t="s">
        <v>3811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5649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3811</v>
      </c>
      <c r="AO1030" s="25" t="s">
        <v>3811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5649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1409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3811</v>
      </c>
      <c r="AO1031" s="25" t="s">
        <v>3811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5649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1412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>
        <f>IF(SUMIF('Prev Aub'!A:A,O1032,'Prev Aub'!B:B)=0,"",SUMIF('Prev Aub'!A:A,O1032,'Prev Aub'!B:B))</f>
        <v>2317</v>
      </c>
      <c r="AN1032" s="25" t="s">
        <v>3811</v>
      </c>
      <c r="AO1032" s="25" t="s">
        <v>3811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5649</v>
      </c>
    </row>
    <row r="1033" spans="1:65" ht="15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1414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480</v>
      </c>
      <c r="V1033" s="53">
        <f t="shared" si="450"/>
        <v>11.2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480</v>
      </c>
      <c r="Y1033" s="53">
        <f t="shared" si="452"/>
        <v>11.2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N1033" s="25" t="s">
        <v>3811</v>
      </c>
      <c r="AO1033" s="25" t="s">
        <v>3811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5649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1417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93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3811</v>
      </c>
      <c r="AO1034" s="25" t="s">
        <v>3811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5649</v>
      </c>
    </row>
    <row r="1035" spans="1:65" ht="15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1418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3811</v>
      </c>
      <c r="AO1035" s="25" t="s">
        <v>3811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5649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1421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3811</v>
      </c>
      <c r="AO1036" s="25" t="s">
        <v>3811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5649</v>
      </c>
    </row>
    <row r="1037" spans="1:65" ht="15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1422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3811</v>
      </c>
      <c r="AO1037" s="25" t="s">
        <v>3811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5649</v>
      </c>
    </row>
    <row r="1038" spans="1:65" ht="15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1424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3811</v>
      </c>
      <c r="AO1038" s="25" t="s">
        <v>3811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5649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3409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3811</v>
      </c>
      <c r="AO1039" s="25" t="s">
        <v>3811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5649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3412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3811</v>
      </c>
      <c r="AO1040" s="25" t="s">
        <v>3811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5649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1426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3811</v>
      </c>
      <c r="AO1041" s="25" t="s">
        <v>3811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5649</v>
      </c>
    </row>
    <row r="1042" spans="1:65" ht="15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1429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-167</v>
      </c>
      <c r="V1042" s="53">
        <f t="shared" si="450"/>
        <v>-1.5</v>
      </c>
      <c r="W1042" s="52">
        <f t="shared" si="451"/>
        <v>851.625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-167</v>
      </c>
      <c r="Y1042" s="53">
        <f t="shared" si="452"/>
        <v>-1.5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3811</v>
      </c>
      <c r="AO1042" s="25" t="s">
        <v>3811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5649</v>
      </c>
    </row>
    <row r="1043" spans="1:65" ht="15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 t="s">
        <v>3811</v>
      </c>
      <c r="AO1043" s="25" t="s">
        <v>3811</v>
      </c>
      <c r="AP1043" s="25">
        <f t="shared" si="454"/>
        <v>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5649</v>
      </c>
    </row>
    <row r="1044" spans="1:65" ht="15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1431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 t="s">
        <v>3811</v>
      </c>
      <c r="AO1044" s="25" t="s">
        <v>3811</v>
      </c>
      <c r="AP1044" s="25">
        <f t="shared" si="454"/>
        <v>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5649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267</v>
      </c>
      <c r="O1045" s="27" t="s">
        <v>1434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15058</v>
      </c>
      <c r="S1045" s="53">
        <f t="shared" si="448"/>
        <v>123.4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14895</v>
      </c>
      <c r="V1045" s="53">
        <f t="shared" si="450"/>
        <v>122.1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14895</v>
      </c>
      <c r="Y1045" s="53">
        <f t="shared" si="452"/>
        <v>122.1</v>
      </c>
      <c r="Z1045" s="52">
        <f>IF(L1045="","",INDEX('Aub Demand'!H:H,MATCH($O1045,'Aub Demand'!$A:$A,0)))</f>
        <v>523</v>
      </c>
      <c r="AA1045" s="52">
        <f t="shared" si="453"/>
        <v>785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3811</v>
      </c>
      <c r="AO1045" s="25" t="s">
        <v>3811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5649</v>
      </c>
    </row>
    <row r="1046" spans="1:65" ht="15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3413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 t="s">
        <v>3811</v>
      </c>
      <c r="AO1046" s="25" t="s">
        <v>3811</v>
      </c>
      <c r="AP1046" s="25">
        <f t="shared" si="454"/>
        <v>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5649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3811</v>
      </c>
      <c r="AO1047" s="25" t="s">
        <v>3811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5649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6016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3811</v>
      </c>
      <c r="AO1048" s="25" t="s">
        <v>3811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>Gross</v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3811</v>
      </c>
    </row>
    <row r="1049" spans="1:65" ht="15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>
        <f t="shared" si="448"/>
        <v>0</v>
      </c>
      <c r="T1049" s="52">
        <f t="shared" si="449"/>
        <v>232.125</v>
      </c>
      <c r="U1049" s="52">
        <f>IFERROR(IF(AR1050=AR1049,INDEX('Aub Demand'!Q:Q,MATCH($O1049,'Aub Demand'!$A:$A,0))-IF(AN1049="",0,AN1049)+AP1050,INDEX('Aub Demand'!Q:Q,MATCH($O1049,'Aub Demand'!$A:$A,0))-IF(AN1049="",0,AN1049)),"")</f>
        <v>-297</v>
      </c>
      <c r="V1049" s="53">
        <f t="shared" si="450"/>
        <v>-5.8</v>
      </c>
      <c r="W1049" s="52">
        <f t="shared" si="451"/>
        <v>680.90000000000009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-297</v>
      </c>
      <c r="Y1049" s="53">
        <f t="shared" si="452"/>
        <v>-5.8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-80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3811</v>
      </c>
      <c r="AO1049" s="25" t="s">
        <v>3811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>SG224</v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5649</v>
      </c>
    </row>
    <row r="1050" spans="1:65" ht="15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1438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2821</v>
      </c>
      <c r="S1050" s="53">
        <f t="shared" si="448"/>
        <v>51.4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2760</v>
      </c>
      <c r="V1050" s="53">
        <f t="shared" si="450"/>
        <v>50.3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2760</v>
      </c>
      <c r="Y1050" s="53">
        <f t="shared" si="452"/>
        <v>50.3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251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3811</v>
      </c>
      <c r="AO1050" s="25" t="s">
        <v>3811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5649</v>
      </c>
    </row>
    <row r="1051" spans="1:65" ht="15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1439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1775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1775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371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>
        <f>IF(SUMIF('Prev Aub'!A:A,O1051,'Prev Aub'!B:B)=0,"",SUMIF('Prev Aub'!A:A,O1051,'Prev Aub'!B:B))</f>
        <v>1481</v>
      </c>
      <c r="AN1051" s="25" t="s">
        <v>3811</v>
      </c>
      <c r="AO1051" s="25" t="s">
        <v>3811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5649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47</v>
      </c>
      <c r="O1052" s="27" t="s">
        <v>1441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1740</v>
      </c>
      <c r="S1052" s="53">
        <f t="shared" si="448"/>
        <v>52.5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1569</v>
      </c>
      <c r="V1052" s="53">
        <f t="shared" si="450"/>
        <v>47.4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1569</v>
      </c>
      <c r="Y1052" s="53">
        <f t="shared" si="452"/>
        <v>47.4</v>
      </c>
      <c r="Z1052" s="52">
        <f>IF(L1052="","",INDEX('Aub Demand'!H:H,MATCH($O1052,'Aub Demand'!$A:$A,0)))</f>
        <v>142</v>
      </c>
      <c r="AA1052" s="52">
        <f t="shared" si="453"/>
        <v>174.5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1411</v>
      </c>
      <c r="AN1052" s="25" t="s">
        <v>3811</v>
      </c>
      <c r="AO1052" s="25" t="s">
        <v>3811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5649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1442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N1053" s="25" t="s">
        <v>3811</v>
      </c>
      <c r="AO1053" s="25" t="s">
        <v>3811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5649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1444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3811</v>
      </c>
      <c r="AO1054" s="25" t="s">
        <v>3811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5649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3811</v>
      </c>
      <c r="AO1055" s="25" t="s">
        <v>3811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5649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560</v>
      </c>
      <c r="O1056" s="27" t="s">
        <v>1448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5114</v>
      </c>
      <c r="S1056" s="53">
        <f t="shared" si="448"/>
        <v>59.9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4971</v>
      </c>
      <c r="V1056" s="53">
        <f t="shared" si="450"/>
        <v>58.2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4971</v>
      </c>
      <c r="Y1056" s="53">
        <f t="shared" si="452"/>
        <v>58.2</v>
      </c>
      <c r="Z1056" s="52">
        <f>IF(L1056="","",INDEX('Aub Demand'!H:H,MATCH($O1056,'Aub Demand'!$A:$A,0)))</f>
        <v>366</v>
      </c>
      <c r="AA1056" s="52">
        <f t="shared" si="453"/>
        <v>583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3811</v>
      </c>
      <c r="AO1056" s="25" t="s">
        <v>3811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5649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3811</v>
      </c>
      <c r="AO1057" s="25" t="s">
        <v>3811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5649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3811</v>
      </c>
      <c r="AO1058" s="25" t="s">
        <v>3811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5649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1453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3811</v>
      </c>
      <c r="AO1059" s="25" t="s">
        <v>3811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5649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6524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3811</v>
      </c>
      <c r="AO1060" s="25" t="s">
        <v>3811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3811</v>
      </c>
    </row>
    <row r="1061" spans="1:65" ht="15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1454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9262</v>
      </c>
      <c r="V1061" s="53">
        <f t="shared" si="450"/>
        <v>721.7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9262</v>
      </c>
      <c r="Y1061" s="53">
        <f t="shared" si="452"/>
        <v>721.7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>
        <f>IF(SUMIF('Prev Aub'!A:A,O1061,'Prev Aub'!B:B)=0,"",SUMIF('Prev Aub'!A:A,O1061,'Prev Aub'!B:B))</f>
        <v>6136</v>
      </c>
      <c r="AN1061" s="25" t="s">
        <v>3811</v>
      </c>
      <c r="AO1061" s="25" t="s">
        <v>3811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5649</v>
      </c>
    </row>
    <row r="1062" spans="1:65" ht="15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1456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N1062" s="25" t="s">
        <v>3811</v>
      </c>
      <c r="AO1062" s="25" t="s">
        <v>3811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5649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5932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3811</v>
      </c>
      <c r="AO1063" s="25" t="s">
        <v>3811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/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3811</v>
      </c>
    </row>
    <row r="1064" spans="1:65" ht="15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1173</v>
      </c>
      <c r="O1064" s="27" t="s">
        <v>1457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533</v>
      </c>
      <c r="S1064" s="53">
        <f t="shared" si="448"/>
        <v>9.6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-922</v>
      </c>
      <c r="V1064" s="53">
        <f t="shared" si="450"/>
        <v>-16.600000000000001</v>
      </c>
      <c r="W1064" s="52">
        <f t="shared" si="451"/>
        <v>4365.9000000000005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-922</v>
      </c>
      <c r="Y1064" s="53">
        <f t="shared" si="452"/>
        <v>-16.600000000000001</v>
      </c>
      <c r="Z1064" s="52">
        <f>IF(L1064="","",INDEX('Aub Demand'!H:H,MATCH($O1064,'Aub Demand'!$A:$A,0)))</f>
        <v>238</v>
      </c>
      <c r="AA1064" s="52">
        <f t="shared" si="453"/>
        <v>891</v>
      </c>
      <c r="AB1064" s="52">
        <f>IFERROR(INDEX('Aub Demand'!L:L,MATCH($O1064,'Aub Demand'!$A:$A,0)),"")</f>
        <v>1296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3811</v>
      </c>
      <c r="AO1064" s="25" t="s">
        <v>3811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/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5649</v>
      </c>
    </row>
    <row r="1065" spans="1:65" ht="15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1459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738</v>
      </c>
      <c r="Y1065" s="53">
        <f t="shared" si="452"/>
        <v>16.100000000000001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>
        <f>IF(SUMIF('Prev Aub'!A:A,O1065,'Prev Aub'!B:B)=0,"",SUMIF('Prev Aub'!A:A,O1065,'Prev Aub'!B:B))</f>
        <v>513</v>
      </c>
      <c r="AN1065" s="25" t="s">
        <v>3811</v>
      </c>
      <c r="AO1065" s="25" t="s">
        <v>3811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5649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N1066" s="25" t="s">
        <v>3811</v>
      </c>
      <c r="AO1066" s="25" t="s">
        <v>3811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5649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1462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3811</v>
      </c>
      <c r="AO1067" s="25" t="s">
        <v>3811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5649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1464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3811</v>
      </c>
      <c r="AO1068" s="25" t="s">
        <v>3811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5649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1466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3811</v>
      </c>
      <c r="AO1069" s="25" t="s">
        <v>3811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5649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2615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297</v>
      </c>
      <c r="S1070" s="53">
        <f t="shared" si="448"/>
        <v>43.9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239</v>
      </c>
      <c r="V1070" s="53">
        <f t="shared" si="450"/>
        <v>35.299999999999997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239</v>
      </c>
      <c r="Y1070" s="53">
        <f t="shared" si="452"/>
        <v>35.299999999999997</v>
      </c>
      <c r="Z1070" s="52">
        <f>IF(L1070="","",INDEX('Aub Demand'!H:H,MATCH($O1070,'Aub Demand'!$A:$A,0)))</f>
        <v>29</v>
      </c>
      <c r="AA1070" s="52">
        <f t="shared" si="453"/>
        <v>43.5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3811</v>
      </c>
      <c r="AO1070" s="25" t="s">
        <v>3811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5649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2618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3811</v>
      </c>
      <c r="AO1071" s="25" t="s">
        <v>3811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5649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3811</v>
      </c>
      <c r="AO1072" s="25" t="s">
        <v>3811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3811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2622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3811</v>
      </c>
      <c r="AO1073" s="25" t="s">
        <v>3811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2624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3811</v>
      </c>
      <c r="AO1074" s="25" t="s">
        <v>3811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5649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3811</v>
      </c>
      <c r="AO1075" s="25" t="s">
        <v>3811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5649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3811</v>
      </c>
      <c r="AO1076" s="25" t="s">
        <v>3811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5649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2630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3811</v>
      </c>
      <c r="AO1077" s="25" t="s">
        <v>3811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5649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0</v>
      </c>
      <c r="O1078" s="27" t="s">
        <v>2632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2038</v>
      </c>
      <c r="S1078" s="53">
        <f t="shared" si="448"/>
        <v>224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1974</v>
      </c>
      <c r="V1078" s="53">
        <f t="shared" si="450"/>
        <v>216.9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1974</v>
      </c>
      <c r="Y1078" s="53">
        <f t="shared" si="452"/>
        <v>216.9</v>
      </c>
      <c r="Z1078" s="52">
        <f>IF(L1078="","",INDEX('Aub Demand'!H:H,MATCH($O1078,'Aub Demand'!$A:$A,0)))</f>
        <v>39</v>
      </c>
      <c r="AA1078" s="52">
        <f t="shared" si="453"/>
        <v>46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3811</v>
      </c>
      <c r="AO1078" s="25" t="s">
        <v>3811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5649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3811</v>
      </c>
      <c r="AO1079" s="25" t="s">
        <v>3811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3811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2637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3811</v>
      </c>
      <c r="AO1080" s="25" t="s">
        <v>3811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3811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3811</v>
      </c>
      <c r="AO1081" s="25" t="s">
        <v>3811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3811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3811</v>
      </c>
      <c r="AO1082" s="25" t="s">
        <v>3811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3811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3811</v>
      </c>
      <c r="AO1083" s="25" t="s">
        <v>3811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2646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3811</v>
      </c>
      <c r="AO1084" s="25" t="s">
        <v>3811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5649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2647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0</v>
      </c>
      <c r="S1085" s="53">
        <f t="shared" si="448"/>
        <v>0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0</v>
      </c>
      <c r="V1085" s="53">
        <f t="shared" si="450"/>
        <v>0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0</v>
      </c>
      <c r="Y1085" s="53">
        <f t="shared" si="452"/>
        <v>0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3811</v>
      </c>
      <c r="AO1085" s="25" t="s">
        <v>3811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>SN219</v>
      </c>
      <c r="AU1085" s="27" t="str">
        <f t="shared" si="458"/>
        <v>SN219</v>
      </c>
      <c r="AV1085" s="27" t="str">
        <f t="shared" si="459"/>
        <v>SN219</v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>Gross</v>
      </c>
      <c r="BC1085" s="27" t="str">
        <f t="shared" si="466"/>
        <v>Net</v>
      </c>
      <c r="BD1085" s="27" t="str">
        <f t="shared" si="467"/>
        <v>Net</v>
      </c>
      <c r="BE1085" s="27" t="str">
        <f t="shared" si="468"/>
        <v/>
      </c>
      <c r="BF1085" s="27" t="str">
        <f t="shared" si="469"/>
        <v>S+N</v>
      </c>
      <c r="BG1085" s="27" t="str">
        <f t="shared" si="470"/>
        <v>S+NorE</v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>Supp or Hun Need</v>
      </c>
      <c r="BL1085" s="27" t="str">
        <f t="shared" si="475"/>
        <v>SorHandNandE</v>
      </c>
      <c r="BM1085" s="21" t="s">
        <v>5649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2650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508</v>
      </c>
      <c r="S1086" s="53">
        <f t="shared" si="448"/>
        <v>181.4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432</v>
      </c>
      <c r="V1086" s="53">
        <f t="shared" si="450"/>
        <v>154.30000000000001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432</v>
      </c>
      <c r="Y1086" s="53">
        <f t="shared" si="452"/>
        <v>154.30000000000001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>
        <f>IF(SUMIF('Prev Aub'!A:A,O1086,'Prev Aub'!B:B)=0,"",SUMIF('Prev Aub'!A:A,O1086,'Prev Aub'!B:B))</f>
        <v>508</v>
      </c>
      <c r="AN1086" s="25" t="s">
        <v>3811</v>
      </c>
      <c r="AO1086" s="25" t="s">
        <v>3811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>Net</v>
      </c>
      <c r="BD1086" s="27" t="str">
        <f t="shared" si="467"/>
        <v>Net</v>
      </c>
      <c r="BE1086" s="27" t="str">
        <f t="shared" si="468"/>
        <v/>
      </c>
      <c r="BF1086" s="27" t="str">
        <f t="shared" si="469"/>
        <v>S+N</v>
      </c>
      <c r="BG1086" s="27" t="str">
        <f t="shared" si="470"/>
        <v>S+NorE</v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>Supp or Hun Need</v>
      </c>
      <c r="BL1086" s="27" t="str">
        <f t="shared" si="475"/>
        <v>SorHandNandE</v>
      </c>
      <c r="BM1086" s="21" t="s">
        <v>5649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2653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N1087" s="25" t="s">
        <v>3811</v>
      </c>
      <c r="AO1087" s="25" t="s">
        <v>3811</v>
      </c>
      <c r="AP1087" s="25">
        <f t="shared" si="454"/>
        <v>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>Net</v>
      </c>
      <c r="BD1087" s="27" t="str">
        <f t="shared" si="467"/>
        <v>Net</v>
      </c>
      <c r="BE1087" s="27" t="str">
        <f t="shared" si="468"/>
        <v/>
      </c>
      <c r="BF1087" s="27" t="str">
        <f t="shared" si="469"/>
        <v>S+N</v>
      </c>
      <c r="BG1087" s="27" t="str">
        <f t="shared" si="470"/>
        <v>S+NorE</v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>Supp or Hun Need</v>
      </c>
      <c r="BL1087" s="27" t="str">
        <f t="shared" si="475"/>
        <v>SorHandNandE</v>
      </c>
      <c r="BM1087" s="21" t="s">
        <v>5649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3811</v>
      </c>
      <c r="AO1088" s="25" t="s">
        <v>3811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5649</v>
      </c>
    </row>
    <row r="1089" spans="1:65" ht="15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25" t="s">
        <v>3916</v>
      </c>
      <c r="AP1089" s="25">
        <f t="shared" si="454"/>
        <v>20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5649</v>
      </c>
    </row>
    <row r="1090" spans="1:65" ht="15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123</v>
      </c>
      <c r="O1090" s="27" t="s">
        <v>2659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1255</v>
      </c>
      <c r="S1090" s="53">
        <f t="shared" si="448"/>
        <v>215.1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1174</v>
      </c>
      <c r="V1090" s="53">
        <f t="shared" si="450"/>
        <v>201.3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1174</v>
      </c>
      <c r="Y1090" s="53">
        <f t="shared" si="452"/>
        <v>201.3</v>
      </c>
      <c r="Z1090" s="52">
        <f>IF(L1090="","",INDEX('Aub Demand'!H:H,MATCH($O1090,'Aub Demand'!$A:$A,0)))</f>
        <v>25</v>
      </c>
      <c r="AA1090" s="52">
        <f t="shared" si="453"/>
        <v>87.5</v>
      </c>
      <c r="AB1090" s="52">
        <f>IFERROR(INDEX('Aub Demand'!L:L,MATCH($O1090,'Aub Demand'!$A:$A,0)),"")</f>
        <v>77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 t="s">
        <v>3811</v>
      </c>
      <c r="AO1090" s="25" t="s">
        <v>3811</v>
      </c>
      <c r="AP1090" s="25">
        <f t="shared" si="454"/>
        <v>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5649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42</v>
      </c>
      <c r="O1091" s="27" t="s">
        <v>2662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1321</v>
      </c>
      <c r="S1091" s="53">
        <f t="shared" ref="S1091:S1154" si="476">IFERROR(IF(O1091="","",ROUND(R1091/((Z1091/30)*7),1)),"n/a")</f>
        <v>195.2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1235</v>
      </c>
      <c r="V1091" s="53">
        <f t="shared" ref="V1091:V1154" si="478">IFERROR(IF(O1091="","",ROUND(U1091/((Z1091/30)*7),1)),"n/a")</f>
        <v>182.5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1235</v>
      </c>
      <c r="Y1091" s="53">
        <f t="shared" ref="Y1091:Y1154" si="480">IFERROR(IF(O1091="","",ROUND(X1091/((Z1091/30)*7),1)),"n/a")</f>
        <v>182.5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44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3811</v>
      </c>
      <c r="AO1091" s="25" t="s">
        <v>3811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5649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160</v>
      </c>
      <c r="O1092" s="27" t="s">
        <v>2664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1755</v>
      </c>
      <c r="S1092" s="53">
        <f t="shared" si="476"/>
        <v>38.4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1537</v>
      </c>
      <c r="V1092" s="53">
        <f t="shared" si="478"/>
        <v>33.6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1537</v>
      </c>
      <c r="Y1092" s="53">
        <f t="shared" si="480"/>
        <v>33.6</v>
      </c>
      <c r="Z1092" s="52">
        <f>IF(L1092="","",INDEX('Aub Demand'!H:H,MATCH($O1092,'Aub Demand'!$A:$A,0)))</f>
        <v>196</v>
      </c>
      <c r="AA1092" s="52">
        <f t="shared" si="481"/>
        <v>321</v>
      </c>
      <c r="AB1092" s="52">
        <f>IFERROR(INDEX('Aub Demand'!L:L,MATCH($O1092,'Aub Demand'!$A:$A,0)),"")</f>
        <v>239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3811</v>
      </c>
      <c r="AO1092" s="25" t="s">
        <v>3811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5649</v>
      </c>
    </row>
    <row r="1093" spans="1:65" ht="15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0</v>
      </c>
      <c r="O1093" s="27" t="s">
        <v>2667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350</v>
      </c>
      <c r="S1093" s="53">
        <f t="shared" si="476"/>
        <v>15.8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228</v>
      </c>
      <c r="V1093" s="53">
        <f t="shared" si="478"/>
        <v>10.3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228</v>
      </c>
      <c r="Y1093" s="53">
        <f t="shared" si="480"/>
        <v>10.3</v>
      </c>
      <c r="Z1093" s="52">
        <f>IF(L1093="","",INDEX('Aub Demand'!H:H,MATCH($O1093,'Aub Demand'!$A:$A,0)))</f>
        <v>95</v>
      </c>
      <c r="AA1093" s="52" t="str">
        <f t="shared" si="481"/>
        <v>-spike-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3811</v>
      </c>
      <c r="AO1093" s="25" t="s">
        <v>3811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5649</v>
      </c>
    </row>
    <row r="1094" spans="1:65" ht="15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2669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3811</v>
      </c>
      <c r="AO1094" s="25" t="s">
        <v>3811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5649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2672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2005</v>
      </c>
      <c r="V1095" s="53">
        <f t="shared" si="478"/>
        <v>179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2005</v>
      </c>
      <c r="Y1095" s="53">
        <f t="shared" si="480"/>
        <v>179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3811</v>
      </c>
      <c r="AO1095" s="25" t="s">
        <v>3811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5649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3811</v>
      </c>
      <c r="AO1096" s="25" t="s">
        <v>3811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5649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2677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3811</v>
      </c>
      <c r="AO1097" s="25" t="s">
        <v>3811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5649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6269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-10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-10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3811</v>
      </c>
      <c r="AO1098" s="25" t="s">
        <v>3811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3811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1467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3811</v>
      </c>
      <c r="AO1099" s="25" t="s">
        <v>3811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60</v>
      </c>
      <c r="O1100" s="27" t="s">
        <v>1469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1157</v>
      </c>
      <c r="S1100" s="53">
        <f t="shared" si="476"/>
        <v>124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1128</v>
      </c>
      <c r="V1100" s="53">
        <f t="shared" si="478"/>
        <v>120.9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1128</v>
      </c>
      <c r="Y1100" s="53">
        <f t="shared" si="480"/>
        <v>120.9</v>
      </c>
      <c r="Z1100" s="52">
        <f>IF(L1100="","",INDEX('Aub Demand'!H:H,MATCH($O1100,'Aub Demand'!$A:$A,0)))</f>
        <v>40</v>
      </c>
      <c r="AA1100" s="52">
        <f t="shared" si="481"/>
        <v>63.5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3811</v>
      </c>
      <c r="AO1100" s="25" t="s">
        <v>3811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5649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2679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3811</v>
      </c>
      <c r="AO1101" s="25" t="s">
        <v>3811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5649</v>
      </c>
    </row>
    <row r="1102" spans="1:65" ht="15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2681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3811</v>
      </c>
      <c r="AO1102" s="25" t="s">
        <v>3811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5649</v>
      </c>
    </row>
    <row r="1103" spans="1:65" ht="15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1470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3811</v>
      </c>
      <c r="AO1103" s="25" t="s">
        <v>3811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5649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1472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3811</v>
      </c>
      <c r="AO1104" s="25" t="s">
        <v>3811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5649</v>
      </c>
    </row>
    <row r="1105" spans="1:65" ht="15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1473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>
        <f>IF(SUMIF('Prev Aub'!A:A,O1105,'Prev Aub'!B:B)=0,"",SUMIF('Prev Aub'!A:A,O1105,'Prev Aub'!B:B))</f>
        <v>2405</v>
      </c>
      <c r="AN1105" s="25" t="s">
        <v>3811</v>
      </c>
      <c r="AO1105" s="25" t="s">
        <v>3811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5649</v>
      </c>
    </row>
    <row r="1106" spans="1:65" ht="15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1475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1098</v>
      </c>
      <c r="AN1106" s="25" t="s">
        <v>3811</v>
      </c>
      <c r="AO1106" s="25" t="s">
        <v>3811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5649</v>
      </c>
    </row>
    <row r="1107" spans="1:65" ht="15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2683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N1107" s="25" t="s">
        <v>3811</v>
      </c>
      <c r="AO1107" s="25" t="s">
        <v>3811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5649</v>
      </c>
    </row>
    <row r="1108" spans="1:65" ht="15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3811</v>
      </c>
      <c r="AO1108" s="25" t="s">
        <v>3811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5649</v>
      </c>
    </row>
    <row r="1109" spans="1:65" ht="15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2686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121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3811</v>
      </c>
      <c r="AO1109" s="25" t="s">
        <v>3811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5649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2689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14961</v>
      </c>
      <c r="V1110" s="53">
        <f t="shared" si="478"/>
        <v>1832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14961</v>
      </c>
      <c r="Y1110" s="53">
        <f t="shared" si="480"/>
        <v>1832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103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3811</v>
      </c>
      <c r="AO1110" s="25" t="s">
        <v>3811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5649</v>
      </c>
    </row>
    <row r="1111" spans="1:65" ht="15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2691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700</v>
      </c>
      <c r="V1111" s="53">
        <f t="shared" si="478"/>
        <v>83.3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700</v>
      </c>
      <c r="Y1111" s="53">
        <f t="shared" si="480"/>
        <v>83.3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39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3811</v>
      </c>
      <c r="AO1111" s="25" t="s">
        <v>3811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5649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2693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3811</v>
      </c>
      <c r="AO1112" s="25" t="s">
        <v>3811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5649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1476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>
        <f>IF(SUMIF('Prev Aub'!A:A,O1113,'Prev Aub'!B:B)=0,"",SUMIF('Prev Aub'!A:A,O1113,'Prev Aub'!B:B))</f>
        <v>1222</v>
      </c>
      <c r="AN1113" s="25" t="s">
        <v>3811</v>
      </c>
      <c r="AO1113" s="25" t="s">
        <v>3811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5649</v>
      </c>
    </row>
    <row r="1114" spans="1:65" ht="15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1479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682</v>
      </c>
      <c r="V1114" s="53">
        <f t="shared" si="478"/>
        <v>18.600000000000001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682</v>
      </c>
      <c r="Y1114" s="53">
        <f t="shared" si="480"/>
        <v>18.600000000000001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483</v>
      </c>
      <c r="AN1114" s="25" t="s">
        <v>3811</v>
      </c>
      <c r="AO1114" s="25" t="s">
        <v>3811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5649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2695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N1115" s="25" t="s">
        <v>3811</v>
      </c>
      <c r="AO1115" s="25" t="s">
        <v>3811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5649</v>
      </c>
    </row>
    <row r="1116" spans="1:65" ht="15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3811</v>
      </c>
      <c r="AO1116" s="25" t="s">
        <v>3811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5649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1480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3811</v>
      </c>
      <c r="AO1117" s="25" t="s">
        <v>3811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5649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1482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3811</v>
      </c>
      <c r="AO1118" s="25" t="s">
        <v>3811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5649</v>
      </c>
    </row>
    <row r="1119" spans="1:65" ht="15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1486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3811</v>
      </c>
      <c r="AO1119" s="25" t="s">
        <v>3811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3811</v>
      </c>
    </row>
    <row r="1120" spans="1:65" ht="15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2698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3811</v>
      </c>
      <c r="AO1120" s="25" t="s">
        <v>3811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2701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1384</v>
      </c>
      <c r="V1121" s="53">
        <f t="shared" si="478"/>
        <v>204.5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1384</v>
      </c>
      <c r="Y1121" s="53">
        <f t="shared" si="480"/>
        <v>204.5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3811</v>
      </c>
      <c r="AO1121" s="25" t="s">
        <v>3811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5649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1488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63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3811</v>
      </c>
      <c r="AO1122" s="25" t="s">
        <v>3811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5649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1490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3811</v>
      </c>
      <c r="AO1123" s="25" t="s">
        <v>3811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5649</v>
      </c>
    </row>
    <row r="1124" spans="1:65" ht="15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1491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3811</v>
      </c>
      <c r="AO1124" s="25" t="s">
        <v>3811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5649</v>
      </c>
    </row>
    <row r="1125" spans="1:65" ht="15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1493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3811</v>
      </c>
      <c r="AO1125" s="25" t="s">
        <v>3811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5649</v>
      </c>
    </row>
    <row r="1126" spans="1:65" ht="15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2702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-187</v>
      </c>
      <c r="V1126" s="53">
        <f t="shared" si="478"/>
        <v>-14.1</v>
      </c>
      <c r="W1126" s="52">
        <f t="shared" si="479"/>
        <v>604.91250000000002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-187</v>
      </c>
      <c r="Y1126" s="53">
        <f t="shared" si="480"/>
        <v>-14.1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183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>
        <f>IF(SUMIF('Prev Aub'!A:A,O1126,'Prev Aub'!B:B)=0,"",SUMIF('Prev Aub'!A:A,O1126,'Prev Aub'!B:B))</f>
        <v>192</v>
      </c>
      <c r="AN1126" s="25" t="s">
        <v>3811</v>
      </c>
      <c r="AO1126" s="25" t="s">
        <v>3811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5649</v>
      </c>
    </row>
    <row r="1127" spans="1:65" ht="15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2705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N1127" s="25" t="s">
        <v>3811</v>
      </c>
      <c r="AO1127" s="25" t="s">
        <v>3811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5649</v>
      </c>
    </row>
    <row r="1128" spans="1:65" ht="15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2706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2947</v>
      </c>
      <c r="V1128" s="53">
        <f t="shared" si="478"/>
        <v>66.5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2947</v>
      </c>
      <c r="Y1128" s="53">
        <f t="shared" si="480"/>
        <v>66.5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>
        <f>IF(SUMIF('Prev Aub'!A:A,O1128,'Prev Aub'!B:B)=0,"",SUMIF('Prev Aub'!A:A,O1128,'Prev Aub'!B:B))</f>
        <v>3119</v>
      </c>
      <c r="AN1128" s="25" t="s">
        <v>3811</v>
      </c>
      <c r="AO1128" s="25" t="s">
        <v>3811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5649</v>
      </c>
    </row>
    <row r="1129" spans="1:65" ht="15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489</v>
      </c>
      <c r="O1129" s="27" t="s">
        <v>2708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5717</v>
      </c>
      <c r="S1129" s="53">
        <f t="shared" si="476"/>
        <v>46.8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4842</v>
      </c>
      <c r="V1129" s="53">
        <f t="shared" si="478"/>
        <v>39.6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4842</v>
      </c>
      <c r="Y1129" s="53">
        <f t="shared" si="480"/>
        <v>39.6</v>
      </c>
      <c r="Z1129" s="52">
        <f>IF(L1129="","",INDEX('Aub Demand'!H:H,MATCH($O1129,'Aub Demand'!$A:$A,0)))</f>
        <v>524</v>
      </c>
      <c r="AA1129" s="52">
        <f t="shared" si="481"/>
        <v>795.5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3552</v>
      </c>
      <c r="AN1129" s="25" t="s">
        <v>3811</v>
      </c>
      <c r="AO1129" s="25" t="s">
        <v>3811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5649</v>
      </c>
    </row>
    <row r="1130" spans="1:65" ht="15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2710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N1130" s="25" t="s">
        <v>3811</v>
      </c>
      <c r="AO1130" s="25" t="s">
        <v>3811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5649</v>
      </c>
    </row>
    <row r="1131" spans="1:65" ht="15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2712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>
        <f>IF(SUMIF('Prev Aub'!A:A,O1131,'Prev Aub'!B:B)=0,"",SUMIF('Prev Aub'!A:A,O1131,'Prev Aub'!B:B))</f>
        <v>1088</v>
      </c>
      <c r="AN1131" s="25" t="s">
        <v>3811</v>
      </c>
      <c r="AO1131" s="25" t="s">
        <v>3811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5649</v>
      </c>
    </row>
    <row r="1132" spans="1:65" ht="15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N1132" s="25" t="s">
        <v>3811</v>
      </c>
      <c r="AO1132" s="25" t="s">
        <v>3811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3811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2717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3811</v>
      </c>
      <c r="AO1133" s="25" t="s">
        <v>3811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2720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3811</v>
      </c>
      <c r="AO1134" s="25" t="s">
        <v>3811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5649</v>
      </c>
    </row>
    <row r="1135" spans="1:65" ht="15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2722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3811</v>
      </c>
      <c r="AO1135" s="25" t="s">
        <v>3811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5649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2725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1479</v>
      </c>
      <c r="V1136" s="53">
        <f t="shared" si="478"/>
        <v>19.5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1479</v>
      </c>
      <c r="Y1136" s="53">
        <f t="shared" si="480"/>
        <v>19.5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3811</v>
      </c>
      <c r="AO1136" s="25" t="s">
        <v>3811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5649</v>
      </c>
    </row>
    <row r="1137" spans="1:65" ht="15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2728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 t="s">
        <v>3811</v>
      </c>
      <c r="AO1137" s="25" t="s">
        <v>3811</v>
      </c>
      <c r="AP1137" s="25">
        <f t="shared" si="482"/>
        <v>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5649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2730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3811</v>
      </c>
      <c r="AO1138" s="25" t="s">
        <v>3811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5649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2732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0</v>
      </c>
      <c r="S1139" s="53">
        <f t="shared" si="476"/>
        <v>0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-52</v>
      </c>
      <c r="V1139" s="53">
        <f t="shared" si="478"/>
        <v>-2.2999999999999998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-52</v>
      </c>
      <c r="Y1139" s="53">
        <f t="shared" si="480"/>
        <v>-2.2999999999999998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3811</v>
      </c>
      <c r="AO1139" s="25" t="s">
        <v>3811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>ST052</v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>Gross</v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5649</v>
      </c>
    </row>
    <row r="1140" spans="1:65" ht="15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2734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814</v>
      </c>
      <c r="S1140" s="53">
        <f t="shared" si="476"/>
        <v>218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814</v>
      </c>
      <c r="V1140" s="53">
        <f t="shared" si="478"/>
        <v>218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814</v>
      </c>
      <c r="Y1140" s="53">
        <f t="shared" si="480"/>
        <v>218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-469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3811</v>
      </c>
      <c r="AO1140" s="25" t="s">
        <v>3811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>Gross</v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5649</v>
      </c>
    </row>
    <row r="1141" spans="1:65" ht="15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2736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966</v>
      </c>
      <c r="S1141" s="53">
        <f t="shared" si="476"/>
        <v>4.9000000000000004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452</v>
      </c>
      <c r="V1141" s="53">
        <f t="shared" si="478"/>
        <v>2.2999999999999998</v>
      </c>
      <c r="W1141" s="52">
        <f t="shared" si="479"/>
        <v>259.61250000000007</v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452</v>
      </c>
      <c r="Y1141" s="53">
        <f t="shared" si="480"/>
        <v>2.2999999999999998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 t="s">
        <v>3811</v>
      </c>
      <c r="AO1141" s="25" t="s">
        <v>3811</v>
      </c>
      <c r="AP1141" s="25">
        <f t="shared" si="482"/>
        <v>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>ST054</v>
      </c>
      <c r="AV1141" s="27" t="str">
        <f t="shared" si="487"/>
        <v>ST054</v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>Net</v>
      </c>
      <c r="BD1141" s="27" t="str">
        <f t="shared" si="495"/>
        <v>Net</v>
      </c>
      <c r="BE1141" s="27" t="str">
        <f t="shared" si="496"/>
        <v/>
      </c>
      <c r="BF1141" s="27" t="str">
        <f t="shared" si="497"/>
        <v>S+N</v>
      </c>
      <c r="BG1141" s="27" t="str">
        <f t="shared" si="498"/>
        <v>S+NorE</v>
      </c>
      <c r="BH1141" s="27" t="str">
        <f t="shared" si="499"/>
        <v>H+N</v>
      </c>
      <c r="BI1141" s="27" t="str">
        <f t="shared" si="500"/>
        <v>H+Nex</v>
      </c>
      <c r="BJ1141" s="27" t="str">
        <f t="shared" si="501"/>
        <v>Supp or Hun</v>
      </c>
      <c r="BK1141" s="27" t="str">
        <f t="shared" si="502"/>
        <v>Supp or Hun Need</v>
      </c>
      <c r="BL1141" s="27" t="str">
        <f t="shared" si="503"/>
        <v>SorHandNandE</v>
      </c>
      <c r="BM1141" s="21" t="s">
        <v>5649</v>
      </c>
    </row>
    <row r="1142" spans="1:65" ht="15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2739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895</v>
      </c>
      <c r="S1142" s="53">
        <f t="shared" si="476"/>
        <v>6.1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682</v>
      </c>
      <c r="V1142" s="53">
        <f t="shared" si="478"/>
        <v>4.7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682</v>
      </c>
      <c r="Y1142" s="53">
        <f t="shared" si="480"/>
        <v>4.7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3811</v>
      </c>
      <c r="AO1142" s="25" t="s">
        <v>3811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5649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2741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 t="s">
        <v>3811</v>
      </c>
      <c r="AO1143" s="25" t="s">
        <v>3811</v>
      </c>
      <c r="AP1143" s="25">
        <f t="shared" si="482"/>
        <v>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5649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2744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892</v>
      </c>
      <c r="V1144" s="53">
        <f t="shared" si="478"/>
        <v>29.9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892</v>
      </c>
      <c r="Y1144" s="53">
        <f t="shared" si="480"/>
        <v>29.9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70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3811</v>
      </c>
      <c r="AO1144" s="25" t="s">
        <v>3811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5649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2746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3811</v>
      </c>
      <c r="AO1145" s="25" t="s">
        <v>3811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5649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1494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0</v>
      </c>
      <c r="S1146" s="53">
        <f t="shared" si="476"/>
        <v>0</v>
      </c>
      <c r="T1146" s="52">
        <f t="shared" si="477"/>
        <v>213.75</v>
      </c>
      <c r="U1146" s="52">
        <f>IFERROR(IF(AR1147=AR1146,INDEX('Aub Demand'!Q:Q,MATCH($O1146,'Aub Demand'!$A:$A,0))-IF(AN1146="",0,AN1146)+AP1147,INDEX('Aub Demand'!Q:Q,MATCH($O1146,'Aub Demand'!$A:$A,0))-IF(AN1146="",0,AN1146)),"")</f>
        <v>-48</v>
      </c>
      <c r="V1146" s="53">
        <f t="shared" si="478"/>
        <v>-1</v>
      </c>
      <c r="W1146" s="52">
        <f t="shared" si="479"/>
        <v>285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-48</v>
      </c>
      <c r="Y1146" s="53">
        <f t="shared" si="480"/>
        <v>-1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3811</v>
      </c>
      <c r="AO1146" s="25" t="s">
        <v>3811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>ST604</v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>Gross</v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5649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1496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816</v>
      </c>
      <c r="S1147" s="53">
        <f t="shared" si="476"/>
        <v>46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790</v>
      </c>
      <c r="V1147" s="53">
        <f t="shared" si="478"/>
        <v>44.5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790</v>
      </c>
      <c r="Y1147" s="53">
        <f t="shared" si="480"/>
        <v>44.5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3811</v>
      </c>
      <c r="AO1147" s="25" t="s">
        <v>3811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>Gross</v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5649</v>
      </c>
    </row>
    <row r="1148" spans="1:65" ht="15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1095</v>
      </c>
      <c r="V1148" s="53">
        <f t="shared" si="478"/>
        <v>146.69999999999999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1095</v>
      </c>
      <c r="Y1148" s="53">
        <f t="shared" si="480"/>
        <v>146.69999999999999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 t="s">
        <v>3811</v>
      </c>
      <c r="AO1148" s="25" t="s">
        <v>3811</v>
      </c>
      <c r="AP1148" s="25">
        <f t="shared" si="482"/>
        <v>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5649</v>
      </c>
    </row>
    <row r="1149" spans="1:65" ht="15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1499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3811</v>
      </c>
      <c r="AO1149" s="25" t="s">
        <v>3811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5649</v>
      </c>
    </row>
    <row r="1150" spans="1:65" ht="15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5558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3811</v>
      </c>
      <c r="AO1150" s="25" t="s">
        <v>3811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5649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1500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O1151" s="25" t="s">
        <v>3916</v>
      </c>
      <c r="AP1151" s="25">
        <f t="shared" si="482"/>
        <v>20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5649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1503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61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 t="s">
        <v>3811</v>
      </c>
      <c r="AO1152" s="25" t="s">
        <v>3811</v>
      </c>
      <c r="AP1152" s="25">
        <f t="shared" si="482"/>
        <v>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5649</v>
      </c>
    </row>
    <row r="1153" spans="1:65" ht="15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2749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1535</v>
      </c>
      <c r="V1153" s="53">
        <f t="shared" si="478"/>
        <v>41.6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1535</v>
      </c>
      <c r="Y1153" s="53">
        <f t="shared" si="480"/>
        <v>41.6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3811</v>
      </c>
      <c r="AO1153" s="25" t="s">
        <v>3811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5649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2752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3811</v>
      </c>
      <c r="AO1154" s="25" t="s">
        <v>3811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5649</v>
      </c>
    </row>
    <row r="1155" spans="1:65" ht="15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1504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3811</v>
      </c>
      <c r="AO1155" s="25" t="s">
        <v>3811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5649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1507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3811</v>
      </c>
      <c r="AO1156" s="25" t="s">
        <v>3811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5649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2754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947</v>
      </c>
      <c r="V1157" s="53">
        <f t="shared" si="506"/>
        <v>10.3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947</v>
      </c>
      <c r="Y1157" s="53">
        <f t="shared" si="508"/>
        <v>10.3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3811</v>
      </c>
      <c r="AO1157" s="25" t="s">
        <v>3811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5649</v>
      </c>
    </row>
    <row r="1158" spans="1:65" ht="15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2757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3811</v>
      </c>
      <c r="AO1158" s="25" t="s">
        <v>3811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5649</v>
      </c>
    </row>
    <row r="1159" spans="1:65" ht="15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2760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3811</v>
      </c>
      <c r="AO1159" s="25" t="s">
        <v>3811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3811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3811</v>
      </c>
      <c r="AO1160" s="25" t="s">
        <v>3811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5649</v>
      </c>
    </row>
    <row r="1161" spans="1:65" ht="15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2763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554</v>
      </c>
      <c r="V1161" s="53">
        <f t="shared" si="506"/>
        <v>7.2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554</v>
      </c>
      <c r="Y1161" s="53">
        <f t="shared" si="508"/>
        <v>7.2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3811</v>
      </c>
      <c r="AO1161" s="25" t="s">
        <v>3811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5649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68</v>
      </c>
      <c r="O1162" s="27" t="s">
        <v>2766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455</v>
      </c>
      <c r="S1162" s="53">
        <f t="shared" si="504"/>
        <v>18.899999999999999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349</v>
      </c>
      <c r="V1162" s="53">
        <f t="shared" si="506"/>
        <v>14.5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349</v>
      </c>
      <c r="Y1162" s="53">
        <f t="shared" si="508"/>
        <v>14.5</v>
      </c>
      <c r="Z1162" s="52">
        <f>IF(L1162="","",INDEX('Aub Demand'!H:H,MATCH($O1162,'Aub Demand'!$A:$A,0)))</f>
        <v>103</v>
      </c>
      <c r="AA1162" s="52">
        <f t="shared" si="509"/>
        <v>154.5</v>
      </c>
      <c r="AB1162" s="52">
        <f>IFERROR(INDEX('Aub Demand'!L:L,MATCH($O1162,'Aub Demand'!$A:$A,0)),"")</f>
        <v>148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3811</v>
      </c>
      <c r="AO1162" s="25" t="s">
        <v>3811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5649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1508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3811</v>
      </c>
      <c r="AO1163" s="25" t="s">
        <v>3811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3811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5366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3811</v>
      </c>
      <c r="AO1164" s="25" t="s">
        <v>3811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3811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1511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613</v>
      </c>
      <c r="V1165" s="53">
        <f t="shared" si="506"/>
        <v>138.30000000000001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613</v>
      </c>
      <c r="Y1165" s="53">
        <f t="shared" si="508"/>
        <v>138.30000000000001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3811</v>
      </c>
      <c r="AO1165" s="25" t="s">
        <v>3811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1513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3811</v>
      </c>
      <c r="AO1166" s="25" t="s">
        <v>3811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5649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3811</v>
      </c>
      <c r="AO1167" s="25" t="s">
        <v>3811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5649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1516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3811</v>
      </c>
      <c r="AO1168" s="25" t="s">
        <v>3811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3811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1519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3811</v>
      </c>
      <c r="AO1169" s="25" t="s">
        <v>3811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1521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3811</v>
      </c>
      <c r="AO1170" s="25" t="s">
        <v>3811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5649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2768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0</v>
      </c>
      <c r="S1171" s="53">
        <f t="shared" si="504"/>
        <v>0</v>
      </c>
      <c r="T1171" s="52">
        <f t="shared" si="505"/>
        <v>126.75</v>
      </c>
      <c r="U1171" s="52">
        <f>IFERROR(IF(AR1172=AR1171,INDEX('Aub Demand'!Q:Q,MATCH($O1171,'Aub Demand'!$A:$A,0))-IF(AN1171="",0,AN1171)+AP1172,INDEX('Aub Demand'!Q:Q,MATCH($O1171,'Aub Demand'!$A:$A,0))-IF(AN1171="",0,AN1171)),"")</f>
        <v>-25</v>
      </c>
      <c r="V1171" s="53">
        <f t="shared" si="506"/>
        <v>-1.2</v>
      </c>
      <c r="W1171" s="52">
        <f t="shared" si="507"/>
        <v>177.45000000000002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-25</v>
      </c>
      <c r="Y1171" s="53">
        <f t="shared" si="508"/>
        <v>-1.2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3811</v>
      </c>
      <c r="AO1171" s="25" t="s">
        <v>3811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>SV355</v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5649</v>
      </c>
    </row>
    <row r="1172" spans="1:65" ht="15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126</v>
      </c>
      <c r="O1172" s="27" t="s">
        <v>2770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201</v>
      </c>
      <c r="S1172" s="53">
        <f t="shared" si="504"/>
        <v>10.6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195</v>
      </c>
      <c r="V1172" s="53">
        <f t="shared" si="506"/>
        <v>10.3</v>
      </c>
      <c r="W1172" s="52" t="str">
        <f t="shared" si="507"/>
        <v/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195</v>
      </c>
      <c r="Y1172" s="53">
        <f t="shared" si="508"/>
        <v>10.3</v>
      </c>
      <c r="Z1172" s="52">
        <f>IF(L1172="","",INDEX('Aub Demand'!H:H,MATCH($O1172,'Aub Demand'!$A:$A,0)))</f>
        <v>81</v>
      </c>
      <c r="AA1172" s="52">
        <f t="shared" si="509"/>
        <v>159</v>
      </c>
      <c r="AB1172" s="52">
        <f>IFERROR(INDEX('Aub Demand'!L:L,MATCH($O1172,'Aub Demand'!$A:$A,0)),"")</f>
        <v>92</v>
      </c>
      <c r="AC1172" s="52">
        <f>IFERROR(IF(O1172="","",SUMIFS('CPL Mats'!F:F,'CPL Mats'!Q:Q,AR1172,'CPL Mats'!S:S,AS1172)),"")</f>
        <v>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3811</v>
      </c>
      <c r="AO1172" s="25" t="s">
        <v>3811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/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5649</v>
      </c>
    </row>
    <row r="1173" spans="1:65" ht="15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1522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>
        <f>IF(SUMIF('Prev Aub'!A:A,O1173,'Prev Aub'!B:B)=0,"",SUMIF('Prev Aub'!A:A,O1173,'Prev Aub'!B:B))</f>
        <v>1847</v>
      </c>
      <c r="AN1173" s="25" t="s">
        <v>3811</v>
      </c>
      <c r="AO1173" s="25" t="s">
        <v>3811</v>
      </c>
      <c r="AP1173" s="25">
        <f t="shared" si="510"/>
        <v>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5649</v>
      </c>
    </row>
    <row r="1174" spans="1:65" ht="15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1525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1832</v>
      </c>
      <c r="V1174" s="53">
        <f t="shared" si="506"/>
        <v>523.4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1832</v>
      </c>
      <c r="Y1174" s="53">
        <f t="shared" si="508"/>
        <v>523.4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1232</v>
      </c>
      <c r="AN1174" s="25" t="s">
        <v>3811</v>
      </c>
      <c r="AO1174" s="25" t="s">
        <v>3811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5649</v>
      </c>
    </row>
    <row r="1175" spans="1:65" ht="15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1526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382</v>
      </c>
      <c r="V1175" s="53">
        <f t="shared" si="506"/>
        <v>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382</v>
      </c>
      <c r="Y1175" s="53">
        <f t="shared" si="508"/>
        <v>20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N1175" s="25" t="s">
        <v>3811</v>
      </c>
      <c r="AO1175" s="25" t="s">
        <v>3811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5649</v>
      </c>
    </row>
    <row r="1176" spans="1:65" ht="15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1528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3811</v>
      </c>
      <c r="AO1176" s="25" t="s">
        <v>3811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5649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2772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3811</v>
      </c>
      <c r="AO1177" s="25" t="s">
        <v>3811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5649</v>
      </c>
    </row>
    <row r="1178" spans="1:65" ht="15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3811</v>
      </c>
      <c r="AO1178" s="25" t="s">
        <v>3811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5649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64</v>
      </c>
      <c r="O1179" s="27" t="s">
        <v>2775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1202</v>
      </c>
      <c r="S1179" s="53">
        <f t="shared" si="504"/>
        <v>81.8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1045</v>
      </c>
      <c r="V1179" s="53">
        <f t="shared" si="506"/>
        <v>71.099999999999994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1045</v>
      </c>
      <c r="Y1179" s="53">
        <f t="shared" si="508"/>
        <v>71.099999999999994</v>
      </c>
      <c r="Z1179" s="52">
        <f>IF(L1179="","",INDEX('Aub Demand'!H:H,MATCH($O1179,'Aub Demand'!$A:$A,0)))</f>
        <v>63</v>
      </c>
      <c r="AA1179" s="52">
        <f t="shared" si="509"/>
        <v>74.5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3811</v>
      </c>
      <c r="AO1179" s="25" t="s">
        <v>3811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5649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3811</v>
      </c>
      <c r="AO1180" s="25" t="s">
        <v>3811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5649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1529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3811</v>
      </c>
      <c r="AO1181" s="25" t="s">
        <v>3811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5649</v>
      </c>
    </row>
    <row r="1182" spans="1:65" ht="15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1531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3811</v>
      </c>
      <c r="AO1182" s="25" t="s">
        <v>3811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5649</v>
      </c>
    </row>
    <row r="1183" spans="1:65" ht="15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1532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736</v>
      </c>
      <c r="S1183" s="53">
        <f t="shared" si="504"/>
        <v>2.7</v>
      </c>
      <c r="T1183" s="52">
        <f t="shared" si="505"/>
        <v>131.24999999999991</v>
      </c>
      <c r="U1183" s="52">
        <f>IFERROR(IF(AR1184=AR1183,INDEX('Aub Demand'!Q:Q,MATCH($O1183,'Aub Demand'!$A:$A,0))-IF(AN1183="",0,AN1183)+AP1184,INDEX('Aub Demand'!Q:Q,MATCH($O1183,'Aub Demand'!$A:$A,0))-IF(AN1183="",0,AN1183)),"")</f>
        <v>400</v>
      </c>
      <c r="V1183" s="53">
        <f t="shared" si="506"/>
        <v>1.5</v>
      </c>
      <c r="W1183" s="52">
        <f t="shared" si="507"/>
        <v>656.25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600</v>
      </c>
      <c r="Y1183" s="53">
        <f t="shared" si="508"/>
        <v>2.2000000000000002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D1183" s="25">
        <v>200</v>
      </c>
      <c r="AE1183" s="52" t="s">
        <v>5651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3811</v>
      </c>
      <c r="AO1183" s="25" t="s">
        <v>3811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>SW350</v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>Gross</v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5649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1534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5234</v>
      </c>
      <c r="S1184" s="53">
        <f t="shared" si="504"/>
        <v>67.8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5234</v>
      </c>
      <c r="V1184" s="53">
        <f t="shared" si="506"/>
        <v>67.8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5234</v>
      </c>
      <c r="Y1184" s="53">
        <f t="shared" si="508"/>
        <v>67.8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3811</v>
      </c>
      <c r="AO1184" s="25" t="s">
        <v>3811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>Gross</v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5649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1535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 t="s">
        <v>3811</v>
      </c>
      <c r="AO1185" s="25" t="s">
        <v>3811</v>
      </c>
      <c r="AP1185" s="25">
        <f t="shared" si="510"/>
        <v>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5649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1537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3811</v>
      </c>
      <c r="AO1186" s="25" t="s">
        <v>3811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5649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0</v>
      </c>
      <c r="O1187" s="27" t="s">
        <v>2778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514</v>
      </c>
      <c r="S1187" s="53">
        <f t="shared" si="504"/>
        <v>22.7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317</v>
      </c>
      <c r="V1187" s="53">
        <f t="shared" si="506"/>
        <v>14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317</v>
      </c>
      <c r="Y1187" s="53">
        <f t="shared" si="508"/>
        <v>14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3811</v>
      </c>
      <c r="AO1187" s="25" t="s">
        <v>3811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5649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53</v>
      </c>
      <c r="O1188" s="27" t="s">
        <v>2781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992</v>
      </c>
      <c r="S1188" s="53">
        <f t="shared" si="504"/>
        <v>73.3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925</v>
      </c>
      <c r="V1188" s="53">
        <f t="shared" si="506"/>
        <v>68.3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925</v>
      </c>
      <c r="Y1188" s="53">
        <f t="shared" si="508"/>
        <v>68.3</v>
      </c>
      <c r="Z1188" s="52">
        <f>IF(L1188="","",INDEX('Aub Demand'!H:H,MATCH($O1188,'Aub Demand'!$A:$A,0)))</f>
        <v>58</v>
      </c>
      <c r="AA1188" s="52">
        <f t="shared" si="509"/>
        <v>113</v>
      </c>
      <c r="AB1188" s="52">
        <f>IFERROR(INDEX('Aub Demand'!L:L,MATCH($O1188,'Aub Demand'!$A:$A,0)),"")</f>
        <v>126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3811</v>
      </c>
      <c r="AO1188" s="25" t="s">
        <v>3811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5649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2784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3811</v>
      </c>
      <c r="AO1189" s="25" t="s">
        <v>3811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5649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2787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3103</v>
      </c>
      <c r="V1190" s="53">
        <f t="shared" si="506"/>
        <v>43.6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3103</v>
      </c>
      <c r="Y1190" s="53">
        <f t="shared" si="508"/>
        <v>43.6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296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3811</v>
      </c>
      <c r="AO1190" s="25" t="s">
        <v>3811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5649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3811</v>
      </c>
      <c r="AO1191" s="25" t="s">
        <v>3811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5649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2790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3811</v>
      </c>
      <c r="AO1192" s="25" t="s">
        <v>3811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5649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2793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3811</v>
      </c>
      <c r="AO1193" s="25" t="s">
        <v>3811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5649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6019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3811</v>
      </c>
      <c r="AO1194" s="25" t="s">
        <v>3811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3811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465</v>
      </c>
      <c r="O1195" s="27" t="s">
        <v>2795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6421</v>
      </c>
      <c r="S1195" s="53">
        <f t="shared" si="504"/>
        <v>13.7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5774</v>
      </c>
      <c r="V1195" s="53">
        <f t="shared" si="506"/>
        <v>12.3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5774</v>
      </c>
      <c r="Y1195" s="53">
        <f t="shared" si="508"/>
        <v>12.3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766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>
        <f>IF(SUMIF('Prev Aub'!A:A,O1195,'Prev Aub'!B:B)=0,"",SUMIF('Prev Aub'!A:A,O1195,'Prev Aub'!B:B))</f>
        <v>4035</v>
      </c>
      <c r="AN1195" s="25" t="s">
        <v>3811</v>
      </c>
      <c r="AO1195" s="25" t="s">
        <v>3811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2798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3543</v>
      </c>
      <c r="V1196" s="53">
        <f t="shared" si="506"/>
        <v>22.3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3543</v>
      </c>
      <c r="Y1196" s="53">
        <f t="shared" si="508"/>
        <v>22.3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866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3061</v>
      </c>
      <c r="AN1196" s="25" t="s">
        <v>3811</v>
      </c>
      <c r="AO1196" s="25" t="s">
        <v>3811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5649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2801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N1197" s="25" t="s">
        <v>3811</v>
      </c>
      <c r="AO1197" s="25" t="s">
        <v>3811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5649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3811</v>
      </c>
      <c r="AO1198" s="25" t="s">
        <v>3811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5649</v>
      </c>
    </row>
    <row r="1199" spans="1:65" ht="15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2806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12200</v>
      </c>
      <c r="V1199" s="53">
        <f t="shared" si="506"/>
        <v>23.6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12200</v>
      </c>
      <c r="Y1199" s="53">
        <f t="shared" si="508"/>
        <v>23.6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3811</v>
      </c>
      <c r="AO1199" s="25" t="s">
        <v>3811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5649</v>
      </c>
    </row>
    <row r="1200" spans="1:65" ht="15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1108</v>
      </c>
      <c r="O1200" s="27" t="s">
        <v>2810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10036</v>
      </c>
      <c r="S1200" s="53">
        <f t="shared" si="504"/>
        <v>114.4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9647</v>
      </c>
      <c r="V1200" s="53">
        <f t="shared" si="506"/>
        <v>110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9647</v>
      </c>
      <c r="Y1200" s="53">
        <f t="shared" si="508"/>
        <v>110</v>
      </c>
      <c r="Z1200" s="52">
        <f>IF(L1200="","",INDEX('Aub Demand'!H:H,MATCH($O1200,'Aub Demand'!$A:$A,0)))</f>
        <v>376</v>
      </c>
      <c r="AA1200" s="52">
        <f t="shared" si="509"/>
        <v>849.5</v>
      </c>
      <c r="AB1200" s="52">
        <f>IFERROR(INDEX('Aub Demand'!L:L,MATCH($O1200,'Aub Demand'!$A:$A,0)),"")</f>
        <v>1018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3811</v>
      </c>
      <c r="AO1200" s="25" t="s">
        <v>3811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5649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2812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3811</v>
      </c>
      <c r="AO1201" s="25" t="s">
        <v>3811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5649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3811</v>
      </c>
      <c r="AO1202" s="25" t="s">
        <v>3811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5649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2816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3811</v>
      </c>
      <c r="AO1203" s="25" t="s">
        <v>3811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5649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2819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3811</v>
      </c>
      <c r="AO1204" s="25" t="s">
        <v>3811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5649</v>
      </c>
    </row>
    <row r="1205" spans="1:65" ht="15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2822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3811</v>
      </c>
      <c r="AO1205" s="25" t="s">
        <v>3811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5650</v>
      </c>
    </row>
    <row r="1206" spans="1:65" ht="15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3417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3811</v>
      </c>
      <c r="AO1206" s="25" t="s">
        <v>3811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5650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3811</v>
      </c>
      <c r="AO1207" s="25" t="s">
        <v>3811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5650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1538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3811</v>
      </c>
      <c r="AO1208" s="25" t="s">
        <v>3811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5649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1541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3811</v>
      </c>
      <c r="AO1209" s="25" t="s">
        <v>3811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5649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>
        <f>IF(SUMIF('Prev Aub'!A:A,O1210,'Prev Aub'!B:B)=0,"",SUMIF('Prev Aub'!A:A,O1210,'Prev Aub'!B:B))</f>
        <v>2015</v>
      </c>
      <c r="AN1210" s="25" t="s">
        <v>3811</v>
      </c>
      <c r="AO1210" s="25" t="s">
        <v>3811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5649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1543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N1211" s="25" t="s">
        <v>3811</v>
      </c>
      <c r="AO1211" s="25" t="s">
        <v>3811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5649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1546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198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3811</v>
      </c>
      <c r="AO1212" s="25" t="s">
        <v>3811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5649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1547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3811</v>
      </c>
      <c r="AO1213" s="25" t="s">
        <v>3811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5649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1549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3811</v>
      </c>
      <c r="AO1214" s="25" t="s">
        <v>3811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5649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1551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2279</v>
      </c>
      <c r="V1215" s="53">
        <f t="shared" si="506"/>
        <v>15.3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2279</v>
      </c>
      <c r="Y1215" s="53">
        <f t="shared" si="508"/>
        <v>15.3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885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3811</v>
      </c>
      <c r="AO1215" s="25" t="s">
        <v>3811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5649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6398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3811</v>
      </c>
      <c r="AO1216" s="25" t="s">
        <v>3811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3811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1554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1400</v>
      </c>
      <c r="V1217" s="53">
        <f t="shared" si="506"/>
        <v>6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1400</v>
      </c>
      <c r="Y1217" s="53">
        <f t="shared" si="508"/>
        <v>6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428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3811</v>
      </c>
      <c r="AO1217" s="25" t="s">
        <v>3811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276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1267</v>
      </c>
      <c r="S1218" s="53">
        <f t="shared" si="504"/>
        <v>13.4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984</v>
      </c>
      <c r="V1218" s="53">
        <f t="shared" si="506"/>
        <v>10.4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984</v>
      </c>
      <c r="Y1218" s="53">
        <f t="shared" si="508"/>
        <v>10.4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837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3811</v>
      </c>
      <c r="AO1218" s="25" t="s">
        <v>3811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5649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1556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3811</v>
      </c>
      <c r="AO1219" s="25" t="s">
        <v>3811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5650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1559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3811</v>
      </c>
      <c r="AO1220" s="25" t="s">
        <v>3811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5649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1561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PANOL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355</v>
      </c>
      <c r="V1221" s="53">
        <f t="shared" si="534"/>
        <v>2.1</v>
      </c>
      <c r="W1221" s="52">
        <f t="shared" si="535"/>
        <v>188.99999999999997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355</v>
      </c>
      <c r="Y1221" s="53">
        <f t="shared" si="536"/>
        <v>2.1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835</v>
      </c>
      <c r="AC1221" s="52">
        <f>IFERROR(IF(O1221="","",SUMIFS('CPL Mats'!F:F,'CPL Mats'!Q:Q,AR1221,'CPL Mats'!S:S,AS1221)),"")</f>
        <v>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3811</v>
      </c>
      <c r="AO1221" s="25" t="s">
        <v>3811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>SW826</v>
      </c>
      <c r="AV1221" s="27" t="str">
        <f t="shared" si="543"/>
        <v>SW826</v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5649</v>
      </c>
    </row>
    <row r="1222" spans="1:65" ht="15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1564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3811</v>
      </c>
      <c r="AO1222" s="25" t="s">
        <v>3811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5649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2825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3811</v>
      </c>
      <c r="AO1223" s="25" t="s">
        <v>3811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5650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3811</v>
      </c>
      <c r="AO1224" s="25" t="s">
        <v>3811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5650</v>
      </c>
    </row>
    <row r="1225" spans="1:65" ht="15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1565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569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3811</v>
      </c>
      <c r="AO1225" s="25" t="s">
        <v>3811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5649</v>
      </c>
    </row>
    <row r="1226" spans="1:65" ht="15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1567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4697</v>
      </c>
      <c r="V1226" s="53">
        <f t="shared" si="534"/>
        <v>144.80000000000001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4697</v>
      </c>
      <c r="Y1226" s="53">
        <f t="shared" si="536"/>
        <v>144.80000000000001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3811</v>
      </c>
      <c r="AO1226" s="25" t="s">
        <v>3811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5649</v>
      </c>
    </row>
    <row r="1227" spans="1:65" ht="15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1568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3811</v>
      </c>
      <c r="AO1227" s="25" t="s">
        <v>3811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3811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1571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3811</v>
      </c>
      <c r="AO1228" s="25" t="s">
        <v>3811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3811</v>
      </c>
    </row>
    <row r="1229" spans="1:65" ht="15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1573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3811</v>
      </c>
      <c r="AO1229" s="25" t="s">
        <v>3811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2828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821</v>
      </c>
      <c r="V1230" s="53">
        <f t="shared" si="534"/>
        <v>36.700000000000003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821</v>
      </c>
      <c r="Y1230" s="53">
        <f t="shared" si="536"/>
        <v>36.700000000000003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3811</v>
      </c>
      <c r="AO1230" s="25" t="s">
        <v>3811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5649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2831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3811</v>
      </c>
      <c r="AO1231" s="25" t="s">
        <v>3811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5649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1575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424</v>
      </c>
      <c r="V1232" s="53">
        <f t="shared" si="534"/>
        <v>22.2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424</v>
      </c>
      <c r="Y1232" s="53">
        <f t="shared" si="536"/>
        <v>22.2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3811</v>
      </c>
      <c r="AO1232" s="25" t="s">
        <v>3811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5649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1577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3811</v>
      </c>
      <c r="AO1233" s="25" t="s">
        <v>3811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5649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3811</v>
      </c>
      <c r="AO1234" s="25" t="s">
        <v>3811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>Gross</v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3811</v>
      </c>
    </row>
    <row r="1235" spans="1:65" ht="15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1580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>
        <f t="shared" si="532"/>
        <v>0</v>
      </c>
      <c r="T1235" s="52">
        <f t="shared" si="533"/>
        <v>210.375</v>
      </c>
      <c r="U1235" s="52">
        <f>IFERROR(IF(AR1236=AR1235,INDEX('Aub Demand'!Q:Q,MATCH($O1235,'Aub Demand'!$A:$A,0))-IF(AN1235="",0,AN1235)+AP1236,INDEX('Aub Demand'!Q:Q,MATCH($O1235,'Aub Demand'!$A:$A,0))-IF(AN1235="",0,AN1235)),"")</f>
        <v>-83</v>
      </c>
      <c r="V1235" s="53">
        <f t="shared" si="534"/>
        <v>-1.9</v>
      </c>
      <c r="W1235" s="52">
        <f t="shared" si="535"/>
        <v>343.61250000000001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-83</v>
      </c>
      <c r="Y1235" s="53">
        <f t="shared" si="536"/>
        <v>-1.9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3811</v>
      </c>
      <c r="AO1235" s="25" t="s">
        <v>3811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>SY914</v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>Gross</v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1164</v>
      </c>
      <c r="S1236" s="53">
        <f t="shared" si="532"/>
        <v>27.9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1133</v>
      </c>
      <c r="V1236" s="53">
        <f t="shared" si="534"/>
        <v>27.1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1133</v>
      </c>
      <c r="Y1236" s="53">
        <f t="shared" si="536"/>
        <v>27.1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3811</v>
      </c>
      <c r="AO1236" s="25" t="s">
        <v>3811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>Gross</v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5649</v>
      </c>
    </row>
    <row r="1237" spans="1:65" ht="15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2833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>
        <f>IF(SUMIF('Prev Aub'!A:A,O1237,'Prev Aub'!B:B)=0,"",SUMIF('Prev Aub'!A:A,O1237,'Prev Aub'!B:B))</f>
        <v>440</v>
      </c>
      <c r="AN1237" s="25" t="s">
        <v>3811</v>
      </c>
      <c r="AO1237" s="25" t="s">
        <v>3811</v>
      </c>
      <c r="AP1237" s="25">
        <f t="shared" si="538"/>
        <v>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5649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N1238" s="25" t="s">
        <v>3811</v>
      </c>
      <c r="AO1238" s="25" t="s">
        <v>3811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5649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2836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3811</v>
      </c>
      <c r="AO1239" s="25" t="s">
        <v>3811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5649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2839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3811</v>
      </c>
      <c r="AO1240" s="25" t="s">
        <v>3811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5649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6022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3811</v>
      </c>
      <c r="AO1241" s="25" t="s">
        <v>3811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3811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2841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3811</v>
      </c>
      <c r="AO1242" s="25" t="s">
        <v>3811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3811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3681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3811</v>
      </c>
      <c r="AO1243" s="25" t="s">
        <v>3811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3811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2844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3811</v>
      </c>
      <c r="AO1244" s="25" t="s">
        <v>3811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3811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2847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3811</v>
      </c>
      <c r="AO1245" s="25" t="s">
        <v>3811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2849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3811</v>
      </c>
      <c r="AO1246" s="25" t="s">
        <v>3811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5649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2851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-40</v>
      </c>
      <c r="V1247" s="53">
        <f t="shared" si="534"/>
        <v>-42.9</v>
      </c>
      <c r="W1247" s="52">
        <f t="shared" si="535"/>
        <v>344.25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-40</v>
      </c>
      <c r="Y1247" s="53">
        <f t="shared" si="536"/>
        <v>-42.9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3811</v>
      </c>
      <c r="AO1247" s="25" t="s">
        <v>3811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5649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27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772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734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734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3811</v>
      </c>
      <c r="AO1248" s="25" t="s">
        <v>3811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5649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2854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294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3811</v>
      </c>
      <c r="AO1249" s="25" t="s">
        <v>3811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5649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463</v>
      </c>
      <c r="V1250" s="53">
        <f t="shared" si="534"/>
        <v>25.4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464</v>
      </c>
      <c r="Y1250" s="53">
        <f t="shared" si="536"/>
        <v>25.5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D1250" s="25">
        <v>1</v>
      </c>
      <c r="AE1250" s="52" t="s">
        <v>5651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3811</v>
      </c>
      <c r="AO1250" s="25" t="s">
        <v>3811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5649</v>
      </c>
    </row>
    <row r="1251" spans="1:65" ht="15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2857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3811</v>
      </c>
      <c r="AO1251" s="25" t="s">
        <v>3811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5649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3811</v>
      </c>
      <c r="AO1252" s="25" t="s">
        <v>3811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5649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2860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425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425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2700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3811</v>
      </c>
      <c r="AO1253" s="25" t="s">
        <v>3811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5649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0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3811</v>
      </c>
      <c r="AO1254" s="25" t="s">
        <v>3811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5649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2863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3811</v>
      </c>
      <c r="AO1255" s="25" t="s">
        <v>3811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5649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3811</v>
      </c>
      <c r="AO1256" s="25" t="s">
        <v>3811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5649</v>
      </c>
    </row>
    <row r="1257" spans="1:65" ht="15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2866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216</v>
      </c>
      <c r="S1257" s="53">
        <f t="shared" si="532"/>
        <v>4.0999999999999996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147</v>
      </c>
      <c r="V1257" s="53">
        <f t="shared" si="534"/>
        <v>2.8</v>
      </c>
      <c r="W1257" s="52">
        <f t="shared" si="535"/>
        <v>16.200000000000014</v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147</v>
      </c>
      <c r="Y1257" s="53">
        <f t="shared" si="536"/>
        <v>2.8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181</v>
      </c>
      <c r="AC1257" s="52">
        <f>IFERROR(IF(O1257="","",SUMIFS('CPL Mats'!F:F,'CPL Mats'!Q:Q,AR1257,'CPL Mats'!S:S,AS1257)),"")</f>
        <v>2646.11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3811</v>
      </c>
      <c r="AO1257" s="25" t="s">
        <v>3811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>VA702</v>
      </c>
      <c r="AV1257" s="27" t="str">
        <f t="shared" si="543"/>
        <v>VA702</v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>Net</v>
      </c>
      <c r="BD1257" s="27" t="str">
        <f t="shared" si="551"/>
        <v>Net</v>
      </c>
      <c r="BE1257" s="27" t="str">
        <f t="shared" si="552"/>
        <v/>
      </c>
      <c r="BF1257" s="27" t="str">
        <f t="shared" si="553"/>
        <v>S+N</v>
      </c>
      <c r="BG1257" s="27" t="str">
        <f t="shared" si="554"/>
        <v>S+NorE</v>
      </c>
      <c r="BH1257" s="27" t="str">
        <f t="shared" si="555"/>
        <v>H+N</v>
      </c>
      <c r="BI1257" s="27" t="str">
        <f t="shared" si="556"/>
        <v>H+Nex</v>
      </c>
      <c r="BJ1257" s="27" t="str">
        <f t="shared" si="557"/>
        <v>Supp or Hun</v>
      </c>
      <c r="BK1257" s="27" t="str">
        <f t="shared" si="558"/>
        <v>Supp or Hun Need</v>
      </c>
      <c r="BL1257" s="27" t="str">
        <f t="shared" si="559"/>
        <v>SorHandNandE</v>
      </c>
      <c r="BM1257" s="21" t="s">
        <v>5649</v>
      </c>
    </row>
    <row r="1258" spans="1:65" ht="15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925</v>
      </c>
      <c r="S1258" s="53">
        <f t="shared" si="532"/>
        <v>20.100000000000001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902</v>
      </c>
      <c r="V1258" s="53">
        <f t="shared" si="534"/>
        <v>19.600000000000001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902</v>
      </c>
      <c r="Y1258" s="53">
        <f t="shared" si="536"/>
        <v>19.600000000000001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5439.26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3811</v>
      </c>
      <c r="AO1258" s="25" t="s">
        <v>3811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5649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2869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 t="s">
        <v>3811</v>
      </c>
      <c r="AO1259" s="25" t="s">
        <v>3811</v>
      </c>
      <c r="AP1259" s="25">
        <f t="shared" si="538"/>
        <v>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5649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3811</v>
      </c>
      <c r="AO1260" s="25" t="s">
        <v>3811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5649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2872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3811</v>
      </c>
      <c r="AO1261" s="25" t="s">
        <v>3811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5649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3811</v>
      </c>
      <c r="AO1262" s="25" t="s">
        <v>3811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5649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2875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0</v>
      </c>
      <c r="S1263" s="53">
        <f t="shared" si="532"/>
        <v>0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0</v>
      </c>
      <c r="V1263" s="53">
        <f t="shared" si="534"/>
        <v>0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0</v>
      </c>
      <c r="Y1263" s="53">
        <f t="shared" si="536"/>
        <v>0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3811</v>
      </c>
      <c r="AO1263" s="25" t="s">
        <v>3811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>VS202</v>
      </c>
      <c r="AU1263" s="27" t="str">
        <f t="shared" si="542"/>
        <v>VS202</v>
      </c>
      <c r="AV1263" s="27" t="str">
        <f t="shared" si="543"/>
        <v>VS202</v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>S+N</v>
      </c>
      <c r="BG1263" s="27" t="str">
        <f t="shared" si="554"/>
        <v>S+NorE</v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>Supp or Hun Need</v>
      </c>
      <c r="BL1263" s="27" t="str">
        <f t="shared" si="559"/>
        <v>SorHandNandE</v>
      </c>
      <c r="BM1263" s="21" t="s">
        <v>5649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196</v>
      </c>
      <c r="S1264" s="53">
        <f t="shared" si="532"/>
        <v>11.4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196</v>
      </c>
      <c r="V1264" s="53">
        <f t="shared" si="534"/>
        <v>11.4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196</v>
      </c>
      <c r="Y1264" s="53">
        <f t="shared" si="536"/>
        <v>11.4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3811</v>
      </c>
      <c r="AO1264" s="25" t="s">
        <v>3811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5649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7664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-11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-11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 t="s">
        <v>3811</v>
      </c>
      <c r="AO1265" s="25" t="s">
        <v>3811</v>
      </c>
      <c r="AP1265" s="25">
        <f t="shared" si="538"/>
        <v>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3811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2878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3811</v>
      </c>
      <c r="AO1266" s="25" t="s">
        <v>3811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3811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2880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3811</v>
      </c>
      <c r="AO1267" s="25" t="s">
        <v>3811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5649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2883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3811</v>
      </c>
      <c r="AO1268" s="25" t="s">
        <v>3811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5649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2884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3811</v>
      </c>
      <c r="AO1269" s="25" t="s">
        <v>3811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5649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2886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3811</v>
      </c>
      <c r="AO1270" s="25" t="s">
        <v>3811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5649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2887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3811</v>
      </c>
      <c r="AO1271" s="25" t="s">
        <v>3811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5649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2889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990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990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8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3811</v>
      </c>
      <c r="AO1272" s="25" t="s">
        <v>3811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5649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2890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3811</v>
      </c>
      <c r="AO1273" s="25" t="s">
        <v>3811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5649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2892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3811</v>
      </c>
      <c r="AO1274" s="25" t="s">
        <v>3811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5649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2893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3811</v>
      </c>
      <c r="AO1275" s="25" t="s">
        <v>3811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5649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3420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3811</v>
      </c>
      <c r="AO1276" s="25" t="s">
        <v>3811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5649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3423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3811</v>
      </c>
      <c r="AO1277" s="25" t="s">
        <v>3811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5649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2896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3811</v>
      </c>
      <c r="AO1278" s="25" t="s">
        <v>3811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3811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2898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3811</v>
      </c>
      <c r="AO1279" s="25" t="s">
        <v>3811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3811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2899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3811</v>
      </c>
      <c r="AO1280" s="25" t="s">
        <v>3811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5649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2902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3811</v>
      </c>
      <c r="AO1281" s="25" t="s">
        <v>3811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5649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3426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3811</v>
      </c>
      <c r="AO1282" s="25" t="s">
        <v>3811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5649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3429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3811</v>
      </c>
      <c r="AO1283" s="25" t="s">
        <v>3811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5649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1582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46</v>
      </c>
      <c r="S1284" s="53">
        <f t="shared" si="560"/>
        <v>2.7</v>
      </c>
      <c r="T1284" s="52">
        <f t="shared" si="561"/>
        <v>7.649999999999995</v>
      </c>
      <c r="U1284" s="52">
        <f>IFERROR(IF(AR1285=AR1284,INDEX('Aub Demand'!Q:Q,MATCH($O1284,'Aub Demand'!$A:$A,0))-IF(AN1284="",0,AN1284)+AP1285,INDEX('Aub Demand'!Q:Q,MATCH($O1284,'Aub Demand'!$A:$A,0))-IF(AN1284="",0,AN1284)),"")</f>
        <v>-16</v>
      </c>
      <c r="V1284" s="53">
        <f t="shared" si="562"/>
        <v>-0.9</v>
      </c>
      <c r="W1284" s="52">
        <f t="shared" si="563"/>
        <v>99.45</v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-16</v>
      </c>
      <c r="Y1284" s="53">
        <f t="shared" si="564"/>
        <v>-0.9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3811</v>
      </c>
      <c r="AO1284" s="25" t="s">
        <v>3811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>WA001</v>
      </c>
      <c r="AU1284" s="27" t="str">
        <f t="shared" si="570"/>
        <v>WA001</v>
      </c>
      <c r="AV1284" s="27" t="str">
        <f t="shared" si="571"/>
        <v>WA001</v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>Gross</v>
      </c>
      <c r="BC1284" s="27" t="str">
        <f t="shared" si="578"/>
        <v>Net</v>
      </c>
      <c r="BD1284" s="27" t="str">
        <f t="shared" si="579"/>
        <v>Net</v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>H+N</v>
      </c>
      <c r="BI1284" s="27" t="str">
        <f t="shared" si="584"/>
        <v>H+Nex</v>
      </c>
      <c r="BJ1284" s="27" t="str">
        <f t="shared" si="585"/>
        <v>Supp or Hun</v>
      </c>
      <c r="BK1284" s="27" t="str">
        <f t="shared" si="586"/>
        <v>Supp or Hun Need</v>
      </c>
      <c r="BL1284" s="27" t="str">
        <f t="shared" si="587"/>
        <v>SorHandNandE</v>
      </c>
      <c r="BM1284" s="21" t="s">
        <v>5649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1585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611</v>
      </c>
      <c r="S1285" s="53">
        <f t="shared" si="560"/>
        <v>14.3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611</v>
      </c>
      <c r="V1285" s="53">
        <f t="shared" si="562"/>
        <v>14.3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611</v>
      </c>
      <c r="Y1285" s="53">
        <f t="shared" si="564"/>
        <v>14.3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 t="s">
        <v>3811</v>
      </c>
      <c r="AO1285" s="25" t="s">
        <v>3811</v>
      </c>
      <c r="AP1285" s="25">
        <f t="shared" si="566"/>
        <v>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>Gross</v>
      </c>
      <c r="BC1285" s="27" t="str">
        <f t="shared" si="578"/>
        <v>Net</v>
      </c>
      <c r="BD1285" s="27" t="str">
        <f t="shared" si="579"/>
        <v>Net</v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>H+N</v>
      </c>
      <c r="BI1285" s="27" t="str">
        <f t="shared" si="584"/>
        <v>H+Nex</v>
      </c>
      <c r="BJ1285" s="27" t="str">
        <f t="shared" si="585"/>
        <v>Supp or Hun</v>
      </c>
      <c r="BK1285" s="27" t="str">
        <f t="shared" si="586"/>
        <v>Supp or Hun Need</v>
      </c>
      <c r="BL1285" s="27" t="str">
        <f t="shared" si="587"/>
        <v>SorHandNandE</v>
      </c>
      <c r="BM1285" s="21" t="s">
        <v>5649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1587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3811</v>
      </c>
      <c r="AO1286" s="25" t="s">
        <v>3811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3811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1590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N1287" s="25" t="s">
        <v>3811</v>
      </c>
      <c r="AO1287" s="25" t="s">
        <v>3811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5649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1592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N1288" s="25" t="s">
        <v>3811</v>
      </c>
      <c r="AO1288" s="25" t="s">
        <v>3811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5649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1593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3811</v>
      </c>
      <c r="AO1289" s="25" t="s">
        <v>3811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5649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1595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3811</v>
      </c>
      <c r="AO1290" s="25" t="s">
        <v>3811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5649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1596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3811</v>
      </c>
      <c r="AO1291" s="25" t="s">
        <v>3811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5649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5355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3811</v>
      </c>
      <c r="AO1292" s="25" t="s">
        <v>3811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3811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1598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7103</v>
      </c>
      <c r="V1293" s="53">
        <f t="shared" si="562"/>
        <v>85.8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7103</v>
      </c>
      <c r="Y1293" s="53">
        <f t="shared" si="564"/>
        <v>85.8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321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3811</v>
      </c>
      <c r="AO1293" s="25" t="s">
        <v>3811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5649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1600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3811</v>
      </c>
      <c r="AO1294" s="25" t="s">
        <v>3811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5649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1601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3811</v>
      </c>
      <c r="AO1295" s="25" t="s">
        <v>3811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5649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1603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3811</v>
      </c>
      <c r="AO1296" s="25" t="s">
        <v>3811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5649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2903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79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3811</v>
      </c>
      <c r="AO1297" s="25" t="s">
        <v>3811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5649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2905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3811</v>
      </c>
      <c r="AO1298" s="25" t="s">
        <v>3811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5649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2906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3811</v>
      </c>
      <c r="AO1299" s="25" t="s">
        <v>3811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5649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2909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3811</v>
      </c>
      <c r="AO1300" s="25" t="s">
        <v>3811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5649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5490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3811</v>
      </c>
      <c r="AO1301" s="25" t="s">
        <v>3811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5649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2912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1066</v>
      </c>
      <c r="S1302" s="53">
        <f t="shared" si="560"/>
        <v>52.5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1055</v>
      </c>
      <c r="V1302" s="53">
        <f t="shared" si="562"/>
        <v>52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1055</v>
      </c>
      <c r="Y1302" s="53">
        <f t="shared" si="564"/>
        <v>52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3916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5649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2914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1860</v>
      </c>
      <c r="V1303" s="53">
        <f t="shared" si="562"/>
        <v>110.7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1860</v>
      </c>
      <c r="Y1303" s="53">
        <f t="shared" si="564"/>
        <v>110.7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3811</v>
      </c>
      <c r="AO1303" s="25" t="s">
        <v>3811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5649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2917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3811</v>
      </c>
      <c r="AO1304" s="25" t="s">
        <v>3811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5649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2920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3811</v>
      </c>
      <c r="AO1305" s="25" t="s">
        <v>3811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5649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5360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3811</v>
      </c>
      <c r="AO1306" s="25" t="s">
        <v>3811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5649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2923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3916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5649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2926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3811</v>
      </c>
      <c r="AO1308" s="25" t="s">
        <v>3811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5649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2928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765</v>
      </c>
      <c r="V1309" s="53">
        <f t="shared" si="562"/>
        <v>36.4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765</v>
      </c>
      <c r="Y1309" s="53">
        <f t="shared" si="564"/>
        <v>36.4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3811</v>
      </c>
      <c r="AO1309" s="25" t="s">
        <v>3811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5649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2931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3811</v>
      </c>
      <c r="AO1310" s="25" t="s">
        <v>3811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5649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2932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3811</v>
      </c>
      <c r="AO1311" s="25" t="s">
        <v>3811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5649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1604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3811</v>
      </c>
      <c r="AO1312" s="25" t="s">
        <v>3811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5650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1606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3811</v>
      </c>
      <c r="AO1313" s="25" t="s">
        <v>3811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5650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1607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463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3811</v>
      </c>
      <c r="AO1314" s="25" t="s">
        <v>3811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5650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1610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955</v>
      </c>
      <c r="V1315" s="53">
        <f t="shared" si="562"/>
        <v>56.8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955</v>
      </c>
      <c r="Y1315" s="53">
        <f t="shared" si="564"/>
        <v>56.8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3811</v>
      </c>
      <c r="AO1315" s="25" t="s">
        <v>3811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5650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1611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1118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1118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326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8162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3811</v>
      </c>
      <c r="AO1316" s="25" t="s">
        <v>3811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5650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1613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2352</v>
      </c>
      <c r="V1317" s="53">
        <f t="shared" si="562"/>
        <v>136.19999999999999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2352</v>
      </c>
      <c r="Y1317" s="53">
        <f t="shared" si="564"/>
        <v>136.19999999999999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3811</v>
      </c>
      <c r="AO1317" s="25" t="s">
        <v>3811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5650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1614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3811</v>
      </c>
      <c r="AO1318" s="25" t="s">
        <v>3811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5650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1617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3811</v>
      </c>
      <c r="AO1319" s="25" t="s">
        <v>3811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5650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1618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3811</v>
      </c>
      <c r="AO1320" s="25" t="s">
        <v>3811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5650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1621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3811</v>
      </c>
      <c r="AO1321" s="25" t="s">
        <v>3811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5650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2935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3811</v>
      </c>
      <c r="AO1322" s="25" t="s">
        <v>3811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5650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1622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3811</v>
      </c>
      <c r="AO1323" s="25" t="s">
        <v>3811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5649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1624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3811</v>
      </c>
      <c r="AO1324" s="25" t="s">
        <v>3811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5649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2938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0</v>
      </c>
      <c r="S1325" s="53">
        <f t="shared" si="560"/>
        <v>0</v>
      </c>
      <c r="T1325" s="52">
        <f t="shared" si="561"/>
        <v>70.125</v>
      </c>
      <c r="U1325" s="52">
        <f>IFERROR(IF(AR1326=AR1325,INDEX('Aub Demand'!Q:Q,MATCH($O1325,'Aub Demand'!$A:$A,0))-IF(AN1325="",0,AN1325)+AP1326,INDEX('Aub Demand'!Q:Q,MATCH($O1325,'Aub Demand'!$A:$A,0))-IF(AN1325="",0,AN1325)),"")</f>
        <v>0</v>
      </c>
      <c r="V1325" s="53">
        <f t="shared" si="562"/>
        <v>0</v>
      </c>
      <c r="W1325" s="52">
        <f t="shared" si="563"/>
        <v>70.125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0</v>
      </c>
      <c r="Y1325" s="53">
        <f t="shared" si="564"/>
        <v>0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3811</v>
      </c>
      <c r="AO1325" s="25" t="s">
        <v>3811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>WC200</v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>Gross</v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5649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2940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179</v>
      </c>
      <c r="S1326" s="53">
        <f t="shared" si="560"/>
        <v>24.7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179</v>
      </c>
      <c r="V1326" s="53">
        <f t="shared" si="562"/>
        <v>24.7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179</v>
      </c>
      <c r="Y1326" s="53">
        <f t="shared" si="564"/>
        <v>24.7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 t="s">
        <v>3811</v>
      </c>
      <c r="AO1326" s="25" t="s">
        <v>3811</v>
      </c>
      <c r="AP1326" s="25">
        <f t="shared" si="566"/>
        <v>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>Gross</v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5649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1625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3811</v>
      </c>
      <c r="AO1327" s="25" t="s">
        <v>3811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5649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1628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18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3811</v>
      </c>
      <c r="AO1328" s="25" t="s">
        <v>3811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5649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1629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3811</v>
      </c>
      <c r="AO1329" s="25" t="s">
        <v>3811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5649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1631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3811</v>
      </c>
      <c r="AO1330" s="25" t="s">
        <v>3811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5649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2942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3811</v>
      </c>
      <c r="AO1331" s="25" t="s">
        <v>3811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3811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5362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3811</v>
      </c>
      <c r="AO1332" s="25" t="s">
        <v>3811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5649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2945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3811</v>
      </c>
      <c r="AO1333" s="25" t="s">
        <v>3811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5649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1632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3811</v>
      </c>
      <c r="AO1334" s="25" t="s">
        <v>3811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5649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1635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3811</v>
      </c>
      <c r="AO1335" s="25" t="s">
        <v>3811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5649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2948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3811</v>
      </c>
      <c r="AO1336" s="25" t="s">
        <v>3811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5649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2951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3811</v>
      </c>
      <c r="AO1337" s="25" t="s">
        <v>3811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5649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1637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3811</v>
      </c>
      <c r="AO1338" s="25" t="s">
        <v>3811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>Gross</v>
      </c>
      <c r="BC1338" s="27" t="str">
        <f t="shared" si="578"/>
        <v>Net</v>
      </c>
      <c r="BD1338" s="27" t="str">
        <f t="shared" si="579"/>
        <v>Net</v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>H+N</v>
      </c>
      <c r="BI1338" s="27" t="str">
        <f t="shared" si="584"/>
        <v>H+Nex</v>
      </c>
      <c r="BJ1338" s="27" t="str">
        <f t="shared" si="585"/>
        <v>Supp or Hun</v>
      </c>
      <c r="BK1338" s="27" t="str">
        <f t="shared" si="586"/>
        <v>Supp or Hun Need</v>
      </c>
      <c r="BL1338" s="27" t="str">
        <f t="shared" si="587"/>
        <v>SorHandNandE</v>
      </c>
      <c r="BM1338" s="21" t="s">
        <v>5649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1639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0</v>
      </c>
      <c r="S1339" s="53">
        <f t="shared" si="560"/>
        <v>0</v>
      </c>
      <c r="T1339" s="52">
        <f t="shared" si="561"/>
        <v>102.75</v>
      </c>
      <c r="U1339" s="52">
        <f>IFERROR(IF(AR1340=AR1339,INDEX('Aub Demand'!Q:Q,MATCH($O1339,'Aub Demand'!$A:$A,0))-IF(AN1339="",0,AN1339)+AP1340,INDEX('Aub Demand'!Q:Q,MATCH($O1339,'Aub Demand'!$A:$A,0))-IF(AN1339="",0,AN1339)),"")</f>
        <v>-11</v>
      </c>
      <c r="V1339" s="53">
        <f t="shared" si="562"/>
        <v>-0.5</v>
      </c>
      <c r="W1339" s="52">
        <f t="shared" si="563"/>
        <v>119.875</v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-11</v>
      </c>
      <c r="Y1339" s="53">
        <f t="shared" si="564"/>
        <v>-0.5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3811</v>
      </c>
      <c r="AO1339" s="25" t="s">
        <v>3811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>WC411</v>
      </c>
      <c r="AU1339" s="27" t="str">
        <f t="shared" si="570"/>
        <v>WC411</v>
      </c>
      <c r="AV1339" s="27" t="str">
        <f t="shared" si="571"/>
        <v>WC411</v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>Gross</v>
      </c>
      <c r="BC1339" s="27" t="str">
        <f t="shared" si="578"/>
        <v>Net</v>
      </c>
      <c r="BD1339" s="27" t="str">
        <f t="shared" si="579"/>
        <v>Net</v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>H+N</v>
      </c>
      <c r="BI1339" s="27" t="str">
        <f t="shared" si="584"/>
        <v>H+Nex</v>
      </c>
      <c r="BJ1339" s="27" t="str">
        <f t="shared" si="585"/>
        <v>Supp or Hun</v>
      </c>
      <c r="BK1339" s="27" t="str">
        <f t="shared" si="586"/>
        <v>Supp or Hun Need</v>
      </c>
      <c r="BL1339" s="27" t="str">
        <f t="shared" si="587"/>
        <v>SorHandNandE</v>
      </c>
      <c r="BM1339" s="21" t="s">
        <v>5649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1641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2711</v>
      </c>
      <c r="S1340" s="53">
        <f t="shared" si="560"/>
        <v>170.9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2711</v>
      </c>
      <c r="V1340" s="53">
        <f t="shared" si="562"/>
        <v>170.9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2711</v>
      </c>
      <c r="Y1340" s="53">
        <f t="shared" si="564"/>
        <v>170.9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 t="s">
        <v>3811</v>
      </c>
      <c r="AO1340" s="25" t="s">
        <v>3811</v>
      </c>
      <c r="AP1340" s="25">
        <f t="shared" si="566"/>
        <v>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>Gross</v>
      </c>
      <c r="BC1340" s="27" t="str">
        <f t="shared" si="578"/>
        <v>Net</v>
      </c>
      <c r="BD1340" s="27" t="str">
        <f t="shared" si="579"/>
        <v>Net</v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>H+N</v>
      </c>
      <c r="BI1340" s="27" t="str">
        <f t="shared" si="584"/>
        <v>H+Nex</v>
      </c>
      <c r="BJ1340" s="27" t="str">
        <f t="shared" si="585"/>
        <v>Supp or Hun</v>
      </c>
      <c r="BK1340" s="27" t="str">
        <f t="shared" si="586"/>
        <v>Supp or Hun Need</v>
      </c>
      <c r="BL1340" s="27" t="str">
        <f t="shared" si="587"/>
        <v>SorHandNandE</v>
      </c>
      <c r="BM1340" s="21" t="s">
        <v>5649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5489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0</v>
      </c>
      <c r="S1341" s="53">
        <f t="shared" si="560"/>
        <v>0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0</v>
      </c>
      <c r="V1341" s="53">
        <f t="shared" si="562"/>
        <v>0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0</v>
      </c>
      <c r="Y1341" s="53">
        <f t="shared" si="564"/>
        <v>0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3811</v>
      </c>
      <c r="AO1341" s="25" t="s">
        <v>3811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>WC421</v>
      </c>
      <c r="AU1341" s="27" t="str">
        <f t="shared" si="570"/>
        <v>WC421</v>
      </c>
      <c r="AV1341" s="27" t="str">
        <f t="shared" si="571"/>
        <v>WC421</v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>Gross</v>
      </c>
      <c r="BC1341" s="27" t="str">
        <f t="shared" si="578"/>
        <v>Net</v>
      </c>
      <c r="BD1341" s="27" t="str">
        <f t="shared" si="579"/>
        <v>Net</v>
      </c>
      <c r="BE1341" s="27" t="str">
        <f t="shared" si="580"/>
        <v/>
      </c>
      <c r="BF1341" s="27" t="str">
        <f t="shared" si="581"/>
        <v>S+N</v>
      </c>
      <c r="BG1341" s="27" t="str">
        <f t="shared" si="582"/>
        <v>S+NorE</v>
      </c>
      <c r="BH1341" s="27" t="str">
        <f t="shared" si="583"/>
        <v>H+N</v>
      </c>
      <c r="BI1341" s="27" t="str">
        <f t="shared" si="584"/>
        <v>H+Nex</v>
      </c>
      <c r="BJ1341" s="27" t="str">
        <f t="shared" si="585"/>
        <v>Supp or Hun</v>
      </c>
      <c r="BK1341" s="27" t="str">
        <f t="shared" si="586"/>
        <v>Supp or Hun Need</v>
      </c>
      <c r="BL1341" s="27" t="str">
        <f t="shared" si="587"/>
        <v>SorHandNandE</v>
      </c>
      <c r="BM1341" s="21" t="s">
        <v>3811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1643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47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47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47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 t="s">
        <v>3811</v>
      </c>
      <c r="AO1342" s="25" t="s">
        <v>3811</v>
      </c>
      <c r="AP1342" s="25">
        <f t="shared" si="566"/>
        <v>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>Gross</v>
      </c>
      <c r="BC1342" s="27" t="str">
        <f t="shared" si="578"/>
        <v>Net</v>
      </c>
      <c r="BD1342" s="27" t="str">
        <f t="shared" si="579"/>
        <v>Net</v>
      </c>
      <c r="BE1342" s="27" t="str">
        <f t="shared" si="580"/>
        <v/>
      </c>
      <c r="BF1342" s="27" t="str">
        <f t="shared" si="581"/>
        <v>S+N</v>
      </c>
      <c r="BG1342" s="27" t="str">
        <f t="shared" si="582"/>
        <v>S+NorE</v>
      </c>
      <c r="BH1342" s="27" t="str">
        <f t="shared" si="583"/>
        <v>H+N</v>
      </c>
      <c r="BI1342" s="27" t="str">
        <f t="shared" si="584"/>
        <v>H+Nex</v>
      </c>
      <c r="BJ1342" s="27" t="str">
        <f t="shared" si="585"/>
        <v>Supp or Hun</v>
      </c>
      <c r="BK1342" s="27" t="str">
        <f t="shared" si="586"/>
        <v>Supp or Hun Need</v>
      </c>
      <c r="BL1342" s="27" t="str">
        <f t="shared" si="587"/>
        <v>SorHandNandE</v>
      </c>
      <c r="BM1342" s="21" t="s">
        <v>3811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1645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3811</v>
      </c>
      <c r="AO1343" s="25" t="s">
        <v>3811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>Gross</v>
      </c>
      <c r="BC1343" s="27" t="str">
        <f t="shared" si="578"/>
        <v>Net</v>
      </c>
      <c r="BD1343" s="27" t="str">
        <f t="shared" si="579"/>
        <v>Net</v>
      </c>
      <c r="BE1343" s="27" t="str">
        <f t="shared" si="580"/>
        <v/>
      </c>
      <c r="BF1343" s="27" t="str">
        <f t="shared" si="581"/>
        <v>S+N</v>
      </c>
      <c r="BG1343" s="27" t="str">
        <f t="shared" si="582"/>
        <v>S+NorE</v>
      </c>
      <c r="BH1343" s="27" t="str">
        <f t="shared" si="583"/>
        <v>H+N</v>
      </c>
      <c r="BI1343" s="27" t="str">
        <f t="shared" si="584"/>
        <v>H+Nex</v>
      </c>
      <c r="BJ1343" s="27" t="str">
        <f t="shared" si="585"/>
        <v>Supp or Hun</v>
      </c>
      <c r="BK1343" s="27" t="str">
        <f t="shared" si="586"/>
        <v>Supp or Hun Need</v>
      </c>
      <c r="BL1343" s="27" t="str">
        <f t="shared" si="587"/>
        <v>SorHandNandE</v>
      </c>
      <c r="BM1343" s="21" t="s">
        <v>3811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1647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3811</v>
      </c>
      <c r="AO1344" s="25" t="s">
        <v>3811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>Gross</v>
      </c>
      <c r="BC1344" s="27" t="str">
        <f t="shared" si="578"/>
        <v>Net</v>
      </c>
      <c r="BD1344" s="27" t="str">
        <f t="shared" si="579"/>
        <v>Net</v>
      </c>
      <c r="BE1344" s="27" t="str">
        <f t="shared" si="580"/>
        <v/>
      </c>
      <c r="BF1344" s="27" t="str">
        <f t="shared" si="581"/>
        <v>S+N</v>
      </c>
      <c r="BG1344" s="27" t="str">
        <f t="shared" si="582"/>
        <v>S+NorE</v>
      </c>
      <c r="BH1344" s="27" t="str">
        <f t="shared" si="583"/>
        <v>H+N</v>
      </c>
      <c r="BI1344" s="27" t="str">
        <f t="shared" si="584"/>
        <v>H+Nex</v>
      </c>
      <c r="BJ1344" s="27" t="str">
        <f t="shared" si="585"/>
        <v>Supp or Hun</v>
      </c>
      <c r="BK1344" s="27" t="str">
        <f t="shared" si="586"/>
        <v>Supp or Hun Need</v>
      </c>
      <c r="BL1344" s="27" t="str">
        <f t="shared" si="587"/>
        <v>SorHandNandE</v>
      </c>
      <c r="BM1344" s="21" t="s">
        <v>5649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1648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3811</v>
      </c>
      <c r="AO1345" s="25" t="s">
        <v>3811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>Gross</v>
      </c>
      <c r="BC1345" s="27" t="str">
        <f t="shared" si="578"/>
        <v>Net</v>
      </c>
      <c r="BD1345" s="27" t="str">
        <f t="shared" si="579"/>
        <v>Net</v>
      </c>
      <c r="BE1345" s="27" t="str">
        <f t="shared" si="580"/>
        <v/>
      </c>
      <c r="BF1345" s="27" t="str">
        <f t="shared" si="581"/>
        <v>S+N</v>
      </c>
      <c r="BG1345" s="27" t="str">
        <f t="shared" si="582"/>
        <v>S+NorE</v>
      </c>
      <c r="BH1345" s="27" t="str">
        <f t="shared" si="583"/>
        <v>H+N</v>
      </c>
      <c r="BI1345" s="27" t="str">
        <f t="shared" si="584"/>
        <v>H+Nex</v>
      </c>
      <c r="BJ1345" s="27" t="str">
        <f t="shared" si="585"/>
        <v>Supp or Hun</v>
      </c>
      <c r="BK1345" s="27" t="str">
        <f t="shared" si="586"/>
        <v>Supp or Hun Need</v>
      </c>
      <c r="BL1345" s="27" t="str">
        <f t="shared" si="587"/>
        <v>SorHandNandE</v>
      </c>
      <c r="BM1345" s="21" t="s">
        <v>5649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1650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3811</v>
      </c>
      <c r="AO1346" s="25" t="s">
        <v>3811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3811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1652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3811</v>
      </c>
      <c r="AO1347" s="25" t="s">
        <v>3811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5649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1653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3811</v>
      </c>
      <c r="AO1348" s="25" t="s">
        <v>3811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5649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1654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3811</v>
      </c>
      <c r="AO1349" s="25" t="s">
        <v>3811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5649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1657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-11</v>
      </c>
      <c r="V1350" s="53">
        <f t="shared" si="590"/>
        <v>-23.6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-11</v>
      </c>
      <c r="Y1350" s="53">
        <f t="shared" si="592"/>
        <v>-23.6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3811</v>
      </c>
      <c r="AO1350" s="25" t="s">
        <v>3811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>WC521</v>
      </c>
      <c r="AV1350" s="27" t="str">
        <f t="shared" si="599"/>
        <v>WC521</v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>Net</v>
      </c>
      <c r="BD1350" s="27" t="str">
        <f t="shared" si="607"/>
        <v>Net</v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>H+N</v>
      </c>
      <c r="BI1350" s="27" t="str">
        <f t="shared" si="612"/>
        <v>H+Nex</v>
      </c>
      <c r="BJ1350" s="27" t="str">
        <f t="shared" si="613"/>
        <v>Supp or Hun</v>
      </c>
      <c r="BK1350" s="27" t="str">
        <f t="shared" si="614"/>
        <v>Supp or Hun Need</v>
      </c>
      <c r="BL1350" s="27" t="str">
        <f t="shared" si="615"/>
        <v>SorHandNandE</v>
      </c>
      <c r="BM1350" s="21" t="s">
        <v>5649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1659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1226</v>
      </c>
      <c r="S1351" s="53">
        <f t="shared" si="588"/>
        <v>404.2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1222</v>
      </c>
      <c r="V1351" s="53">
        <f t="shared" si="590"/>
        <v>402.9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1222</v>
      </c>
      <c r="Y1351" s="53">
        <f t="shared" si="592"/>
        <v>402.9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3916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>Net</v>
      </c>
      <c r="BD1351" s="27" t="str">
        <f t="shared" si="607"/>
        <v>Net</v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>H+N</v>
      </c>
      <c r="BI1351" s="27" t="str">
        <f t="shared" si="612"/>
        <v>H+Nex</v>
      </c>
      <c r="BJ1351" s="27" t="str">
        <f t="shared" si="613"/>
        <v>Supp or Hun</v>
      </c>
      <c r="BK1351" s="27" t="str">
        <f t="shared" si="614"/>
        <v>Supp or Hun Need</v>
      </c>
      <c r="BL1351" s="27" t="str">
        <f t="shared" si="615"/>
        <v>SorHandNandE</v>
      </c>
      <c r="BM1351" s="21" t="s">
        <v>5649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1660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3811</v>
      </c>
      <c r="AO1352" s="25" t="s">
        <v>3811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5649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1662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3811</v>
      </c>
      <c r="AO1353" s="25" t="s">
        <v>3811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5649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2953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3811</v>
      </c>
      <c r="AO1354" s="25" t="s">
        <v>3811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3811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1663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3811</v>
      </c>
      <c r="AO1355" s="25" t="s">
        <v>3811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5649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1665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3811</v>
      </c>
      <c r="AO1356" s="25" t="s">
        <v>3811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5649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1667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3811</v>
      </c>
      <c r="AO1357" s="25" t="s">
        <v>3811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5649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1669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3811</v>
      </c>
      <c r="AO1358" s="25" t="s">
        <v>3811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5649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1670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-116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-116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3811</v>
      </c>
      <c r="AO1359" s="25" t="s">
        <v>3811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5649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1672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3811</v>
      </c>
      <c r="AO1360" s="25" t="s">
        <v>3811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5649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2956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3811</v>
      </c>
      <c r="AO1361" s="25" t="s">
        <v>3811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5649</v>
      </c>
    </row>
    <row r="1362" spans="1:65" ht="15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2958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1024</v>
      </c>
      <c r="V1362" s="53">
        <f t="shared" si="590"/>
        <v>168.8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1024</v>
      </c>
      <c r="Y1362" s="53">
        <f t="shared" si="592"/>
        <v>168.8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3811</v>
      </c>
      <c r="AO1362" s="25" t="s">
        <v>3811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5649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1673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3811</v>
      </c>
      <c r="AO1363" s="25" t="s">
        <v>3811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5649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1675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3811</v>
      </c>
      <c r="AO1364" s="25" t="s">
        <v>3811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5649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1676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3811</v>
      </c>
      <c r="AO1365" s="25" t="s">
        <v>3811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5649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1679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3811</v>
      </c>
      <c r="AO1366" s="25" t="s">
        <v>3811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5649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1680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4078</v>
      </c>
      <c r="V1367" s="53">
        <f t="shared" si="590"/>
        <v>208.1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4078</v>
      </c>
      <c r="Y1367" s="53">
        <f t="shared" si="592"/>
        <v>208.1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3811</v>
      </c>
      <c r="AO1367" s="25" t="s">
        <v>3811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5649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1683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3811</v>
      </c>
      <c r="AO1368" s="25" t="s">
        <v>3811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5649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1684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3811</v>
      </c>
      <c r="AO1369" s="25" t="s">
        <v>3811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5649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1686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3811</v>
      </c>
      <c r="AO1370" s="25" t="s">
        <v>3811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5649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2959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3811</v>
      </c>
      <c r="AO1371" s="25" t="s">
        <v>3811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5649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2962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3811</v>
      </c>
      <c r="AO1372" s="25" t="s">
        <v>3811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5649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2965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3811</v>
      </c>
      <c r="AO1373" s="25" t="s">
        <v>3811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5649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2968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3811</v>
      </c>
      <c r="AO1374" s="25" t="s">
        <v>3811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5649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3435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3811</v>
      </c>
      <c r="AO1375" s="25" t="s">
        <v>3811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5649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2971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2427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2427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944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3811</v>
      </c>
      <c r="AO1376" s="25" t="s">
        <v>3811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>Supp or Hun</v>
      </c>
      <c r="BK1376" s="27" t="str">
        <f t="shared" si="614"/>
        <v/>
      </c>
      <c r="BL1376" s="27" t="str">
        <f t="shared" si="615"/>
        <v/>
      </c>
      <c r="BM1376" s="21" t="s">
        <v>5649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2973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113</v>
      </c>
      <c r="V1377" s="53">
        <f t="shared" si="590"/>
        <v>2.1</v>
      </c>
      <c r="W1377" s="52">
        <f t="shared" si="591"/>
        <v>93.937499999999986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213</v>
      </c>
      <c r="Y1377" s="53">
        <f t="shared" si="592"/>
        <v>3.9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D1377" s="25">
        <v>100</v>
      </c>
      <c r="AE1377" s="52" t="s">
        <v>5651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3811</v>
      </c>
      <c r="AO1377" s="25" t="s">
        <v>3811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>Supp or Hun</v>
      </c>
      <c r="BK1377" s="27" t="str">
        <f t="shared" si="614"/>
        <v/>
      </c>
      <c r="BL1377" s="27" t="str">
        <f t="shared" si="615"/>
        <v/>
      </c>
      <c r="BM1377" s="21" t="s">
        <v>5649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1687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1465</v>
      </c>
      <c r="V1378" s="53">
        <f t="shared" si="590"/>
        <v>73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1465</v>
      </c>
      <c r="Y1378" s="53">
        <f t="shared" si="592"/>
        <v>73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3811</v>
      </c>
      <c r="AO1378" s="25" t="s">
        <v>3811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5649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1689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3811</v>
      </c>
      <c r="AO1379" s="25" t="s">
        <v>3811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5649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1690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149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3811</v>
      </c>
      <c r="AO1380" s="25" t="s">
        <v>3811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5649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1692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2165</v>
      </c>
      <c r="V1381" s="53">
        <f t="shared" si="590"/>
        <v>125.4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2165</v>
      </c>
      <c r="Y1381" s="53">
        <f t="shared" si="592"/>
        <v>125.4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3811</v>
      </c>
      <c r="AO1381" s="25" t="s">
        <v>3811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5649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1693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3811</v>
      </c>
      <c r="AO1382" s="25" t="s">
        <v>3811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3811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1695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3811</v>
      </c>
      <c r="AO1383" s="25" t="s">
        <v>3811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3811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2974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3811</v>
      </c>
      <c r="AO1384" s="25" t="s">
        <v>3811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5649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2976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1107</v>
      </c>
      <c r="V1385" s="53">
        <f t="shared" si="590"/>
        <v>15.5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1107</v>
      </c>
      <c r="Y1385" s="53">
        <f t="shared" si="592"/>
        <v>15.5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3811</v>
      </c>
      <c r="AO1385" s="25" t="s">
        <v>3811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5649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2977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1787</v>
      </c>
      <c r="V1386" s="53">
        <f t="shared" si="590"/>
        <v>16.600000000000001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1787</v>
      </c>
      <c r="Y1386" s="53">
        <f t="shared" si="592"/>
        <v>16.600000000000001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3811</v>
      </c>
      <c r="AO1386" s="25" t="s">
        <v>3811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5649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2979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3811</v>
      </c>
      <c r="AO1387" s="25" t="s">
        <v>3811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5649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1696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3811</v>
      </c>
      <c r="AO1388" s="25" t="s">
        <v>3811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5649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1698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3811</v>
      </c>
      <c r="AO1389" s="25" t="s">
        <v>3811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5649</v>
      </c>
    </row>
    <row r="1390" spans="1:65" ht="15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2980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247</v>
      </c>
      <c r="V1390" s="53">
        <f t="shared" si="590"/>
        <v>5.5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247</v>
      </c>
      <c r="Y1390" s="53">
        <f t="shared" si="592"/>
        <v>5.5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301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3811</v>
      </c>
      <c r="AO1390" s="25" t="s">
        <v>3811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5649</v>
      </c>
    </row>
    <row r="1391" spans="1:65" ht="15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2982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3811</v>
      </c>
      <c r="AO1391" s="25" t="s">
        <v>3811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5649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2983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3811</v>
      </c>
      <c r="AO1392" s="25" t="s">
        <v>3811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5649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2987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3811</v>
      </c>
      <c r="AO1393" s="25" t="s">
        <v>3811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5649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2988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5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5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3811</v>
      </c>
      <c r="AO1394" s="25" t="s">
        <v>3811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5649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2990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3916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5649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2991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540</v>
      </c>
      <c r="V1396" s="53">
        <f t="shared" si="590"/>
        <v>5.5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540</v>
      </c>
      <c r="Y1396" s="53">
        <f t="shared" si="592"/>
        <v>5.5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3811</v>
      </c>
      <c r="AO1396" s="25" t="s">
        <v>3811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5649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2993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3811</v>
      </c>
      <c r="AO1397" s="25" t="s">
        <v>3811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5649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2994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3811</v>
      </c>
      <c r="AO1398" s="25" t="s">
        <v>3811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5649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2996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3811</v>
      </c>
      <c r="AO1399" s="25" t="s">
        <v>3811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5649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2997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343.125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-93</v>
      </c>
      <c r="Y1400" s="53">
        <f t="shared" si="592"/>
        <v>-6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426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3811</v>
      </c>
      <c r="AO1400" s="25" t="s">
        <v>3811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5649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2999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N1401" s="25" t="s">
        <v>3811</v>
      </c>
      <c r="AO1401" s="25" t="s">
        <v>3811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5649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3000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3811</v>
      </c>
      <c r="AO1402" s="25" t="s">
        <v>3811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5649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3003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3811</v>
      </c>
      <c r="AO1403" s="25" t="s">
        <v>3811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5649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3006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3811</v>
      </c>
      <c r="AO1404" s="25" t="s">
        <v>3811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5649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3008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3811</v>
      </c>
      <c r="AO1405" s="25" t="s">
        <v>3811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5649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3010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3811</v>
      </c>
      <c r="AO1406" s="25" t="s">
        <v>3811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5649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3012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3811</v>
      </c>
      <c r="AO1407" s="25" t="s">
        <v>3811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5649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3014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2311</v>
      </c>
      <c r="V1408" s="53">
        <f t="shared" si="590"/>
        <v>341.5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2311</v>
      </c>
      <c r="Y1408" s="53">
        <f t="shared" si="592"/>
        <v>341.5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3811</v>
      </c>
      <c r="AO1408" s="25" t="s">
        <v>3811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5649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3016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3811</v>
      </c>
      <c r="AO1409" s="25" t="s">
        <v>3811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5649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1699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3811</v>
      </c>
      <c r="AO1410" s="25" t="s">
        <v>3811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5649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1702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3811</v>
      </c>
      <c r="AO1411" s="25" t="s">
        <v>3811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5649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1704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3811</v>
      </c>
      <c r="AO1412" s="25" t="s">
        <v>3811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5649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1705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3811</v>
      </c>
      <c r="AO1413" s="25" t="s">
        <v>3811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5649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1707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3811</v>
      </c>
      <c r="AO1414" s="25" t="s">
        <v>3811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5649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1708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3811</v>
      </c>
      <c r="AO1415" s="25" t="s">
        <v>3811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5650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1711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3811</v>
      </c>
      <c r="AO1416" s="25" t="s">
        <v>3811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5649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1713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3811</v>
      </c>
      <c r="AO1417" s="25" t="s">
        <v>3811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5649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3441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3811</v>
      </c>
      <c r="AO1418" s="25" t="s">
        <v>3811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5649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3443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3811</v>
      </c>
      <c r="AO1419" s="25" t="s">
        <v>3811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5649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1714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3811</v>
      </c>
      <c r="AO1420" s="25" t="s">
        <v>3811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5649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1717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3811</v>
      </c>
      <c r="AO1421" s="25" t="s">
        <v>3811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5649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1718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3811</v>
      </c>
      <c r="AO1422" s="25" t="s">
        <v>3811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5649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3019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3811</v>
      </c>
      <c r="AO1423" s="25" t="s">
        <v>3811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5649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1721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3811</v>
      </c>
      <c r="AO1424" s="25" t="s">
        <v>3811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5649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1723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3811</v>
      </c>
      <c r="AO1425" s="25" t="s">
        <v>3811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5649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1725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3811</v>
      </c>
      <c r="AO1426" s="25" t="s">
        <v>3811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3811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1727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3811</v>
      </c>
      <c r="AO1427" s="25" t="s">
        <v>3811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5649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1729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3811</v>
      </c>
      <c r="AO1428" s="25" t="s">
        <v>3811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5649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1732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3811</v>
      </c>
      <c r="AO1429" s="25" t="s">
        <v>3811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5649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1735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447</v>
      </c>
      <c r="V1430" s="53">
        <f t="shared" si="618"/>
        <v>12.4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447</v>
      </c>
      <c r="Y1430" s="53">
        <f t="shared" si="620"/>
        <v>12.4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-198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3811</v>
      </c>
      <c r="AO1430" s="25" t="s">
        <v>3811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5649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1737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877</v>
      </c>
      <c r="S1431" s="53">
        <f t="shared" si="616"/>
        <v>139.19999999999999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807</v>
      </c>
      <c r="V1431" s="53">
        <f t="shared" si="618"/>
        <v>128.1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807</v>
      </c>
      <c r="Y1431" s="53">
        <f t="shared" si="620"/>
        <v>128.1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53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N1431" s="25" t="s">
        <v>3811</v>
      </c>
      <c r="AO1431" s="25" t="s">
        <v>3811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5649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1738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3811</v>
      </c>
      <c r="AO1432" s="25" t="s">
        <v>3811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5649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1741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3811</v>
      </c>
      <c r="AO1433" s="25" t="s">
        <v>3811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5649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1744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3811</v>
      </c>
      <c r="AO1434" s="25" t="s">
        <v>3811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5649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3021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3811</v>
      </c>
      <c r="AO1435" s="25" t="s">
        <v>3811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5649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3024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3811</v>
      </c>
      <c r="AO1436" s="25" t="s">
        <v>3811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5649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1746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3811</v>
      </c>
      <c r="AO1437" s="25" t="s">
        <v>3811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5649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3026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3811</v>
      </c>
      <c r="AO1438" s="25" t="s">
        <v>3811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5649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3030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3811</v>
      </c>
      <c r="AO1439" s="25" t="s">
        <v>3811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5649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5418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3811</v>
      </c>
      <c r="AO1440" s="25" t="s">
        <v>3811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5649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1749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3811</v>
      </c>
      <c r="AO1441" s="25" t="s">
        <v>3811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5649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3031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293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3811</v>
      </c>
      <c r="AO1442" s="25" t="s">
        <v>3811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5649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3034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519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3811</v>
      </c>
      <c r="AO1443" s="25" t="s">
        <v>3811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5649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233</v>
      </c>
      <c r="O1444" s="27" t="s">
        <v>3037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1374</v>
      </c>
      <c r="S1444" s="53">
        <f t="shared" si="616"/>
        <v>14.4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823</v>
      </c>
      <c r="V1444" s="53">
        <f t="shared" si="618"/>
        <v>8.6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823</v>
      </c>
      <c r="Y1444" s="53">
        <f t="shared" si="620"/>
        <v>8.6</v>
      </c>
      <c r="Z1444" s="52">
        <f>IF(L1444="","",INDEX('Aub Demand'!H:H,MATCH($O1444,'Aub Demand'!$A:$A,0)))</f>
        <v>409</v>
      </c>
      <c r="AA1444" s="52">
        <f t="shared" si="621"/>
        <v>669.5</v>
      </c>
      <c r="AB1444" s="52">
        <f>IFERROR(INDEX('Aub Demand'!L:L,MATCH($O1444,'Aub Demand'!$A:$A,0)),"")</f>
        <v>139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3811</v>
      </c>
      <c r="AO1444" s="25" t="s">
        <v>3811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5649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3040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3811</v>
      </c>
      <c r="AO1445" s="25" t="s">
        <v>3811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3811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3041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3811</v>
      </c>
      <c r="AO1446" s="25" t="s">
        <v>3811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5649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1751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3811</v>
      </c>
      <c r="AO1447" s="25" t="s">
        <v>3811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5649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1755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969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3916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5649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1756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5837</v>
      </c>
      <c r="V1449" s="53">
        <f t="shared" si="618"/>
        <v>42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5837</v>
      </c>
      <c r="Y1449" s="53">
        <f t="shared" si="620"/>
        <v>42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2082</v>
      </c>
      <c r="AC1449" s="52">
        <f>IFERROR(IF(O1449="","",SUMIFS('CPL Mats'!F:F,'CPL Mats'!Q:Q,AR1449,'CPL Mats'!S:S,AS1449)),"")</f>
        <v>6804.16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N1449" s="25" t="s">
        <v>3811</v>
      </c>
      <c r="AO1449" s="25" t="s">
        <v>3811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5649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3044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3811</v>
      </c>
      <c r="AO1450" s="25" t="s">
        <v>3811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3811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3047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3811</v>
      </c>
      <c r="AO1451" s="25" t="s">
        <v>3811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5649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3050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3811</v>
      </c>
      <c r="AO1452" s="25" t="s">
        <v>3811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5649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3053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3811</v>
      </c>
      <c r="AO1453" s="25" t="s">
        <v>3811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5649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3055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3811</v>
      </c>
      <c r="AO1454" s="25" t="s">
        <v>3811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5649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3058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3811</v>
      </c>
      <c r="AO1455" s="25" t="s">
        <v>3811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5649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3060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3811</v>
      </c>
      <c r="AO1456" s="25" t="s">
        <v>3811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/>
      </c>
      <c r="BD1456" s="27" t="str">
        <f t="shared" si="635"/>
        <v/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/>
      </c>
      <c r="BL1456" s="27" t="str">
        <f t="shared" si="643"/>
        <v/>
      </c>
      <c r="BM1456" s="21" t="s">
        <v>5649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3062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365</v>
      </c>
      <c r="S1457" s="53">
        <f t="shared" si="616"/>
        <v>5.5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198</v>
      </c>
      <c r="V1457" s="53">
        <f t="shared" si="618"/>
        <v>3</v>
      </c>
      <c r="W1457" s="52">
        <f t="shared" si="619"/>
        <v>0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498</v>
      </c>
      <c r="Y1457" s="53">
        <f t="shared" si="620"/>
        <v>7.5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D1457" s="25">
        <v>300</v>
      </c>
      <c r="AE1457" s="52" t="s">
        <v>5651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3916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/>
      </c>
      <c r="BD1457" s="27" t="str">
        <f t="shared" si="635"/>
        <v/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/>
      </c>
      <c r="BL1457" s="27" t="str">
        <f t="shared" si="643"/>
        <v/>
      </c>
      <c r="BM1457" s="21" t="s">
        <v>5649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3065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1138</v>
      </c>
      <c r="S1458" s="53">
        <f t="shared" si="616"/>
        <v>21.4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976</v>
      </c>
      <c r="V1458" s="53">
        <f t="shared" si="618"/>
        <v>18.3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976</v>
      </c>
      <c r="Y1458" s="53">
        <f t="shared" si="620"/>
        <v>18.3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 t="s">
        <v>3811</v>
      </c>
      <c r="AO1458" s="25" t="s">
        <v>3811</v>
      </c>
      <c r="AP1458" s="25">
        <f t="shared" si="622"/>
        <v>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/>
      </c>
      <c r="BD1458" s="27" t="str">
        <f t="shared" si="635"/>
        <v/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/>
      </c>
      <c r="BL1458" s="27" t="str">
        <f t="shared" si="643"/>
        <v/>
      </c>
      <c r="BM1458" s="21" t="s">
        <v>5649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3067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3811</v>
      </c>
      <c r="AO1459" s="25" t="s">
        <v>3811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5649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3070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3811</v>
      </c>
      <c r="AO1460" s="25" t="s">
        <v>3811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5649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3072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3811</v>
      </c>
      <c r="AO1461" s="25" t="s">
        <v>3811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3811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3073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3811</v>
      </c>
      <c r="AO1462" s="25" t="s">
        <v>3811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5649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3076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3811</v>
      </c>
      <c r="AO1463" s="25" t="s">
        <v>3811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5649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1758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731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731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3811</v>
      </c>
      <c r="AO1464" s="25" t="s">
        <v>3811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5649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1761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3811</v>
      </c>
      <c r="AO1465" s="25" t="s">
        <v>3811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5649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3078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3811</v>
      </c>
      <c r="AO1466" s="25" t="s">
        <v>3811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5649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3080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3811</v>
      </c>
      <c r="AO1467" s="25" t="s">
        <v>3811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5649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3083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89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3811</v>
      </c>
      <c r="AO1468" s="25" t="s">
        <v>3811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5649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6408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3811</v>
      </c>
      <c r="AO1469" s="25" t="s">
        <v>3811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3811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3085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3811</v>
      </c>
      <c r="AO1470" s="25" t="s">
        <v>3811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5649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3088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3811</v>
      </c>
      <c r="AO1471" s="25" t="s">
        <v>3811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5649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5624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3811</v>
      </c>
      <c r="AO1472" s="25" t="s">
        <v>3811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5649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1763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995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674</v>
      </c>
      <c r="V1473" s="53">
        <f t="shared" si="618"/>
        <v>3.7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674</v>
      </c>
      <c r="Y1473" s="53">
        <f t="shared" si="620"/>
        <v>3.7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3916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5649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1765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827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827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3811</v>
      </c>
      <c r="AO1474" s="25" t="s">
        <v>3811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5649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1766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3811</v>
      </c>
      <c r="AO1475" s="25" t="s">
        <v>3811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5649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1768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3811</v>
      </c>
      <c r="AO1476" s="25" t="s">
        <v>3811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5649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3089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3811</v>
      </c>
      <c r="AO1477" s="25" t="s">
        <v>3811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5649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3091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6721</v>
      </c>
      <c r="V1478" s="53">
        <f t="shared" si="646"/>
        <v>159.1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6722</v>
      </c>
      <c r="Y1478" s="53">
        <f t="shared" si="648"/>
        <v>159.19999999999999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D1478" s="25">
        <v>1</v>
      </c>
      <c r="AE1478" s="52" t="s">
        <v>5651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3916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5649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3094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3811</v>
      </c>
      <c r="AO1479" s="25" t="s">
        <v>3811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5649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1770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3811</v>
      </c>
      <c r="AO1480" s="25" t="s">
        <v>3811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5649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1772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3811</v>
      </c>
      <c r="AO1481" s="25" t="s">
        <v>3811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5649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3097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3811</v>
      </c>
      <c r="AO1482" s="25" t="s">
        <v>3811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3811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3445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0</v>
      </c>
      <c r="S1483" s="53">
        <f t="shared" si="644"/>
        <v>0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0</v>
      </c>
      <c r="V1483" s="53">
        <f t="shared" si="646"/>
        <v>0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0</v>
      </c>
      <c r="Y1483" s="53">
        <f t="shared" si="648"/>
        <v>0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3811</v>
      </c>
      <c r="AO1483" s="25" t="s">
        <v>3811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5649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3100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615</v>
      </c>
      <c r="S1484" s="53">
        <f t="shared" si="644"/>
        <v>79.900000000000006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615</v>
      </c>
      <c r="V1484" s="53">
        <f t="shared" si="646"/>
        <v>79.900000000000006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615</v>
      </c>
      <c r="Y1484" s="53">
        <f t="shared" si="648"/>
        <v>79.900000000000006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 t="s">
        <v>3811</v>
      </c>
      <c r="AO1484" s="25" t="s">
        <v>3811</v>
      </c>
      <c r="AP1484" s="25">
        <f t="shared" si="650"/>
        <v>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3811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1773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3811</v>
      </c>
      <c r="AO1485" s="25" t="s">
        <v>3811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5649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1775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3811</v>
      </c>
      <c r="AO1486" s="25" t="s">
        <v>3811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5649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1778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3811</v>
      </c>
      <c r="AO1487" s="25" t="s">
        <v>3811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5649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1782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376</v>
      </c>
      <c r="V1488" s="53">
        <f t="shared" si="646"/>
        <v>94.8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376</v>
      </c>
      <c r="Y1488" s="53">
        <f t="shared" si="648"/>
        <v>94.8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N1488" s="25" t="s">
        <v>3811</v>
      </c>
      <c r="AO1488" s="25" t="s">
        <v>3811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5649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92</v>
      </c>
      <c r="O1489" s="27" t="s">
        <v>1783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443</v>
      </c>
      <c r="S1489" s="53">
        <f t="shared" si="644"/>
        <v>90.4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294</v>
      </c>
      <c r="V1489" s="53">
        <f t="shared" si="646"/>
        <v>60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294</v>
      </c>
      <c r="Y1489" s="53">
        <f t="shared" si="648"/>
        <v>60</v>
      </c>
      <c r="Z1489" s="52">
        <f>IF(L1489="","",INDEX('Aub Demand'!H:H,MATCH($O1489,'Aub Demand'!$A:$A,0)))</f>
        <v>21</v>
      </c>
      <c r="AA1489" s="52">
        <f t="shared" si="649"/>
        <v>65.5</v>
      </c>
      <c r="AB1489" s="52">
        <f>IFERROR(INDEX('Aub Demand'!L:L,MATCH($O1489,'Aub Demand'!$A:$A,0)),"")</f>
        <v>23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3811</v>
      </c>
      <c r="AO1489" s="25" t="s">
        <v>3811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5649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1784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2200</v>
      </c>
      <c r="V1490" s="53">
        <f t="shared" si="646"/>
        <v>30.7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2200</v>
      </c>
      <c r="Y1490" s="53">
        <f t="shared" si="648"/>
        <v>30.7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3811</v>
      </c>
      <c r="AO1490" s="25" t="s">
        <v>3811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5649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1787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3811</v>
      </c>
      <c r="AO1491" s="25" t="s">
        <v>3811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5649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1788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3811</v>
      </c>
      <c r="AO1492" s="25" t="s">
        <v>3811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5649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3101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2600</v>
      </c>
      <c r="V1493" s="53">
        <f t="shared" si="646"/>
        <v>88.4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2600</v>
      </c>
      <c r="Y1493" s="53">
        <f t="shared" si="648"/>
        <v>88.4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3811</v>
      </c>
      <c r="AO1493" s="25" t="s">
        <v>3811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5649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3103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3811</v>
      </c>
      <c r="AO1494" s="25" t="s">
        <v>3811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5649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1790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3811</v>
      </c>
      <c r="AO1495" s="25" t="s">
        <v>3811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5649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5356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18</v>
      </c>
      <c r="V1496" s="53">
        <f t="shared" si="646"/>
        <v>38.6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18</v>
      </c>
      <c r="Y1496" s="53">
        <f t="shared" si="648"/>
        <v>38.6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3811</v>
      </c>
      <c r="AO1496" s="25" t="s">
        <v>3811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5649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1793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1369</v>
      </c>
      <c r="V1497" s="53">
        <f t="shared" si="646"/>
        <v>419.1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1369</v>
      </c>
      <c r="Y1497" s="53">
        <f t="shared" si="648"/>
        <v>419.1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3916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5649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1795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3811</v>
      </c>
      <c r="AO1498" s="25" t="s">
        <v>3811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5649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1796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3811</v>
      </c>
      <c r="AO1499" s="25" t="s">
        <v>3811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5649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1799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3811</v>
      </c>
      <c r="AO1500" s="25" t="s">
        <v>3811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5649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1801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3811</v>
      </c>
      <c r="AO1501" s="25" t="s">
        <v>3811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5649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1803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766</v>
      </c>
      <c r="S1502" s="53">
        <f t="shared" si="644"/>
        <v>21.2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375</v>
      </c>
      <c r="V1502" s="53">
        <f t="shared" si="646"/>
        <v>10.4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375</v>
      </c>
      <c r="Y1502" s="53">
        <f t="shared" si="648"/>
        <v>10.4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N1502" s="25">
        <v>25</v>
      </c>
      <c r="AO1502" s="25" t="s">
        <v>3916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5649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1805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 t="s">
        <v>3811</v>
      </c>
      <c r="AO1503" s="25" t="s">
        <v>3811</v>
      </c>
      <c r="AP1503" s="25">
        <f t="shared" si="650"/>
        <v>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5649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3446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3811</v>
      </c>
      <c r="AO1504" s="25" t="s">
        <v>3811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5649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1806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3811</v>
      </c>
      <c r="AO1505" s="25" t="s">
        <v>3811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5649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1808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2515</v>
      </c>
      <c r="V1506" s="53">
        <f t="shared" si="646"/>
        <v>5.2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2515</v>
      </c>
      <c r="Y1506" s="53">
        <f t="shared" si="648"/>
        <v>5.2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3811</v>
      </c>
      <c r="AO1506" s="25" t="s">
        <v>3811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5650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1811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4265</v>
      </c>
      <c r="V1507" s="53">
        <f t="shared" si="646"/>
        <v>31.5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4265</v>
      </c>
      <c r="Y1507" s="53">
        <f t="shared" si="648"/>
        <v>31.5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3811</v>
      </c>
      <c r="AO1507" s="25" t="s">
        <v>3811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5650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1812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3811</v>
      </c>
      <c r="AO1508" s="25" t="s">
        <v>3811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5650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1814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3811</v>
      </c>
      <c r="AO1509" s="25" t="s">
        <v>3811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5650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1815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3811</v>
      </c>
      <c r="AO1510" s="25" t="s">
        <v>3811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5650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1817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3811</v>
      </c>
      <c r="AO1511" s="25" t="s">
        <v>3811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5650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1818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3811</v>
      </c>
      <c r="AO1512" s="25" t="s">
        <v>3811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5650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1820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3811</v>
      </c>
      <c r="AO1513" s="25" t="s">
        <v>3811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5650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6017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3811</v>
      </c>
      <c r="AO1514" s="25" t="s">
        <v>3811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3811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1823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3811</v>
      </c>
      <c r="AO1515" s="25" t="s">
        <v>3811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3811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1824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3811</v>
      </c>
      <c r="AO1516" s="25" t="s">
        <v>3811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5649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1826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3811</v>
      </c>
      <c r="AO1517" s="25" t="s">
        <v>3811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5649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3104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3811</v>
      </c>
      <c r="AO1518" s="25" t="s">
        <v>3811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5649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3106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3811</v>
      </c>
      <c r="AO1519" s="25" t="s">
        <v>3811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5649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1827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3811</v>
      </c>
      <c r="AO1520" s="25" t="s">
        <v>3811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5649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1829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3811</v>
      </c>
      <c r="AO1521" s="25" t="s">
        <v>3811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5649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3448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3811</v>
      </c>
      <c r="AO1522" s="25" t="s">
        <v>3811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5649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3107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3811</v>
      </c>
      <c r="AO1523" s="25" t="s">
        <v>3811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5649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3110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3811</v>
      </c>
      <c r="AO1524" s="25" t="s">
        <v>3811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5649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3113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3811</v>
      </c>
      <c r="AO1525" s="25" t="s">
        <v>3811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5649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3450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3811</v>
      </c>
      <c r="AO1526" s="25" t="s">
        <v>3811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5649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5420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3811</v>
      </c>
      <c r="AO1527" s="25" t="s">
        <v>3811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5649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3116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3916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5649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3119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3811</v>
      </c>
      <c r="AO1529" s="25" t="s">
        <v>3811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5649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3122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3811</v>
      </c>
      <c r="AO1530" s="25" t="s">
        <v>3811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5649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3125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3811</v>
      </c>
      <c r="AO1531" s="25" t="s">
        <v>3811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5649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3128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3811</v>
      </c>
      <c r="AO1532" s="25" t="s">
        <v>3811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5649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3129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605</v>
      </c>
      <c r="V1533" s="53">
        <f t="shared" si="646"/>
        <v>38.700000000000003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605</v>
      </c>
      <c r="Y1533" s="53">
        <f t="shared" si="648"/>
        <v>38.700000000000003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52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3811</v>
      </c>
      <c r="AO1533" s="25" t="s">
        <v>3811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5649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3130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3811</v>
      </c>
      <c r="AO1534" s="25" t="s">
        <v>3811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5649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3132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3811</v>
      </c>
      <c r="AO1535" s="25" t="s">
        <v>3811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5649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1832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475</v>
      </c>
      <c r="S1536" s="53">
        <f t="shared" si="644"/>
        <v>508.9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457</v>
      </c>
      <c r="V1536" s="53">
        <f t="shared" si="646"/>
        <v>489.6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457</v>
      </c>
      <c r="Y1536" s="53">
        <f t="shared" si="648"/>
        <v>489.6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N1536" s="25">
        <v>25</v>
      </c>
      <c r="AO1536" s="25" t="s">
        <v>3916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5649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1833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3811</v>
      </c>
      <c r="AO1537" s="25" t="s">
        <v>3811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5649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3133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3811</v>
      </c>
      <c r="AO1538" s="25" t="s">
        <v>3811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5650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1834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3811</v>
      </c>
      <c r="AO1539" s="25" t="s">
        <v>3811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5649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1836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1066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3811</v>
      </c>
      <c r="AO1540" s="25" t="s">
        <v>3811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5649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1837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3811</v>
      </c>
      <c r="AO1541" s="25" t="s">
        <v>3811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5649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1840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56</v>
      </c>
      <c r="S1542" s="53">
        <f t="shared" si="672"/>
        <v>1.8</v>
      </c>
      <c r="T1542" s="52">
        <f t="shared" si="673"/>
        <v>91.2</v>
      </c>
      <c r="U1542" s="52">
        <f>IFERROR(IF(AR1543=AR1542,INDEX('Aub Demand'!Q:Q,MATCH($O1542,'Aub Demand'!$A:$A,0))-IF(AN1542="",0,AN1542)+AP1543,INDEX('Aub Demand'!Q:Q,MATCH($O1542,'Aub Demand'!$A:$A,0))-IF(AN1542="",0,AN1542)),"")</f>
        <v>10</v>
      </c>
      <c r="V1542" s="53">
        <f t="shared" si="674"/>
        <v>0.3</v>
      </c>
      <c r="W1542" s="52">
        <f t="shared" si="675"/>
        <v>205.20000000000002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10</v>
      </c>
      <c r="Y1542" s="53">
        <f t="shared" si="676"/>
        <v>0.3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3811</v>
      </c>
      <c r="AO1542" s="25" t="s">
        <v>3811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>WT850</v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>Gross</v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5649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1842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355</v>
      </c>
      <c r="S1543" s="53">
        <f t="shared" si="672"/>
        <v>60.9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326</v>
      </c>
      <c r="V1543" s="53">
        <f t="shared" si="674"/>
        <v>55.9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326</v>
      </c>
      <c r="Y1543" s="53">
        <f t="shared" si="676"/>
        <v>55.9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 t="s">
        <v>3811</v>
      </c>
      <c r="AO1543" s="25" t="s">
        <v>3811</v>
      </c>
      <c r="AP1543" s="25">
        <f t="shared" si="678"/>
        <v>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>Gross</v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5649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1843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3811</v>
      </c>
      <c r="AO1544" s="25" t="s">
        <v>3811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5649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1845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3811</v>
      </c>
      <c r="AO1545" s="25" t="s">
        <v>3811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5649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1846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3811</v>
      </c>
      <c r="AO1546" s="25" t="s">
        <v>3811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5649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1848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3811</v>
      </c>
      <c r="AO1547" s="25" t="s">
        <v>3811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5649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1849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3811</v>
      </c>
      <c r="AO1548" s="25" t="s">
        <v>3811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5649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1851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3811</v>
      </c>
      <c r="AO1549" s="25" t="s">
        <v>3811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5649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1852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-176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3811</v>
      </c>
      <c r="AO1550" s="25" t="s">
        <v>3811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5650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3136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0</v>
      </c>
      <c r="S1551" s="53">
        <f t="shared" si="672"/>
        <v>0</v>
      </c>
      <c r="T1551" s="52">
        <f t="shared" si="673"/>
        <v>154.5</v>
      </c>
      <c r="U1551" s="52">
        <f>IFERROR(IF(AR1552=AR1551,INDEX('Aub Demand'!Q:Q,MATCH($O1551,'Aub Demand'!$A:$A,0))-IF(AN1551="",0,AN1551)+AP1552,INDEX('Aub Demand'!Q:Q,MATCH($O1551,'Aub Demand'!$A:$A,0))-IF(AN1551="",0,AN1551)),"")</f>
        <v>-84</v>
      </c>
      <c r="V1551" s="53">
        <f t="shared" si="674"/>
        <v>-1.9</v>
      </c>
      <c r="W1551" s="52">
        <f t="shared" si="675"/>
        <v>252.35000000000002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-84</v>
      </c>
      <c r="Y1551" s="53">
        <f t="shared" si="676"/>
        <v>-1.9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3811</v>
      </c>
      <c r="AO1551" s="25" t="s">
        <v>3811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>WU001</v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>Gross</v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5649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3138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2075</v>
      </c>
      <c r="S1552" s="53">
        <f t="shared" si="672"/>
        <v>40.799999999999997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2006</v>
      </c>
      <c r="V1552" s="53">
        <f t="shared" si="674"/>
        <v>39.4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2006</v>
      </c>
      <c r="Y1552" s="53">
        <f t="shared" si="676"/>
        <v>39.4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 t="s">
        <v>3811</v>
      </c>
      <c r="AO1552" s="25" t="s">
        <v>3811</v>
      </c>
      <c r="AP1552" s="25">
        <f t="shared" si="678"/>
        <v>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>Gross</v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5649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3139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3811</v>
      </c>
      <c r="AO1553" s="25" t="s">
        <v>3811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5649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3141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3811</v>
      </c>
      <c r="AO1554" s="25" t="s">
        <v>3811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5649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3142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3811</v>
      </c>
      <c r="AO1555" s="25" t="s">
        <v>3811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5649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3144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3811</v>
      </c>
      <c r="AO1556" s="25" t="s">
        <v>3811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5649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1855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3811</v>
      </c>
      <c r="AO1557" s="25" t="s">
        <v>3811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5649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1857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3811</v>
      </c>
      <c r="AO1558" s="25" t="s">
        <v>3811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5649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3145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3811</v>
      </c>
      <c r="AO1559" s="25" t="s">
        <v>3811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5649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3147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3811</v>
      </c>
      <c r="AO1560" s="25" t="s">
        <v>3811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5649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1858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3811</v>
      </c>
      <c r="AO1561" s="25" t="s">
        <v>3811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3811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1860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3811</v>
      </c>
      <c r="AO1562" s="25" t="s">
        <v>3811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3811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1861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3811</v>
      </c>
      <c r="AO1563" s="25" t="s">
        <v>3811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5649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1863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1917</v>
      </c>
      <c r="V1564" s="53">
        <f t="shared" si="674"/>
        <v>158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1917</v>
      </c>
      <c r="Y1564" s="53">
        <f t="shared" si="676"/>
        <v>158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3811</v>
      </c>
      <c r="AO1564" s="25" t="s">
        <v>3811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5649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3455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3811</v>
      </c>
      <c r="AO1565" s="25" t="s">
        <v>3811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5649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1864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3811</v>
      </c>
      <c r="AO1566" s="25" t="s">
        <v>3811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5649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1866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201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3811</v>
      </c>
      <c r="AO1567" s="25" t="s">
        <v>3811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5649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1868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259</v>
      </c>
      <c r="V1568" s="53">
        <f t="shared" si="674"/>
        <v>21.8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259</v>
      </c>
      <c r="Y1568" s="53">
        <f t="shared" si="676"/>
        <v>21.8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99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3811</v>
      </c>
      <c r="AO1568" s="25" t="s">
        <v>3811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5649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3457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3811</v>
      </c>
      <c r="AO1569" s="25" t="s">
        <v>3811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5649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3148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3811</v>
      </c>
      <c r="AO1570" s="25" t="s">
        <v>3811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5649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3150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3811</v>
      </c>
      <c r="AO1571" s="25" t="s">
        <v>3811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5649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1869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-25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3811</v>
      </c>
      <c r="AO1572" s="25" t="s">
        <v>3811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5649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1872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3811</v>
      </c>
      <c r="AO1573" s="25" t="s">
        <v>3811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5649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1873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293</v>
      </c>
      <c r="S1574" s="53">
        <f t="shared" si="672"/>
        <v>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93</v>
      </c>
      <c r="V1574" s="53">
        <f t="shared" si="674"/>
        <v>1.9</v>
      </c>
      <c r="W1574" s="52">
        <f t="shared" si="675"/>
        <v>97.212500000000006</v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93</v>
      </c>
      <c r="Y1574" s="53">
        <f t="shared" si="676"/>
        <v>1.9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3811</v>
      </c>
      <c r="AO1574" s="25" t="s">
        <v>3811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>WW160</v>
      </c>
      <c r="AV1574" s="27" t="str">
        <f t="shared" si="683"/>
        <v>WW160</v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>Net</v>
      </c>
      <c r="BD1574" s="27" t="str">
        <f t="shared" si="691"/>
        <v>Net</v>
      </c>
      <c r="BE1574" s="27" t="str">
        <f t="shared" si="692"/>
        <v/>
      </c>
      <c r="BF1574" s="27" t="str">
        <f t="shared" si="693"/>
        <v>S+N</v>
      </c>
      <c r="BG1574" s="27" t="str">
        <f t="shared" si="694"/>
        <v>S+NorE</v>
      </c>
      <c r="BH1574" s="27" t="str">
        <f t="shared" si="695"/>
        <v>H+N</v>
      </c>
      <c r="BI1574" s="27" t="str">
        <f t="shared" si="696"/>
        <v>H+Nex</v>
      </c>
      <c r="BJ1574" s="27" t="str">
        <f t="shared" si="697"/>
        <v>Supp or Hun</v>
      </c>
      <c r="BK1574" s="27" t="str">
        <f t="shared" si="698"/>
        <v>Supp or Hun Need</v>
      </c>
      <c r="BL1574" s="27" t="str">
        <f t="shared" si="699"/>
        <v>SorHandNandE</v>
      </c>
      <c r="BM1574" s="21" t="s">
        <v>5649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1875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2094</v>
      </c>
      <c r="S1575" s="53">
        <f t="shared" si="672"/>
        <v>83.9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2073</v>
      </c>
      <c r="V1575" s="53">
        <f t="shared" si="674"/>
        <v>83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2273</v>
      </c>
      <c r="Y1575" s="53">
        <f t="shared" si="676"/>
        <v>91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52</v>
      </c>
      <c r="AC1575" s="52">
        <f>IFERROR(IF(O1575="","",SUMIFS('CPL Mats'!F:F,'CPL Mats'!Q:Q,AR1575,'CPL Mats'!S:S,AS1575)),"")</f>
        <v>274.8</v>
      </c>
      <c r="AD1575" s="25">
        <v>200</v>
      </c>
      <c r="AE1575" s="52" t="s">
        <v>5651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 t="s">
        <v>3811</v>
      </c>
      <c r="AO1575" s="25" t="s">
        <v>3811</v>
      </c>
      <c r="AP1575" s="25">
        <f t="shared" si="678"/>
        <v>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>Net</v>
      </c>
      <c r="BD1575" s="27" t="str">
        <f t="shared" si="691"/>
        <v>Net</v>
      </c>
      <c r="BE1575" s="27" t="str">
        <f t="shared" si="692"/>
        <v/>
      </c>
      <c r="BF1575" s="27" t="str">
        <f t="shared" si="693"/>
        <v>S+N</v>
      </c>
      <c r="BG1575" s="27" t="str">
        <f t="shared" si="694"/>
        <v>S+NorE</v>
      </c>
      <c r="BH1575" s="27" t="str">
        <f t="shared" si="695"/>
        <v>H+N</v>
      </c>
      <c r="BI1575" s="27" t="str">
        <f t="shared" si="696"/>
        <v>H+Nex</v>
      </c>
      <c r="BJ1575" s="27" t="str">
        <f t="shared" si="697"/>
        <v>Supp or Hun</v>
      </c>
      <c r="BK1575" s="27" t="str">
        <f t="shared" si="698"/>
        <v>Supp or Hun Need</v>
      </c>
      <c r="BL1575" s="27" t="str">
        <f t="shared" si="699"/>
        <v>SorHandNandE</v>
      </c>
      <c r="BM1575" s="21" t="s">
        <v>5649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1876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3811</v>
      </c>
      <c r="AO1576" s="25" t="s">
        <v>3811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>Net</v>
      </c>
      <c r="BD1576" s="27" t="str">
        <f t="shared" si="691"/>
        <v>Net</v>
      </c>
      <c r="BE1576" s="27" t="str">
        <f t="shared" si="692"/>
        <v/>
      </c>
      <c r="BF1576" s="27" t="str">
        <f t="shared" si="693"/>
        <v>S+N</v>
      </c>
      <c r="BG1576" s="27" t="str">
        <f t="shared" si="694"/>
        <v>S+NorE</v>
      </c>
      <c r="BH1576" s="27" t="str">
        <f t="shared" si="695"/>
        <v>H+N</v>
      </c>
      <c r="BI1576" s="27" t="str">
        <f t="shared" si="696"/>
        <v>H+Nex</v>
      </c>
      <c r="BJ1576" s="27" t="str">
        <f t="shared" si="697"/>
        <v>Supp or Hun</v>
      </c>
      <c r="BK1576" s="27" t="str">
        <f t="shared" si="698"/>
        <v>Supp or Hun Need</v>
      </c>
      <c r="BL1576" s="27" t="str">
        <f t="shared" si="699"/>
        <v>SorHandNandE</v>
      </c>
      <c r="BM1576" s="21" t="s">
        <v>5649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1878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-10</v>
      </c>
      <c r="V1577" s="53">
        <f t="shared" si="674"/>
        <v>-0.1</v>
      </c>
      <c r="W1577" s="52">
        <f t="shared" si="675"/>
        <v>681.61250000000007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-10</v>
      </c>
      <c r="Y1577" s="53">
        <f t="shared" si="676"/>
        <v>-0.1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3811</v>
      </c>
      <c r="AO1577" s="25" t="s">
        <v>3811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>WW185</v>
      </c>
      <c r="AV1577" s="27" t="str">
        <f t="shared" si="683"/>
        <v>WW185</v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>Net</v>
      </c>
      <c r="BD1577" s="27" t="str">
        <f t="shared" si="691"/>
        <v>Net</v>
      </c>
      <c r="BE1577" s="27" t="str">
        <f t="shared" si="692"/>
        <v/>
      </c>
      <c r="BF1577" s="27" t="str">
        <f t="shared" si="693"/>
        <v>S+N</v>
      </c>
      <c r="BG1577" s="27" t="str">
        <f t="shared" si="694"/>
        <v>S+NorE</v>
      </c>
      <c r="BH1577" s="27" t="str">
        <f t="shared" si="695"/>
        <v>H+N</v>
      </c>
      <c r="BI1577" s="27" t="str">
        <f t="shared" si="696"/>
        <v>H+Nex</v>
      </c>
      <c r="BJ1577" s="27" t="str">
        <f t="shared" si="697"/>
        <v>Supp or Hun</v>
      </c>
      <c r="BK1577" s="27" t="str">
        <f t="shared" si="698"/>
        <v>Supp or Hun Need</v>
      </c>
      <c r="BL1577" s="27" t="str">
        <f t="shared" si="699"/>
        <v>SorHandNandE</v>
      </c>
      <c r="BM1577" s="21" t="s">
        <v>5649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1879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3811</v>
      </c>
      <c r="AO1578" s="25" t="s">
        <v>3811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5649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1882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3811</v>
      </c>
      <c r="AO1579" s="25" t="s">
        <v>3811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5649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1883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3811</v>
      </c>
      <c r="AO1580" s="25" t="s">
        <v>3811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5649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1885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3811</v>
      </c>
      <c r="AO1581" s="25" t="s">
        <v>3811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5649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1887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3811</v>
      </c>
      <c r="AO1582" s="25" t="s">
        <v>3811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5649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1889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3811</v>
      </c>
      <c r="AO1583" s="25" t="s">
        <v>3811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5649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3151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3811</v>
      </c>
      <c r="AO1584" s="25" t="s">
        <v>3811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5649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3153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 t="s">
        <v>3811</v>
      </c>
      <c r="AO1585" s="25" t="s">
        <v>3811</v>
      </c>
      <c r="AP1585" s="25">
        <f t="shared" si="678"/>
        <v>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5649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1891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3811</v>
      </c>
      <c r="AO1586" s="25" t="s">
        <v>3811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5649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3154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3811</v>
      </c>
      <c r="AO1587" s="25" t="s">
        <v>3811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3811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3157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3811</v>
      </c>
      <c r="AO1588" s="25" t="s">
        <v>3811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5649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3159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3811</v>
      </c>
      <c r="AO1589" s="25" t="s">
        <v>3811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5649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1893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3811</v>
      </c>
      <c r="AO1590" s="25" t="s">
        <v>3811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5649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1895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3811</v>
      </c>
      <c r="AO1591" s="25" t="s">
        <v>3811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5649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1897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3811</v>
      </c>
      <c r="AO1592" s="25" t="s">
        <v>3811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5649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1898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3811</v>
      </c>
      <c r="AO1593" s="25" t="s">
        <v>3811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5649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1900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3811</v>
      </c>
      <c r="AO1594" s="25" t="s">
        <v>3811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5649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1901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3811</v>
      </c>
      <c r="AO1595" s="25" t="s">
        <v>3811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5649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1905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3811</v>
      </c>
      <c r="AO1596" s="25" t="s">
        <v>3811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5649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3160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1393</v>
      </c>
      <c r="V1597" s="53">
        <f t="shared" si="674"/>
        <v>30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1393</v>
      </c>
      <c r="Y1597" s="53">
        <f t="shared" si="676"/>
        <v>30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3811</v>
      </c>
      <c r="AO1597" s="25" t="s">
        <v>3811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5649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3162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758</v>
      </c>
      <c r="V1598" s="53">
        <f t="shared" si="674"/>
        <v>12.7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758</v>
      </c>
      <c r="Y1598" s="53">
        <f t="shared" si="676"/>
        <v>12.7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-49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3811</v>
      </c>
      <c r="AO1598" s="25" t="s">
        <v>3811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5649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3163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3811</v>
      </c>
      <c r="AO1599" s="25" t="s">
        <v>3811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5649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3165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3811</v>
      </c>
      <c r="AO1600" s="25" t="s">
        <v>3811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5649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3166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3811</v>
      </c>
      <c r="AO1601" s="25" t="s">
        <v>3811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5649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3168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3811</v>
      </c>
      <c r="AO1602" s="25" t="s">
        <v>3811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5649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1907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3811</v>
      </c>
      <c r="AO1603" s="25" t="s">
        <v>3811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5649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1909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522</v>
      </c>
      <c r="V1604" s="53">
        <f t="shared" si="702"/>
        <v>13.6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522</v>
      </c>
      <c r="Y1604" s="53">
        <f t="shared" si="704"/>
        <v>13.6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3916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5649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1911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1080</v>
      </c>
      <c r="V1605" s="53">
        <f t="shared" si="702"/>
        <v>578.6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1080</v>
      </c>
      <c r="Y1605" s="53">
        <f t="shared" si="704"/>
        <v>578.6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3811</v>
      </c>
      <c r="AO1605" s="25" t="s">
        <v>3811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5649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6399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3811</v>
      </c>
      <c r="AO1606" s="25" t="s">
        <v>3811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3811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1913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296</v>
      </c>
      <c r="AC1607" s="52">
        <f>IFERROR(IF(O1607="","",SUMIFS('CPL Mats'!F:F,'CPL Mats'!Q:Q,AR1607,'CPL Mats'!S:S,AS1607)),"")</f>
        <v>2816.88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3811</v>
      </c>
      <c r="AO1607" s="25" t="s">
        <v>3811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5649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1916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3811</v>
      </c>
      <c r="AO1608" s="25" t="s">
        <v>3811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5649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6270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3811</v>
      </c>
      <c r="AO1609" s="25" t="s">
        <v>3811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3811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1917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3811</v>
      </c>
      <c r="AO1610" s="25" t="s">
        <v>3811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5649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1919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537</v>
      </c>
      <c r="V1611" s="53">
        <f t="shared" si="702"/>
        <v>20.5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537</v>
      </c>
      <c r="Y1611" s="53">
        <f t="shared" si="704"/>
        <v>20.5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489</v>
      </c>
      <c r="AC1611" s="52">
        <f>IFERROR(IF(O1611="","",SUMIFS('CPL Mats'!F:F,'CPL Mats'!Q:Q,AR1611,'CPL Mats'!S:S,AS1611)),"")</f>
        <v>3500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N1611" s="25" t="s">
        <v>3811</v>
      </c>
      <c r="AO1611" s="25" t="s">
        <v>3811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5649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3169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3811</v>
      </c>
      <c r="AO1612" s="25" t="s">
        <v>3811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5649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3171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3811</v>
      </c>
      <c r="AO1613" s="25" t="s">
        <v>3811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5649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1920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3811</v>
      </c>
      <c r="AO1614" s="25" t="s">
        <v>3811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3811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1923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3811</v>
      </c>
      <c r="AO1615" s="25" t="s">
        <v>3811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5650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1924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3811</v>
      </c>
      <c r="AO1616" s="25" t="s">
        <v>3811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5649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1926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2481</v>
      </c>
      <c r="V1617" s="53">
        <f t="shared" si="702"/>
        <v>136.30000000000001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2481</v>
      </c>
      <c r="Y1617" s="53">
        <f t="shared" si="704"/>
        <v>136.30000000000001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3811</v>
      </c>
      <c r="AO1617" s="25" t="s">
        <v>3811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5649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3172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3811</v>
      </c>
      <c r="AO1618" s="25" t="s">
        <v>3811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5649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3174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1247</v>
      </c>
      <c r="V1619" s="53">
        <f t="shared" si="702"/>
        <v>89.1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1247</v>
      </c>
      <c r="Y1619" s="53">
        <f t="shared" si="704"/>
        <v>89.1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2228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3811</v>
      </c>
      <c r="AO1619" s="25" t="s">
        <v>3811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5649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1927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3811</v>
      </c>
      <c r="AO1620" s="25" t="s">
        <v>3811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5650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1929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3811</v>
      </c>
      <c r="AO1621" s="25" t="s">
        <v>3811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5649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1931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3811</v>
      </c>
      <c r="AO1622" s="25" t="s">
        <v>3811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5649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1933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3811</v>
      </c>
      <c r="AO1623" s="25" t="s">
        <v>3811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5649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1935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3811</v>
      </c>
      <c r="AO1624" s="25" t="s">
        <v>3811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5649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1936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3811</v>
      </c>
      <c r="AO1625" s="25" t="s">
        <v>3811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5649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1938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3811</v>
      </c>
      <c r="AO1626" s="25" t="s">
        <v>3811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5649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1940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3811</v>
      </c>
      <c r="AO1627" s="25" t="s">
        <v>3811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5649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1943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3811</v>
      </c>
      <c r="AO1628" s="25" t="s">
        <v>3811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5649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1944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3811</v>
      </c>
      <c r="AO1629" s="25" t="s">
        <v>3811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5650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1946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3811</v>
      </c>
      <c r="AO1630" s="25" t="s">
        <v>3811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5650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1947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3811</v>
      </c>
      <c r="AO1631" s="25" t="s">
        <v>3811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5650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1949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3811</v>
      </c>
      <c r="AO1632" s="25" t="s">
        <v>3811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5650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1950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3811</v>
      </c>
      <c r="AO1633" s="25" t="s">
        <v>3811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5649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1952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3811</v>
      </c>
      <c r="AO1634" s="25" t="s">
        <v>3811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5649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1954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3811</v>
      </c>
      <c r="AO1635" s="25" t="s">
        <v>3811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5649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1956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3811</v>
      </c>
      <c r="AO1636" s="25" t="s">
        <v>3811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5649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1958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3811</v>
      </c>
      <c r="AO1637" s="25" t="s">
        <v>3811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5650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1961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3811</v>
      </c>
      <c r="AO1638" s="25" t="s">
        <v>3811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5649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1963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3811</v>
      </c>
      <c r="AO1639" s="25" t="s">
        <v>3811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5649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5367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3811</v>
      </c>
      <c r="AO1640" s="25" t="s">
        <v>3811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3811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1966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3811</v>
      </c>
      <c r="AO1641" s="25" t="s">
        <v>3811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5649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1968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3811</v>
      </c>
      <c r="AO1642" s="25" t="s">
        <v>3811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5649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1970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3811</v>
      </c>
      <c r="AO1643" s="25" t="s">
        <v>3811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5649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1972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135</v>
      </c>
      <c r="V1644" s="53">
        <f t="shared" si="702"/>
        <v>2.2999999999999998</v>
      </c>
      <c r="W1644" s="52">
        <f t="shared" si="703"/>
        <v>64.925000000000011</v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135</v>
      </c>
      <c r="Y1644" s="53">
        <f t="shared" si="704"/>
        <v>2.2999999999999998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203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3811</v>
      </c>
      <c r="AO1644" s="25" t="s">
        <v>3811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>WX421</v>
      </c>
      <c r="AV1644" s="27" t="str">
        <f t="shared" si="711"/>
        <v>WX421</v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>Net</v>
      </c>
      <c r="BD1644" s="27" t="str">
        <f t="shared" si="719"/>
        <v>Net</v>
      </c>
      <c r="BE1644" s="27" t="str">
        <f t="shared" si="720"/>
        <v/>
      </c>
      <c r="BF1644" s="27" t="str">
        <f t="shared" si="721"/>
        <v>S+N</v>
      </c>
      <c r="BG1644" s="27" t="str">
        <f t="shared" si="722"/>
        <v>S+NorE</v>
      </c>
      <c r="BH1644" s="27" t="str">
        <f t="shared" si="723"/>
        <v>H+N</v>
      </c>
      <c r="BI1644" s="27" t="str">
        <f t="shared" si="724"/>
        <v>H+Nex</v>
      </c>
      <c r="BJ1644" s="27" t="str">
        <f t="shared" si="725"/>
        <v>Supp or Hun</v>
      </c>
      <c r="BK1644" s="27" t="str">
        <f t="shared" si="726"/>
        <v>Supp or Hun Need</v>
      </c>
      <c r="BL1644" s="27" t="str">
        <f t="shared" si="727"/>
        <v>SorHandNandE</v>
      </c>
      <c r="BM1644" s="21" t="s">
        <v>5649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1975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73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3811</v>
      </c>
      <c r="AO1645" s="25" t="s">
        <v>3811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>Net</v>
      </c>
      <c r="BD1645" s="27" t="str">
        <f t="shared" si="719"/>
        <v>Net</v>
      </c>
      <c r="BE1645" s="27" t="str">
        <f t="shared" si="720"/>
        <v/>
      </c>
      <c r="BF1645" s="27" t="str">
        <f t="shared" si="721"/>
        <v>S+N</v>
      </c>
      <c r="BG1645" s="27" t="str">
        <f t="shared" si="722"/>
        <v>S+NorE</v>
      </c>
      <c r="BH1645" s="27" t="str">
        <f t="shared" si="723"/>
        <v>H+N</v>
      </c>
      <c r="BI1645" s="27" t="str">
        <f t="shared" si="724"/>
        <v>H+Nex</v>
      </c>
      <c r="BJ1645" s="27" t="str">
        <f t="shared" si="725"/>
        <v>Supp or Hun</v>
      </c>
      <c r="BK1645" s="27" t="str">
        <f t="shared" si="726"/>
        <v>Supp or Hun Need</v>
      </c>
      <c r="BL1645" s="27" t="str">
        <f t="shared" si="727"/>
        <v>SorHandNandE</v>
      </c>
      <c r="BM1645" s="21" t="s">
        <v>5649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1976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3811</v>
      </c>
      <c r="AO1646" s="25" t="s">
        <v>3811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5649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1978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3811</v>
      </c>
      <c r="AO1647" s="25" t="s">
        <v>3811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5649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3175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3811</v>
      </c>
      <c r="AO1648" s="25" t="s">
        <v>3811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5649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3177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3811</v>
      </c>
      <c r="AO1649" s="25" t="s">
        <v>3811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5649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1979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3811</v>
      </c>
      <c r="AO1650" s="25" t="s">
        <v>3811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5649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1982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3811</v>
      </c>
      <c r="AO1651" s="25" t="s">
        <v>3811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5649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1983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3811</v>
      </c>
      <c r="AO1652" s="25" t="s">
        <v>3811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5649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1987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3811</v>
      </c>
      <c r="AO1653" s="25" t="s">
        <v>3811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5649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3178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3811</v>
      </c>
      <c r="AO1654" s="25" t="s">
        <v>3811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5649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3180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3811</v>
      </c>
      <c r="AO1655" s="25" t="s">
        <v>3811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5649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1988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3811</v>
      </c>
      <c r="AO1656" s="25" t="s">
        <v>3811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5649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1991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3811</v>
      </c>
      <c r="AO1657" s="25" t="s">
        <v>3811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5649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1993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3811</v>
      </c>
      <c r="AO1658" s="25" t="s">
        <v>3811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3811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1996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3811</v>
      </c>
      <c r="AO1659" s="25" t="s">
        <v>3811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3811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1997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3811</v>
      </c>
      <c r="AO1660" s="25" t="s">
        <v>3811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5649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2000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N1661" s="25" t="s">
        <v>3811</v>
      </c>
      <c r="AO1661" s="25" t="s">
        <v>3811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5649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2001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3811</v>
      </c>
      <c r="AO1662" s="25" t="s">
        <v>3811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5649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2003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3811</v>
      </c>
      <c r="AO1663" s="25" t="s">
        <v>3811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5649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2004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3811</v>
      </c>
      <c r="AO1664" s="25" t="s">
        <v>3811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5649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2006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3811</v>
      </c>
      <c r="AO1665" s="25" t="s">
        <v>3811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5649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2007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1204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D1666" s="25">
        <v>1</v>
      </c>
      <c r="AE1666" s="52" t="s">
        <v>5651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3811</v>
      </c>
      <c r="AO1666" s="25" t="s">
        <v>3811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5649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2010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-386</v>
      </c>
      <c r="V1667" s="53">
        <f t="shared" ref="V1667:V1730" si="730">IFERROR(IF(O1667="","",ROUND(U1667/((Z1667/30)*7),1)),"n/a")</f>
        <v>-4.4000000000000004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774.22500000000002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-386</v>
      </c>
      <c r="Y1667" s="53">
        <f t="shared" ref="Y1667:Y1730" si="732">IFERROR(IF(O1667="","",ROUND(X1667/((Z1667/30)*7),1)),"n/a")</f>
        <v>-4.4000000000000004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34219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3811</v>
      </c>
      <c r="AO1667" s="25" t="s">
        <v>3811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5649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3181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3811</v>
      </c>
      <c r="AO1668" s="25" t="s">
        <v>3811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5649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3183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25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3811</v>
      </c>
      <c r="AO1669" s="25" t="s">
        <v>3811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5649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2011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3811</v>
      </c>
      <c r="AO1670" s="25" t="s">
        <v>3811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5649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2013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3811</v>
      </c>
      <c r="AO1671" s="25" t="s">
        <v>3811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5649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2014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3811</v>
      </c>
      <c r="AO1672" s="25" t="s">
        <v>3811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5649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3184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3811</v>
      </c>
      <c r="AO1673" s="25" t="s">
        <v>3811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5649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3187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3811</v>
      </c>
      <c r="AO1674" s="25" t="s">
        <v>3811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5649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3189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3811</v>
      </c>
      <c r="AO1675" s="25" t="s">
        <v>3811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5649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3192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3811</v>
      </c>
      <c r="AO1676" s="25" t="s">
        <v>3811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5649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3194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3811</v>
      </c>
      <c r="AO1677" s="25" t="s">
        <v>3811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5649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3196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3811</v>
      </c>
      <c r="AO1678" s="25" t="s">
        <v>3811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5649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3198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148</v>
      </c>
      <c r="V1679" s="53">
        <f t="shared" si="730"/>
        <v>2.6</v>
      </c>
      <c r="W1679" s="52">
        <f t="shared" si="731"/>
        <v>27.049999999999994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148</v>
      </c>
      <c r="Y1679" s="53">
        <f t="shared" si="732"/>
        <v>2.6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N1679" s="25" t="s">
        <v>3811</v>
      </c>
      <c r="AO1679" s="25" t="s">
        <v>3811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>WZ005</v>
      </c>
      <c r="AV1679" s="27" t="str">
        <f t="shared" si="739"/>
        <v>WZ005</v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>Net</v>
      </c>
      <c r="BD1679" s="27" t="str">
        <f t="shared" si="747"/>
        <v>Net</v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>H+N</v>
      </c>
      <c r="BI1679" s="27" t="str">
        <f t="shared" si="752"/>
        <v>H+Nex</v>
      </c>
      <c r="BJ1679" s="27" t="str">
        <f t="shared" si="753"/>
        <v>Supp or Hun</v>
      </c>
      <c r="BK1679" s="27" t="str">
        <f t="shared" si="754"/>
        <v>Supp or Hun Need</v>
      </c>
      <c r="BL1679" s="27" t="str">
        <f t="shared" si="755"/>
        <v>SorHandNandE</v>
      </c>
      <c r="BM1679" s="21" t="s">
        <v>5649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3201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3811</v>
      </c>
      <c r="AO1680" s="25" t="s">
        <v>3811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>Net</v>
      </c>
      <c r="BD1680" s="27" t="str">
        <f t="shared" si="747"/>
        <v>Net</v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>H+N</v>
      </c>
      <c r="BI1680" s="27" t="str">
        <f t="shared" si="752"/>
        <v>H+Nex</v>
      </c>
      <c r="BJ1680" s="27" t="str">
        <f t="shared" si="753"/>
        <v>Supp or Hun</v>
      </c>
      <c r="BK1680" s="27" t="str">
        <f t="shared" si="754"/>
        <v>Supp or Hun Need</v>
      </c>
      <c r="BL1680" s="27" t="str">
        <f t="shared" si="755"/>
        <v>SorHandNandE</v>
      </c>
      <c r="BM1680" s="21" t="s">
        <v>5649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3203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3811</v>
      </c>
      <c r="AO1681" s="25" t="s">
        <v>3811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5649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3205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3811</v>
      </c>
      <c r="AO1682" s="25" t="s">
        <v>3811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5649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3206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3811</v>
      </c>
      <c r="AO1683" s="25" t="s">
        <v>3811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5649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3208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3811</v>
      </c>
      <c r="AO1684" s="25" t="s">
        <v>3811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5649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3210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3811</v>
      </c>
      <c r="AO1685" s="25" t="s">
        <v>3811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5649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3213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3811</v>
      </c>
      <c r="AO1686" s="25" t="s">
        <v>3811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5649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3215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3811</v>
      </c>
      <c r="AO1687" s="25" t="s">
        <v>3811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5649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3217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3811</v>
      </c>
      <c r="AO1688" s="25" t="s">
        <v>3811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5649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3219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3811</v>
      </c>
      <c r="AO1689" s="25" t="s">
        <v>3811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5650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3222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3811</v>
      </c>
      <c r="AO1690" s="25" t="s">
        <v>3811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5650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3224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3811</v>
      </c>
      <c r="AO1691" s="25" t="s">
        <v>3811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3811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3227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3811</v>
      </c>
      <c r="AO1692" s="25" t="s">
        <v>3811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3811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3228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3811</v>
      </c>
      <c r="AO1693" s="25" t="s">
        <v>3811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5649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3230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3811</v>
      </c>
      <c r="AO1694" s="25" t="s">
        <v>3811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5649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3231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3811</v>
      </c>
      <c r="AO1695" s="25" t="s">
        <v>3811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5649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3233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3811</v>
      </c>
      <c r="AO1696" s="25" t="s">
        <v>3811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5649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3234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3811</v>
      </c>
      <c r="AO1697" s="25" t="s">
        <v>3811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5649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3236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3811</v>
      </c>
      <c r="AO1698" s="25" t="s">
        <v>3811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5649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3237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3811</v>
      </c>
      <c r="AO1699" s="25" t="s">
        <v>3811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5649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3239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214</v>
      </c>
      <c r="V1700" s="53">
        <f t="shared" si="730"/>
        <v>11.8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214</v>
      </c>
      <c r="Y1700" s="53">
        <f t="shared" si="732"/>
        <v>11.8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3811</v>
      </c>
      <c r="AO1700" s="25" t="s">
        <v>3811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5649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3240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665</v>
      </c>
      <c r="V1701" s="53">
        <f t="shared" si="730"/>
        <v>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665</v>
      </c>
      <c r="Y1701" s="53">
        <f t="shared" si="732"/>
        <v>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3811</v>
      </c>
      <c r="AO1701" s="25" t="s">
        <v>3811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5649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3242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3811</v>
      </c>
      <c r="AO1702" s="25" t="s">
        <v>3811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5649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3243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-14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-14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3811</v>
      </c>
      <c r="AO1703" s="25" t="s">
        <v>3811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5649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3245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3811</v>
      </c>
      <c r="AO1704" s="25" t="s">
        <v>3811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5649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3246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3811</v>
      </c>
      <c r="AO1705" s="25" t="s">
        <v>3811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5649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3248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533</v>
      </c>
      <c r="V1706" s="53">
        <f t="shared" si="730"/>
        <v>84.6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533</v>
      </c>
      <c r="Y1706" s="53">
        <f t="shared" si="732"/>
        <v>84.6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2744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3811</v>
      </c>
      <c r="AO1706" s="25" t="s">
        <v>3811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5649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3249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3811</v>
      </c>
      <c r="AO1707" s="25" t="s">
        <v>3811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5649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3251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3811</v>
      </c>
      <c r="AO1708" s="25" t="s">
        <v>3811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5649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3252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0</v>
      </c>
      <c r="S1709" s="53">
        <f t="shared" si="728"/>
        <v>0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-58</v>
      </c>
      <c r="V1709" s="53">
        <f t="shared" si="730"/>
        <v>-19.100000000000001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-58</v>
      </c>
      <c r="Y1709" s="53">
        <f t="shared" si="732"/>
        <v>-19.100000000000001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3811</v>
      </c>
      <c r="AO1709" s="25" t="s">
        <v>3811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>WZ063</v>
      </c>
      <c r="AU1709" s="27" t="str">
        <f t="shared" si="738"/>
        <v>WZ063</v>
      </c>
      <c r="AV1709" s="27" t="str">
        <f t="shared" si="739"/>
        <v>WZ063</v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>Gross</v>
      </c>
      <c r="BC1709" s="27" t="str">
        <f t="shared" si="746"/>
        <v>Net</v>
      </c>
      <c r="BD1709" s="27" t="str">
        <f t="shared" si="747"/>
        <v>Net</v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>H+N</v>
      </c>
      <c r="BI1709" s="27" t="str">
        <f t="shared" si="752"/>
        <v>H+Nex</v>
      </c>
      <c r="BJ1709" s="27" t="str">
        <f t="shared" si="753"/>
        <v>Supp or Hun</v>
      </c>
      <c r="BK1709" s="27" t="str">
        <f t="shared" si="754"/>
        <v>Supp or Hun Need</v>
      </c>
      <c r="BL1709" s="27" t="str">
        <f t="shared" si="755"/>
        <v>SorHandNandE</v>
      </c>
      <c r="BM1709" s="21" t="s">
        <v>5649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3254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1650</v>
      </c>
      <c r="S1710" s="53">
        <f t="shared" si="728"/>
        <v>133.4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1635</v>
      </c>
      <c r="V1710" s="53">
        <f t="shared" si="730"/>
        <v>132.19999999999999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1635</v>
      </c>
      <c r="Y1710" s="53">
        <f t="shared" si="732"/>
        <v>132.19999999999999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 t="s">
        <v>3811</v>
      </c>
      <c r="AO1710" s="25" t="s">
        <v>3811</v>
      </c>
      <c r="AP1710" s="25">
        <f t="shared" si="734"/>
        <v>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>Gross</v>
      </c>
      <c r="BC1710" s="27" t="str">
        <f t="shared" si="746"/>
        <v>Net</v>
      </c>
      <c r="BD1710" s="27" t="str">
        <f t="shared" si="747"/>
        <v>Net</v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>H+N</v>
      </c>
      <c r="BI1710" s="27" t="str">
        <f t="shared" si="752"/>
        <v>H+Nex</v>
      </c>
      <c r="BJ1710" s="27" t="str">
        <f t="shared" si="753"/>
        <v>Supp or Hun</v>
      </c>
      <c r="BK1710" s="27" t="str">
        <f t="shared" si="754"/>
        <v>Supp or Hun Need</v>
      </c>
      <c r="BL1710" s="27" t="str">
        <f t="shared" si="755"/>
        <v>SorHandNandE</v>
      </c>
      <c r="BM1710" s="21" t="s">
        <v>5649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3255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3811</v>
      </c>
      <c r="AO1711" s="25" t="s">
        <v>3811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3811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3258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3811</v>
      </c>
      <c r="AO1712" s="25" t="s">
        <v>3811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3811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2015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3811</v>
      </c>
      <c r="AO1713" s="25" t="s">
        <v>3811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5649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2017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3811</v>
      </c>
      <c r="AO1714" s="25" t="s">
        <v>3811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5649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2018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3811</v>
      </c>
      <c r="AO1715" s="25" t="s">
        <v>3811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5649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2020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3811</v>
      </c>
      <c r="AO1716" s="25" t="s">
        <v>3811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5649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3261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709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709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3811</v>
      </c>
      <c r="AO1717" s="25" t="s">
        <v>3811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5649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3263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3811</v>
      </c>
      <c r="AO1718" s="25" t="s">
        <v>3811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5649</v>
      </c>
    </row>
    <row r="1719" spans="1:65" ht="15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3264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1071</v>
      </c>
      <c r="V1719" s="53">
        <f t="shared" si="730"/>
        <v>7.1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1071</v>
      </c>
      <c r="Y1719" s="53">
        <f t="shared" si="732"/>
        <v>7.1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3811</v>
      </c>
      <c r="AO1719" s="25" t="s">
        <v>3811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5649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3267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3811</v>
      </c>
      <c r="AO1720" s="25" t="s">
        <v>3811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5649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3270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0</v>
      </c>
      <c r="S1721" s="53">
        <f t="shared" si="728"/>
        <v>0</v>
      </c>
      <c r="T1721" s="52">
        <f t="shared" si="729"/>
        <v>36.75</v>
      </c>
      <c r="U1721" s="52">
        <f>IFERROR(IF(AR1722=AR1721,INDEX('Aub Demand'!Q:Q,MATCH($O1721,'Aub Demand'!$A:$A,0))-IF(AN1721="",0,AN1721)+AP1722,INDEX('Aub Demand'!Q:Q,MATCH($O1721,'Aub Demand'!$A:$A,0))-IF(AN1721="",0,AN1721)),"")</f>
        <v>-14</v>
      </c>
      <c r="V1721" s="53">
        <f t="shared" si="730"/>
        <v>-1.8</v>
      </c>
      <c r="W1721" s="52">
        <f t="shared" si="731"/>
        <v>58.8</v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-14</v>
      </c>
      <c r="Y1721" s="53">
        <f t="shared" si="732"/>
        <v>-1.8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3811</v>
      </c>
      <c r="AO1721" s="25" t="s">
        <v>3811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>WZ204</v>
      </c>
      <c r="AU1721" s="27" t="str">
        <f t="shared" si="738"/>
        <v>WZ204</v>
      </c>
      <c r="AV1721" s="27" t="str">
        <f t="shared" si="739"/>
        <v>WZ204</v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>Gross</v>
      </c>
      <c r="BC1721" s="27" t="str">
        <f t="shared" si="746"/>
        <v>Net</v>
      </c>
      <c r="BD1721" s="27" t="str">
        <f t="shared" si="747"/>
        <v>Net</v>
      </c>
      <c r="BE1721" s="27" t="str">
        <f t="shared" si="748"/>
        <v/>
      </c>
      <c r="BF1721" s="27" t="str">
        <f t="shared" si="749"/>
        <v>S+N</v>
      </c>
      <c r="BG1721" s="27" t="str">
        <f t="shared" si="750"/>
        <v>S+NorE</v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>Supp or Hun Need</v>
      </c>
      <c r="BL1721" s="27" t="str">
        <f t="shared" si="755"/>
        <v>SorHandNandE</v>
      </c>
      <c r="BM1721" s="21" t="s">
        <v>5649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3273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329</v>
      </c>
      <c r="S1722" s="53">
        <f t="shared" si="728"/>
        <v>201.4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309</v>
      </c>
      <c r="V1722" s="53">
        <f t="shared" si="730"/>
        <v>189.2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309</v>
      </c>
      <c r="Y1722" s="53">
        <f t="shared" si="732"/>
        <v>189.2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 t="s">
        <v>3811</v>
      </c>
      <c r="AO1722" s="25" t="s">
        <v>3811</v>
      </c>
      <c r="AP1722" s="25">
        <f t="shared" si="734"/>
        <v>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>Gross</v>
      </c>
      <c r="BC1722" s="27" t="str">
        <f t="shared" si="746"/>
        <v>Net</v>
      </c>
      <c r="BD1722" s="27" t="str">
        <f t="shared" si="747"/>
        <v>Net</v>
      </c>
      <c r="BE1722" s="27" t="str">
        <f t="shared" si="748"/>
        <v/>
      </c>
      <c r="BF1722" s="27" t="str">
        <f t="shared" si="749"/>
        <v>S+N</v>
      </c>
      <c r="BG1722" s="27" t="str">
        <f t="shared" si="750"/>
        <v>S+NorE</v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>Supp or Hun Need</v>
      </c>
      <c r="BL1722" s="27" t="str">
        <f t="shared" si="755"/>
        <v>SorHandNandE</v>
      </c>
      <c r="BM1722" s="21" t="s">
        <v>5649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3275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3811</v>
      </c>
      <c r="AO1723" s="25" t="s">
        <v>3811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5649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3277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3811</v>
      </c>
      <c r="AO1724" s="25" t="s">
        <v>3811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5649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3279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3811</v>
      </c>
      <c r="AO1725" s="25" t="s">
        <v>3811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5649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3281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3811</v>
      </c>
      <c r="AO1726" s="25" t="s">
        <v>3811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5649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3282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3811</v>
      </c>
      <c r="AO1727" s="25" t="s">
        <v>3811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5649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3284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3811</v>
      </c>
      <c r="AO1728" s="25" t="s">
        <v>3811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5649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2021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3811</v>
      </c>
      <c r="AO1729" s="25" t="s">
        <v>3811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5649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2023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3811</v>
      </c>
      <c r="AO1730" s="25" t="s">
        <v>3811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5649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3287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3811</v>
      </c>
      <c r="AO1731" s="25" t="s">
        <v>3811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3811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3290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3811</v>
      </c>
      <c r="AO1732" s="25" t="s">
        <v>3811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3811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3293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3811</v>
      </c>
      <c r="AO1733" s="25" t="s">
        <v>3811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3811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3294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3811</v>
      </c>
      <c r="AO1734" s="25" t="s">
        <v>3811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5649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3297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3811</v>
      </c>
      <c r="AO1735" s="25" t="s">
        <v>3811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5649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3299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3811</v>
      </c>
      <c r="AO1736" s="25" t="s">
        <v>3811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5649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3302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3811</v>
      </c>
      <c r="AO1737" s="25" t="s">
        <v>3811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5649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3305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2123</v>
      </c>
      <c r="V1738" s="53">
        <f t="shared" si="758"/>
        <v>27.2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2123</v>
      </c>
      <c r="Y1738" s="53">
        <f t="shared" si="760"/>
        <v>27.2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3811</v>
      </c>
      <c r="AO1738" s="25" t="s">
        <v>3811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5649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3308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3811</v>
      </c>
      <c r="AO1739" s="25" t="s">
        <v>3811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5649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3310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3811</v>
      </c>
      <c r="AO1740" s="25" t="s">
        <v>3811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5649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3311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3811</v>
      </c>
      <c r="AO1741" s="25" t="s">
        <v>3811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5649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3314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3811</v>
      </c>
      <c r="AO1742" s="25" t="s">
        <v>3811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5649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3317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3811</v>
      </c>
      <c r="AO1743" s="25" t="s">
        <v>3811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5649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3320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3811</v>
      </c>
      <c r="AO1744" s="25" t="s">
        <v>3811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5649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3321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3811</v>
      </c>
      <c r="AO1745" s="25" t="s">
        <v>3811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5649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3324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3811</v>
      </c>
      <c r="AO1746" s="25" t="s">
        <v>3811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5649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3811</v>
      </c>
      <c r="AO1747" s="25" t="s">
        <v>3811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3811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3811</v>
      </c>
      <c r="AO1748" s="25" t="s">
        <v>3811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3811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3811</v>
      </c>
      <c r="AO1749" s="25" t="s">
        <v>3811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3811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3811</v>
      </c>
      <c r="AO1750" s="25" t="s">
        <v>3811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3811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3811</v>
      </c>
      <c r="AO1751" s="25" t="s">
        <v>3811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3811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3811</v>
      </c>
      <c r="AO1752" s="25" t="s">
        <v>3811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3811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3811</v>
      </c>
      <c r="AO1753" s="25" t="s">
        <v>3811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3811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3811</v>
      </c>
      <c r="AO1754" s="25" t="s">
        <v>3811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3811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3811</v>
      </c>
      <c r="AO1755" s="25" t="s">
        <v>3811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3811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3811</v>
      </c>
      <c r="AO1756" s="25" t="s">
        <v>3811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3811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3811</v>
      </c>
      <c r="AO1757" s="25" t="s">
        <v>3811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3811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3811</v>
      </c>
      <c r="AO1758" s="25" t="s">
        <v>3811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3811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3811</v>
      </c>
      <c r="AO1759" s="25" t="s">
        <v>3811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3811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3811</v>
      </c>
      <c r="AO1760" s="25" t="s">
        <v>3811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3811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3811</v>
      </c>
      <c r="AO1761" s="25" t="s">
        <v>3811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3811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3811</v>
      </c>
      <c r="AO1762" s="25" t="s">
        <v>3811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3811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3811</v>
      </c>
      <c r="AO1763" s="25" t="s">
        <v>3811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3811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3811</v>
      </c>
      <c r="AO1764" s="25" t="s">
        <v>3811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3811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3811</v>
      </c>
      <c r="AO1765" s="25" t="s">
        <v>3811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3811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3811</v>
      </c>
      <c r="AO1766" s="25" t="s">
        <v>3811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3811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3811</v>
      </c>
      <c r="AO1767" s="25" t="s">
        <v>3811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3811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3811</v>
      </c>
      <c r="AO1768" s="25" t="s">
        <v>3811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3811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3811</v>
      </c>
      <c r="AO1769" s="25" t="s">
        <v>3811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3811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3811</v>
      </c>
      <c r="AO1770" s="25" t="s">
        <v>3811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3811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3811</v>
      </c>
      <c r="AO1771" s="25" t="s">
        <v>3811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3811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3811</v>
      </c>
      <c r="AO1772" s="25" t="s">
        <v>3811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3811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3811</v>
      </c>
      <c r="AO1773" s="25" t="s">
        <v>3811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3811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3811</v>
      </c>
      <c r="AO1774" s="25" t="s">
        <v>3811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3811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3811</v>
      </c>
      <c r="AO1775" s="25" t="s">
        <v>3811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3811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3811</v>
      </c>
      <c r="AO1776" s="25" t="s">
        <v>3811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3811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3811</v>
      </c>
      <c r="AO1777" s="25" t="s">
        <v>3811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3811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3811</v>
      </c>
      <c r="AO1778" s="25" t="s">
        <v>3811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3811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3811</v>
      </c>
      <c r="AO1779" s="25" t="s">
        <v>3811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3811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3811</v>
      </c>
      <c r="AO1780" s="25" t="s">
        <v>3811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3811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3811</v>
      </c>
      <c r="AO1781" s="25" t="s">
        <v>3811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3811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3811</v>
      </c>
      <c r="AO1782" s="25" t="s">
        <v>3811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3811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3811</v>
      </c>
      <c r="AO1783" s="25" t="s">
        <v>3811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3811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3811</v>
      </c>
      <c r="AO1784" s="25" t="s">
        <v>3811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3811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3811</v>
      </c>
      <c r="AO1785" s="25" t="s">
        <v>3811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3811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3811</v>
      </c>
      <c r="AO1786" s="25" t="s">
        <v>3811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3811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3811</v>
      </c>
      <c r="AO1787" s="25" t="s">
        <v>3811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3811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3811</v>
      </c>
      <c r="AO1788" s="25" t="s">
        <v>3811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3811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3811</v>
      </c>
      <c r="AO1789" s="25" t="s">
        <v>3811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3811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3811</v>
      </c>
      <c r="AO1790" s="25" t="s">
        <v>3811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3811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3811</v>
      </c>
      <c r="AO1791" s="25" t="s">
        <v>3811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3811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3811</v>
      </c>
      <c r="AO1792" s="25" t="s">
        <v>3811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3811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3811</v>
      </c>
      <c r="AO1793" s="25" t="s">
        <v>3811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3811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3811</v>
      </c>
      <c r="AO1794" s="25" t="s">
        <v>3811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3811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3811</v>
      </c>
      <c r="AO1795" s="25" t="s">
        <v>3811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3811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3811</v>
      </c>
      <c r="AO1796" s="25" t="s">
        <v>3811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3811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3811</v>
      </c>
      <c r="AO1797" s="25" t="s">
        <v>3811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3811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3811</v>
      </c>
      <c r="AO1798" s="25" t="s">
        <v>3811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3811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3811</v>
      </c>
      <c r="AO1799" s="25" t="s">
        <v>3811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3811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3811</v>
      </c>
      <c r="AO1800" s="25" t="s">
        <v>3811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3811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3811</v>
      </c>
      <c r="AO1801" s="25" t="s">
        <v>3811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3811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3811</v>
      </c>
      <c r="AO1802" s="25" t="s">
        <v>3811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3811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3811</v>
      </c>
      <c r="AO1803" s="25" t="s">
        <v>3811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3811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3811</v>
      </c>
      <c r="AO1804" s="25" t="s">
        <v>3811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3811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3811</v>
      </c>
      <c r="AO1805" s="25" t="s">
        <v>3811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3811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3811</v>
      </c>
      <c r="AO1806" s="25" t="s">
        <v>3811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3811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3811</v>
      </c>
      <c r="AO1807" s="25" t="s">
        <v>3811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3811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3811</v>
      </c>
      <c r="AO1808" s="25" t="s">
        <v>3811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3811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3811</v>
      </c>
      <c r="AO1809" s="25" t="s">
        <v>3811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3811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3811</v>
      </c>
      <c r="AO1810" s="25" t="s">
        <v>3811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3811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3811</v>
      </c>
      <c r="AO1811" s="25" t="s">
        <v>3811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3811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3811</v>
      </c>
      <c r="AO1812" s="25" t="s">
        <v>3811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3811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3811</v>
      </c>
      <c r="AO1813" s="25" t="s">
        <v>3811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3811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3811</v>
      </c>
      <c r="AO1814" s="25" t="s">
        <v>3811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3811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3811</v>
      </c>
      <c r="AO1815" s="25" t="s">
        <v>3811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3811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3811</v>
      </c>
      <c r="AO1816" s="25" t="s">
        <v>3811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3811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3811</v>
      </c>
      <c r="AO1817" s="25" t="s">
        <v>3811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3811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3811</v>
      </c>
      <c r="AO1818" s="25" t="s">
        <v>3811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3811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3811</v>
      </c>
      <c r="AO1819" s="25" t="s">
        <v>3811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3811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3811</v>
      </c>
      <c r="AO1820" s="25" t="s">
        <v>3811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3811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3811</v>
      </c>
      <c r="AO1821" s="25" t="s">
        <v>3811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3811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3811</v>
      </c>
      <c r="AO1822" s="25" t="s">
        <v>3811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3811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3811</v>
      </c>
      <c r="AO1823" s="25" t="s">
        <v>3811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3811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3811</v>
      </c>
      <c r="AO1824" s="25" t="s">
        <v>3811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3811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3811</v>
      </c>
      <c r="AO1825" s="25" t="s">
        <v>3811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3811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3811</v>
      </c>
      <c r="AO1826" s="25" t="s">
        <v>3811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3811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3811</v>
      </c>
      <c r="AO1827" s="25" t="s">
        <v>3811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3811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3811</v>
      </c>
      <c r="AO1828" s="25" t="s">
        <v>3811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3811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3811</v>
      </c>
      <c r="AO1829" s="25" t="s">
        <v>3811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3811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3811</v>
      </c>
      <c r="AO1830" s="25" t="s">
        <v>3811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3811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3811</v>
      </c>
      <c r="AO1831" s="25" t="s">
        <v>3811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3811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3811</v>
      </c>
      <c r="AO1832" s="25" t="s">
        <v>3811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3811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3811</v>
      </c>
      <c r="AO1833" s="25" t="s">
        <v>3811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3811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3811</v>
      </c>
      <c r="AO1834" s="25" t="s">
        <v>3811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3811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3811</v>
      </c>
      <c r="AO1835" s="25" t="s">
        <v>3811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3811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3811</v>
      </c>
      <c r="AO1836" s="25" t="s">
        <v>3811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3811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3811</v>
      </c>
      <c r="AO1837" s="25" t="s">
        <v>3811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3811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3811</v>
      </c>
      <c r="AO1838" s="25" t="s">
        <v>3811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3811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3811</v>
      </c>
      <c r="AO1839" s="25" t="s">
        <v>3811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3811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3811</v>
      </c>
      <c r="AO1840" s="25" t="s">
        <v>3811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3811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3811</v>
      </c>
      <c r="AO1841" s="25" t="s">
        <v>3811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3811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3811</v>
      </c>
      <c r="AO1842" s="25" t="s">
        <v>3811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3811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3811</v>
      </c>
      <c r="AO1843" s="25" t="s">
        <v>3811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3811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3811</v>
      </c>
      <c r="AO1844" s="25" t="s">
        <v>3811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3811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3811</v>
      </c>
      <c r="AO1845" s="25" t="s">
        <v>3811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3811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3811</v>
      </c>
      <c r="AO1846" s="25" t="s">
        <v>3811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3811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3811</v>
      </c>
      <c r="AO1847" s="25" t="s">
        <v>3811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3811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3811</v>
      </c>
      <c r="AO1848" s="25" t="s">
        <v>3811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3811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3811</v>
      </c>
      <c r="AO1849" s="25" t="s">
        <v>3811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3811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3811</v>
      </c>
      <c r="AO1850" s="25" t="s">
        <v>3811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3811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3811</v>
      </c>
      <c r="AO1851" s="25" t="s">
        <v>3811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3811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3811</v>
      </c>
      <c r="AO1852" s="25" t="s">
        <v>3811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3811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3811</v>
      </c>
      <c r="AO1853" s="25" t="s">
        <v>3811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3811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3811</v>
      </c>
      <c r="AO1854" s="25" t="s">
        <v>3811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3811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3811</v>
      </c>
      <c r="AO1855" s="25" t="s">
        <v>3811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3811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3811</v>
      </c>
      <c r="AO1856" s="25" t="s">
        <v>3811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3811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3811</v>
      </c>
      <c r="AO1857" s="25" t="s">
        <v>3811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3811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3811</v>
      </c>
      <c r="AO1858" s="25" t="s">
        <v>3811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3811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3811</v>
      </c>
      <c r="AO1859" s="25" t="s">
        <v>3811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3811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3811</v>
      </c>
      <c r="AO1860" s="25" t="s">
        <v>3811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3811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3811</v>
      </c>
      <c r="AO1861" s="25" t="s">
        <v>3811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3811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3811</v>
      </c>
      <c r="AO1862" s="25" t="s">
        <v>3811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3811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3811</v>
      </c>
      <c r="AO1863" s="25" t="s">
        <v>3811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3811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3811</v>
      </c>
      <c r="AO1864" s="25" t="s">
        <v>3811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3811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3811</v>
      </c>
      <c r="AO1865" s="25" t="s">
        <v>3811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3811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3811</v>
      </c>
      <c r="AO1866" s="25" t="s">
        <v>3811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3811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3811</v>
      </c>
      <c r="AO1867" s="25" t="s">
        <v>3811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3811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3811</v>
      </c>
      <c r="AO1868" s="25" t="s">
        <v>3811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3811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3811</v>
      </c>
      <c r="AO1869" s="25" t="s">
        <v>3811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3811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3811</v>
      </c>
      <c r="AO1870" s="25" t="s">
        <v>3811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3811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3811</v>
      </c>
      <c r="AO1871" s="25" t="s">
        <v>3811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3811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3811</v>
      </c>
      <c r="AO1872" s="25" t="s">
        <v>3811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3811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3811</v>
      </c>
      <c r="AO1873" s="25" t="s">
        <v>3811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3811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3811</v>
      </c>
      <c r="AO1874" s="25" t="s">
        <v>3811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3811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3811</v>
      </c>
      <c r="AO1875" s="25" t="s">
        <v>3811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3811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3811</v>
      </c>
      <c r="AO1876" s="25" t="s">
        <v>3811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3811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3811</v>
      </c>
      <c r="AO1877" s="25" t="s">
        <v>3811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3811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3811</v>
      </c>
      <c r="AO1878" s="25" t="s">
        <v>3811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3811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3811</v>
      </c>
      <c r="AO1879" s="25" t="s">
        <v>3811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3811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3811</v>
      </c>
      <c r="AO1880" s="25" t="s">
        <v>3811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3811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3811</v>
      </c>
      <c r="AO1881" s="25" t="s">
        <v>3811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3811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3811</v>
      </c>
      <c r="AO1882" s="25" t="s">
        <v>3811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3811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3811</v>
      </c>
      <c r="AO1883" s="25" t="s">
        <v>3811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3811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3811</v>
      </c>
      <c r="AO1884" s="25" t="s">
        <v>3811</v>
      </c>
      <c r="BL1884" s="27" t="str">
        <f t="shared" si="922"/>
        <v/>
      </c>
      <c r="BM1884" s="21" t="s">
        <v>3811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3811</v>
      </c>
      <c r="AO1885" s="25" t="s">
        <v>3811</v>
      </c>
      <c r="BL1885" s="27" t="str">
        <f t="shared" si="922"/>
        <v/>
      </c>
      <c r="BM1885" s="21" t="s">
        <v>3811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3811</v>
      </c>
      <c r="AO1886" s="25" t="s">
        <v>3811</v>
      </c>
      <c r="BL1886" s="27" t="str">
        <f t="shared" si="922"/>
        <v/>
      </c>
      <c r="BM1886" s="21" t="s">
        <v>3811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3811</v>
      </c>
      <c r="AO1887" s="25" t="s">
        <v>3811</v>
      </c>
      <c r="BL1887" s="27" t="str">
        <f t="shared" si="922"/>
        <v/>
      </c>
      <c r="BM1887" s="21" t="s">
        <v>3811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3811</v>
      </c>
      <c r="AO1888" s="25" t="s">
        <v>3811</v>
      </c>
      <c r="BL1888" s="27" t="str">
        <f t="shared" si="922"/>
        <v/>
      </c>
      <c r="BM1888" s="21" t="s">
        <v>3811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3811</v>
      </c>
      <c r="AO1889" s="25" t="s">
        <v>3811</v>
      </c>
      <c r="BL1889" s="27" t="str">
        <f t="shared" si="922"/>
        <v/>
      </c>
      <c r="BM1889" s="21" t="s">
        <v>3811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3811</v>
      </c>
      <c r="AO1890" s="25" t="s">
        <v>3811</v>
      </c>
      <c r="BL1890" s="27" t="str">
        <f t="shared" si="922"/>
        <v/>
      </c>
      <c r="BM1890" s="21" t="s">
        <v>3811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3811</v>
      </c>
      <c r="AO1891" s="25" t="s">
        <v>3811</v>
      </c>
      <c r="BL1891" s="27" t="str">
        <f t="shared" si="922"/>
        <v/>
      </c>
      <c r="BM1891" s="21" t="s">
        <v>3811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3811</v>
      </c>
      <c r="AO1892" s="25" t="s">
        <v>3811</v>
      </c>
      <c r="BL1892" s="27" t="str">
        <f t="shared" si="922"/>
        <v/>
      </c>
      <c r="BM1892" s="21" t="s">
        <v>3811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3811</v>
      </c>
      <c r="AO1893" s="25" t="s">
        <v>3811</v>
      </c>
      <c r="BL1893" s="27" t="str">
        <f t="shared" si="922"/>
        <v/>
      </c>
      <c r="BM1893" s="21" t="s">
        <v>3811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3811</v>
      </c>
      <c r="AO1894" s="25" t="s">
        <v>3811</v>
      </c>
      <c r="BL1894" s="27" t="str">
        <f t="shared" si="922"/>
        <v/>
      </c>
      <c r="BM1894" s="21" t="s">
        <v>3811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3811</v>
      </c>
      <c r="AO1895" s="25" t="s">
        <v>3811</v>
      </c>
      <c r="BL1895" s="27" t="str">
        <f t="shared" si="922"/>
        <v/>
      </c>
      <c r="BM1895" s="21" t="s">
        <v>3811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3811</v>
      </c>
      <c r="AO1896" s="25" t="s">
        <v>3811</v>
      </c>
      <c r="BL1896" s="27" t="str">
        <f t="shared" si="922"/>
        <v/>
      </c>
      <c r="BM1896" s="21" t="s">
        <v>3811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3811</v>
      </c>
      <c r="AO1897" s="25" t="s">
        <v>3811</v>
      </c>
      <c r="BL1897" s="27" t="str">
        <f t="shared" si="922"/>
        <v/>
      </c>
      <c r="BM1897" s="21" t="s">
        <v>3811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3811</v>
      </c>
      <c r="AO1898" s="25" t="s">
        <v>3811</v>
      </c>
      <c r="BL1898" s="27" t="str">
        <f t="shared" si="922"/>
        <v/>
      </c>
      <c r="BM1898" s="21" t="s">
        <v>3811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3811</v>
      </c>
      <c r="AO1899" s="25" t="s">
        <v>3811</v>
      </c>
      <c r="BL1899" s="27" t="str">
        <f t="shared" si="922"/>
        <v/>
      </c>
      <c r="BM1899" s="21" t="s">
        <v>3811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3811</v>
      </c>
      <c r="AO1900" s="25" t="s">
        <v>3811</v>
      </c>
      <c r="BL1900" s="27" t="str">
        <f t="shared" si="922"/>
        <v/>
      </c>
      <c r="BM1900" s="21" t="s">
        <v>3811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3811</v>
      </c>
      <c r="AO1901" s="25" t="s">
        <v>3811</v>
      </c>
      <c r="BL1901" s="27" t="str">
        <f t="shared" si="922"/>
        <v/>
      </c>
      <c r="BM1901" s="21" t="s">
        <v>3811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3811</v>
      </c>
      <c r="AO1902" s="25" t="s">
        <v>3811</v>
      </c>
      <c r="BL1902" s="27" t="str">
        <f t="shared" si="922"/>
        <v/>
      </c>
      <c r="BM1902" s="21" t="s">
        <v>3811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3811</v>
      </c>
      <c r="AO1903" s="25" t="s">
        <v>3811</v>
      </c>
      <c r="BL1903" s="27" t="str">
        <f t="shared" si="922"/>
        <v/>
      </c>
      <c r="BM1903" s="21" t="s">
        <v>3811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3811</v>
      </c>
      <c r="AO1904" s="25" t="s">
        <v>3811</v>
      </c>
      <c r="BL1904" s="27" t="str">
        <f t="shared" si="922"/>
        <v/>
      </c>
      <c r="BM1904" s="21" t="s">
        <v>3811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3811</v>
      </c>
      <c r="AO1905" s="25" t="s">
        <v>3811</v>
      </c>
      <c r="BL1905" s="27" t="str">
        <f t="shared" si="922"/>
        <v/>
      </c>
      <c r="BM1905" s="21" t="s">
        <v>3811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3811</v>
      </c>
      <c r="AO1906" s="25" t="s">
        <v>3811</v>
      </c>
      <c r="BL1906" s="27" t="str">
        <f t="shared" si="922"/>
        <v/>
      </c>
      <c r="BM1906" s="21" t="s">
        <v>3811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3811</v>
      </c>
      <c r="AO1907" s="25" t="s">
        <v>3811</v>
      </c>
      <c r="BL1907" s="27" t="str">
        <f t="shared" si="922"/>
        <v/>
      </c>
      <c r="BM1907" s="21" t="s">
        <v>3811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3811</v>
      </c>
      <c r="AO1908" s="25" t="s">
        <v>3811</v>
      </c>
      <c r="BL1908" s="27" t="str">
        <f t="shared" si="922"/>
        <v/>
      </c>
      <c r="BM1908" s="21" t="s">
        <v>3811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3811</v>
      </c>
      <c r="AO1909" s="25" t="s">
        <v>3811</v>
      </c>
      <c r="BL1909" s="27" t="str">
        <f t="shared" si="922"/>
        <v/>
      </c>
      <c r="BM1909" s="21" t="s">
        <v>3811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3811</v>
      </c>
      <c r="AO1910" s="25" t="s">
        <v>3811</v>
      </c>
      <c r="BL1910" s="27" t="str">
        <f t="shared" si="922"/>
        <v/>
      </c>
      <c r="BM1910" s="21" t="s">
        <v>3811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3811</v>
      </c>
      <c r="AO1911" s="25" t="s">
        <v>3811</v>
      </c>
      <c r="BL1911" s="27" t="str">
        <f t="shared" si="922"/>
        <v/>
      </c>
      <c r="BM1911" s="21" t="s">
        <v>3811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3811</v>
      </c>
      <c r="AO1912" s="25" t="s">
        <v>3811</v>
      </c>
      <c r="BL1912" s="27" t="str">
        <f t="shared" si="922"/>
        <v/>
      </c>
      <c r="BM1912" s="21" t="s">
        <v>3811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3811</v>
      </c>
      <c r="AO1913" s="25" t="s">
        <v>3811</v>
      </c>
      <c r="BL1913" s="27" t="str">
        <f t="shared" si="922"/>
        <v/>
      </c>
      <c r="BM1913" s="21" t="s">
        <v>3811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3811</v>
      </c>
      <c r="AO1914" s="25" t="s">
        <v>3811</v>
      </c>
      <c r="BL1914" s="27" t="str">
        <f t="shared" si="922"/>
        <v/>
      </c>
      <c r="BM1914" s="21" t="s">
        <v>3811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3811</v>
      </c>
      <c r="AO1915" s="25" t="s">
        <v>3811</v>
      </c>
      <c r="BL1915" s="27" t="str">
        <f t="shared" si="922"/>
        <v/>
      </c>
      <c r="BM1915" s="21" t="s">
        <v>3811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3811</v>
      </c>
      <c r="AO1916" s="25" t="s">
        <v>3811</v>
      </c>
      <c r="BL1916" s="27" t="str">
        <f t="shared" si="922"/>
        <v/>
      </c>
      <c r="BM1916" s="21" t="s">
        <v>3811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3811</v>
      </c>
      <c r="AO1917" s="25" t="s">
        <v>3811</v>
      </c>
      <c r="BL1917" s="27" t="str">
        <f t="shared" si="922"/>
        <v/>
      </c>
      <c r="BM1917" s="21" t="s">
        <v>3811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3811</v>
      </c>
      <c r="AO1918" s="25" t="s">
        <v>3811</v>
      </c>
      <c r="BL1918" s="27" t="str">
        <f t="shared" si="922"/>
        <v/>
      </c>
      <c r="BM1918" s="21" t="s">
        <v>3811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3811</v>
      </c>
      <c r="AO1919" s="25" t="s">
        <v>3811</v>
      </c>
      <c r="BL1919" s="27" t="str">
        <f t="shared" si="922"/>
        <v/>
      </c>
      <c r="BM1919" s="21" t="s">
        <v>3811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3811</v>
      </c>
      <c r="AO1920" s="25" t="s">
        <v>3811</v>
      </c>
      <c r="BL1920" s="27" t="str">
        <f t="shared" si="922"/>
        <v/>
      </c>
      <c r="BM1920" s="21" t="s">
        <v>3811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3811</v>
      </c>
      <c r="AO1921" s="25" t="s">
        <v>3811</v>
      </c>
      <c r="BL1921" s="27" t="str">
        <f t="shared" si="922"/>
        <v/>
      </c>
      <c r="BM1921" s="21" t="s">
        <v>3811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3811</v>
      </c>
      <c r="AO1922" s="25" t="s">
        <v>3811</v>
      </c>
      <c r="BL1922" s="27" t="str">
        <f t="shared" ref="BL1922:BL1985" si="924">IF(OR(BK1922&lt;&gt;"",BE1922&lt;&gt;""),"SorHandNandE","")</f>
        <v/>
      </c>
      <c r="BM1922" s="21" t="s">
        <v>3811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3811</v>
      </c>
      <c r="AO1923" s="25" t="s">
        <v>3811</v>
      </c>
      <c r="BL1923" s="27" t="str">
        <f t="shared" si="924"/>
        <v/>
      </c>
      <c r="BM1923" s="21" t="s">
        <v>3811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3811</v>
      </c>
      <c r="AO1924" s="25" t="s">
        <v>3811</v>
      </c>
      <c r="BL1924" s="27" t="str">
        <f t="shared" si="924"/>
        <v/>
      </c>
      <c r="BM1924" s="21" t="s">
        <v>3811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3811</v>
      </c>
      <c r="AO1925" s="25" t="s">
        <v>3811</v>
      </c>
      <c r="BL1925" s="27" t="str">
        <f t="shared" si="924"/>
        <v/>
      </c>
      <c r="BM1925" s="21" t="s">
        <v>3811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3811</v>
      </c>
      <c r="AO1926" s="25" t="s">
        <v>3811</v>
      </c>
      <c r="BL1926" s="27" t="str">
        <f t="shared" si="924"/>
        <v/>
      </c>
      <c r="BM1926" s="21" t="s">
        <v>3811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3811</v>
      </c>
      <c r="AO1927" s="25" t="s">
        <v>3811</v>
      </c>
      <c r="BL1927" s="27" t="str">
        <f t="shared" si="924"/>
        <v/>
      </c>
      <c r="BM1927" s="21" t="s">
        <v>3811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3811</v>
      </c>
      <c r="AO1928" s="25" t="s">
        <v>3811</v>
      </c>
      <c r="BL1928" s="27" t="str">
        <f t="shared" si="924"/>
        <v/>
      </c>
      <c r="BM1928" s="21" t="s">
        <v>3811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3811</v>
      </c>
      <c r="AO1929" s="25" t="s">
        <v>3811</v>
      </c>
      <c r="BL1929" s="27" t="str">
        <f t="shared" si="924"/>
        <v/>
      </c>
      <c r="BM1929" s="21" t="s">
        <v>3811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3811</v>
      </c>
      <c r="AO1930" s="25" t="s">
        <v>3811</v>
      </c>
      <c r="BL1930" s="27" t="str">
        <f t="shared" si="924"/>
        <v/>
      </c>
      <c r="BM1930" s="21" t="s">
        <v>3811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3811</v>
      </c>
      <c r="AO1931" s="25" t="s">
        <v>3811</v>
      </c>
      <c r="BL1931" s="27" t="str">
        <f t="shared" si="924"/>
        <v/>
      </c>
      <c r="BM1931" s="21" t="s">
        <v>3811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3811</v>
      </c>
      <c r="AO1932" s="25" t="s">
        <v>3811</v>
      </c>
      <c r="BL1932" s="27" t="str">
        <f t="shared" si="924"/>
        <v/>
      </c>
      <c r="BM1932" s="21" t="s">
        <v>3811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3811</v>
      </c>
      <c r="AO1933" s="25" t="s">
        <v>3811</v>
      </c>
      <c r="BL1933" s="27" t="str">
        <f t="shared" si="924"/>
        <v/>
      </c>
      <c r="BM1933" s="21" t="s">
        <v>3811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3811</v>
      </c>
      <c r="AO1934" s="25" t="s">
        <v>3811</v>
      </c>
      <c r="BL1934" s="27" t="str">
        <f t="shared" si="924"/>
        <v/>
      </c>
      <c r="BM1934" s="21" t="s">
        <v>3811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3811</v>
      </c>
      <c r="AO1935" s="25" t="s">
        <v>3811</v>
      </c>
      <c r="BL1935" s="27" t="str">
        <f t="shared" si="924"/>
        <v/>
      </c>
      <c r="BM1935" s="21" t="s">
        <v>3811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3811</v>
      </c>
      <c r="AO1936" s="25" t="s">
        <v>3811</v>
      </c>
      <c r="BL1936" s="27" t="str">
        <f t="shared" si="924"/>
        <v/>
      </c>
      <c r="BM1936" s="21" t="s">
        <v>3811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3811</v>
      </c>
      <c r="AO1937" s="25" t="s">
        <v>3811</v>
      </c>
      <c r="BL1937" s="27" t="str">
        <f t="shared" si="924"/>
        <v/>
      </c>
      <c r="BM1937" s="21" t="s">
        <v>3811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3811</v>
      </c>
      <c r="AO1938" s="25" t="s">
        <v>3811</v>
      </c>
      <c r="BL1938" s="27" t="str">
        <f t="shared" si="924"/>
        <v/>
      </c>
      <c r="BM1938" s="21" t="s">
        <v>3811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3811</v>
      </c>
      <c r="AO1939" s="25" t="s">
        <v>3811</v>
      </c>
      <c r="BL1939" s="27" t="str">
        <f t="shared" si="924"/>
        <v/>
      </c>
      <c r="BM1939" s="21" t="s">
        <v>3811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3811</v>
      </c>
      <c r="AO1940" s="25" t="s">
        <v>3811</v>
      </c>
      <c r="BL1940" s="27" t="str">
        <f t="shared" si="924"/>
        <v/>
      </c>
      <c r="BM1940" s="21" t="s">
        <v>3811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3811</v>
      </c>
      <c r="AO1941" s="25" t="s">
        <v>3811</v>
      </c>
      <c r="BL1941" s="27" t="str">
        <f t="shared" si="924"/>
        <v/>
      </c>
      <c r="BM1941" s="21" t="s">
        <v>3811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3811</v>
      </c>
      <c r="AO1942" s="25" t="s">
        <v>3811</v>
      </c>
      <c r="BL1942" s="27" t="str">
        <f t="shared" si="924"/>
        <v/>
      </c>
      <c r="BM1942" s="21" t="s">
        <v>3811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3811</v>
      </c>
      <c r="AO1943" s="25" t="s">
        <v>3811</v>
      </c>
      <c r="BL1943" s="27" t="str">
        <f t="shared" si="924"/>
        <v/>
      </c>
      <c r="BM1943" s="21" t="s">
        <v>3811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3811</v>
      </c>
      <c r="AO1944" s="25" t="s">
        <v>3811</v>
      </c>
      <c r="BL1944" s="27" t="str">
        <f t="shared" si="924"/>
        <v/>
      </c>
      <c r="BM1944" s="21" t="s">
        <v>3811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3811</v>
      </c>
      <c r="AO1945" s="25" t="s">
        <v>3811</v>
      </c>
      <c r="BL1945" s="27" t="str">
        <f t="shared" si="924"/>
        <v/>
      </c>
      <c r="BM1945" s="21" t="s">
        <v>3811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3811</v>
      </c>
      <c r="AO1946" s="25" t="s">
        <v>3811</v>
      </c>
      <c r="BL1946" s="27" t="str">
        <f t="shared" si="924"/>
        <v/>
      </c>
      <c r="BM1946" s="21" t="s">
        <v>3811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3811</v>
      </c>
      <c r="AO1947" s="25" t="s">
        <v>3811</v>
      </c>
      <c r="BL1947" s="27" t="str">
        <f t="shared" si="924"/>
        <v/>
      </c>
      <c r="BM1947" s="21" t="s">
        <v>3811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3811</v>
      </c>
      <c r="AO1948" s="25" t="s">
        <v>3811</v>
      </c>
      <c r="BL1948" s="27" t="str">
        <f t="shared" si="924"/>
        <v/>
      </c>
      <c r="BM1948" s="21" t="s">
        <v>3811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3811</v>
      </c>
      <c r="AO1949" s="25" t="s">
        <v>3811</v>
      </c>
      <c r="BL1949" s="27" t="str">
        <f t="shared" si="924"/>
        <v/>
      </c>
      <c r="BM1949" s="21" t="s">
        <v>3811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3811</v>
      </c>
      <c r="AO1950" s="25" t="s">
        <v>3811</v>
      </c>
      <c r="BL1950" s="27" t="str">
        <f t="shared" si="924"/>
        <v/>
      </c>
      <c r="BM1950" s="21" t="s">
        <v>3811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3811</v>
      </c>
      <c r="AO1951" s="25" t="s">
        <v>3811</v>
      </c>
      <c r="BL1951" s="27" t="str">
        <f t="shared" si="924"/>
        <v/>
      </c>
      <c r="BM1951" s="21" t="s">
        <v>3811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3811</v>
      </c>
      <c r="AO1952" s="25" t="s">
        <v>3811</v>
      </c>
      <c r="BL1952" s="27" t="str">
        <f t="shared" si="924"/>
        <v/>
      </c>
      <c r="BM1952" s="21" t="s">
        <v>3811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3811</v>
      </c>
      <c r="AO1953" s="25" t="s">
        <v>3811</v>
      </c>
      <c r="BL1953" s="27" t="str">
        <f t="shared" si="924"/>
        <v/>
      </c>
      <c r="BM1953" s="21" t="s">
        <v>3811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3811</v>
      </c>
      <c r="AO1954" s="25" t="s">
        <v>3811</v>
      </c>
      <c r="BL1954" s="27" t="str">
        <f t="shared" si="924"/>
        <v/>
      </c>
      <c r="BM1954" s="21" t="s">
        <v>3811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3811</v>
      </c>
      <c r="AO1955" s="25" t="s">
        <v>3811</v>
      </c>
      <c r="BL1955" s="27" t="str">
        <f t="shared" si="924"/>
        <v/>
      </c>
      <c r="BM1955" s="21" t="s">
        <v>3811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3811</v>
      </c>
      <c r="AO1956" s="25" t="s">
        <v>3811</v>
      </c>
      <c r="BL1956" s="27" t="str">
        <f t="shared" si="924"/>
        <v/>
      </c>
      <c r="BM1956" s="21" t="s">
        <v>3811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3811</v>
      </c>
      <c r="AO1957" s="25" t="s">
        <v>3811</v>
      </c>
      <c r="BL1957" s="27" t="str">
        <f t="shared" si="924"/>
        <v/>
      </c>
      <c r="BM1957" s="21" t="s">
        <v>3811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3811</v>
      </c>
      <c r="AO1958" s="25" t="s">
        <v>3811</v>
      </c>
      <c r="BL1958" s="27" t="str">
        <f t="shared" si="924"/>
        <v/>
      </c>
      <c r="BM1958" s="21" t="s">
        <v>3811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3811</v>
      </c>
      <c r="AO1959" s="25" t="s">
        <v>3811</v>
      </c>
      <c r="BL1959" s="27" t="str">
        <f t="shared" si="924"/>
        <v/>
      </c>
      <c r="BM1959" s="21" t="s">
        <v>3811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3811</v>
      </c>
      <c r="AO1960" s="25" t="s">
        <v>3811</v>
      </c>
      <c r="BL1960" s="27" t="str">
        <f t="shared" si="924"/>
        <v/>
      </c>
      <c r="BM1960" s="21" t="s">
        <v>3811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3811</v>
      </c>
      <c r="AO1961" s="25" t="s">
        <v>3811</v>
      </c>
      <c r="BL1961" s="27" t="str">
        <f t="shared" si="924"/>
        <v/>
      </c>
      <c r="BM1961" s="21" t="s">
        <v>3811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3811</v>
      </c>
      <c r="AO1962" s="25" t="s">
        <v>3811</v>
      </c>
      <c r="BL1962" s="27" t="str">
        <f t="shared" si="924"/>
        <v/>
      </c>
      <c r="BM1962" s="21" t="s">
        <v>3811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3811</v>
      </c>
      <c r="AO1963" s="25" t="s">
        <v>3811</v>
      </c>
      <c r="BL1963" s="27" t="str">
        <f t="shared" si="924"/>
        <v/>
      </c>
      <c r="BM1963" s="21" t="s">
        <v>3811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3811</v>
      </c>
      <c r="AO1964" s="25" t="s">
        <v>3811</v>
      </c>
      <c r="BL1964" s="27" t="str">
        <f t="shared" si="924"/>
        <v/>
      </c>
      <c r="BM1964" s="21" t="s">
        <v>3811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3811</v>
      </c>
      <c r="AO1965" s="25" t="s">
        <v>3811</v>
      </c>
      <c r="BL1965" s="27" t="str">
        <f t="shared" si="924"/>
        <v/>
      </c>
      <c r="BM1965" s="21" t="s">
        <v>3811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3811</v>
      </c>
      <c r="AO1966" s="25" t="s">
        <v>3811</v>
      </c>
      <c r="BL1966" s="27" t="str">
        <f t="shared" si="924"/>
        <v/>
      </c>
      <c r="BM1966" s="21" t="s">
        <v>3811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3811</v>
      </c>
      <c r="AO1967" s="25" t="s">
        <v>3811</v>
      </c>
      <c r="BL1967" s="27" t="str">
        <f t="shared" si="924"/>
        <v/>
      </c>
      <c r="BM1967" s="21" t="s">
        <v>3811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3811</v>
      </c>
      <c r="AO1968" s="25" t="s">
        <v>3811</v>
      </c>
      <c r="BL1968" s="27" t="str">
        <f t="shared" si="924"/>
        <v/>
      </c>
      <c r="BM1968" s="21" t="s">
        <v>3811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3811</v>
      </c>
      <c r="AO1969" s="25" t="s">
        <v>3811</v>
      </c>
      <c r="BL1969" s="27" t="str">
        <f t="shared" si="924"/>
        <v/>
      </c>
      <c r="BM1969" s="21" t="s">
        <v>3811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3811</v>
      </c>
      <c r="AO1970" s="25" t="s">
        <v>3811</v>
      </c>
      <c r="BL1970" s="27" t="str">
        <f t="shared" si="924"/>
        <v/>
      </c>
      <c r="BM1970" s="21" t="s">
        <v>3811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3811</v>
      </c>
      <c r="AO1971" s="25" t="s">
        <v>3811</v>
      </c>
      <c r="BL1971" s="27" t="str">
        <f t="shared" si="924"/>
        <v/>
      </c>
      <c r="BM1971" s="21" t="s">
        <v>3811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3811</v>
      </c>
      <c r="AO1972" s="25" t="s">
        <v>3811</v>
      </c>
      <c r="BL1972" s="27" t="str">
        <f t="shared" si="924"/>
        <v/>
      </c>
      <c r="BM1972" s="21" t="s">
        <v>3811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3811</v>
      </c>
      <c r="AO1973" s="25" t="s">
        <v>3811</v>
      </c>
      <c r="BL1973" s="27" t="str">
        <f t="shared" si="924"/>
        <v/>
      </c>
      <c r="BM1973" s="21" t="s">
        <v>3811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3811</v>
      </c>
      <c r="AO1974" s="25" t="s">
        <v>3811</v>
      </c>
      <c r="BL1974" s="27" t="str">
        <f t="shared" si="924"/>
        <v/>
      </c>
      <c r="BM1974" s="21" t="s">
        <v>3811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3811</v>
      </c>
      <c r="AO1975" s="25" t="s">
        <v>3811</v>
      </c>
      <c r="BL1975" s="27" t="str">
        <f t="shared" si="924"/>
        <v/>
      </c>
      <c r="BM1975" s="21" t="s">
        <v>3811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3811</v>
      </c>
      <c r="AO1976" s="25" t="s">
        <v>3811</v>
      </c>
      <c r="BL1976" s="27" t="str">
        <f t="shared" si="924"/>
        <v/>
      </c>
      <c r="BM1976" s="21" t="s">
        <v>3811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3811</v>
      </c>
      <c r="AO1977" s="25" t="s">
        <v>3811</v>
      </c>
      <c r="BL1977" s="27" t="str">
        <f t="shared" si="924"/>
        <v/>
      </c>
      <c r="BM1977" s="21" t="s">
        <v>3811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3811</v>
      </c>
      <c r="AO1978" s="25" t="s">
        <v>3811</v>
      </c>
      <c r="BL1978" s="27" t="str">
        <f t="shared" si="924"/>
        <v/>
      </c>
      <c r="BM1978" s="21" t="s">
        <v>3811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3811</v>
      </c>
      <c r="AO1979" s="25" t="s">
        <v>3811</v>
      </c>
      <c r="BL1979" s="27" t="str">
        <f t="shared" si="924"/>
        <v/>
      </c>
      <c r="BM1979" s="21" t="s">
        <v>3811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3811</v>
      </c>
      <c r="AO1980" s="25" t="s">
        <v>3811</v>
      </c>
      <c r="BL1980" s="27" t="str">
        <f t="shared" si="924"/>
        <v/>
      </c>
      <c r="BM1980" s="21" t="s">
        <v>3811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3811</v>
      </c>
      <c r="AO1981" s="25" t="s">
        <v>3811</v>
      </c>
      <c r="BL1981" s="27" t="str">
        <f t="shared" si="924"/>
        <v/>
      </c>
      <c r="BM1981" s="21" t="s">
        <v>3811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3811</v>
      </c>
      <c r="AO1982" s="25" t="s">
        <v>3811</v>
      </c>
      <c r="BL1982" s="27" t="str">
        <f t="shared" si="924"/>
        <v/>
      </c>
      <c r="BM1982" s="21" t="s">
        <v>3811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3811</v>
      </c>
      <c r="AO1983" s="25" t="s">
        <v>3811</v>
      </c>
      <c r="BL1983" s="27" t="str">
        <f t="shared" si="924"/>
        <v/>
      </c>
      <c r="BM1983" s="21" t="s">
        <v>3811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3811</v>
      </c>
      <c r="AO1984" s="25" t="s">
        <v>3811</v>
      </c>
      <c r="BL1984" s="27" t="str">
        <f t="shared" si="924"/>
        <v/>
      </c>
      <c r="BM1984" s="21" t="s">
        <v>3811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3811</v>
      </c>
      <c r="AO1985" s="25" t="s">
        <v>3811</v>
      </c>
      <c r="BL1985" s="27" t="str">
        <f t="shared" si="924"/>
        <v/>
      </c>
      <c r="BM1985" s="21" t="s">
        <v>3811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3811</v>
      </c>
      <c r="AO1986" s="25" t="s">
        <v>3811</v>
      </c>
      <c r="BL1986" s="27" t="str">
        <f t="shared" ref="BL1986:BL2000" si="925">IF(OR(BK1986&lt;&gt;"",BE1986&lt;&gt;""),"SorHandNandE","")</f>
        <v/>
      </c>
      <c r="BM1986" s="21" t="s">
        <v>3811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3811</v>
      </c>
      <c r="AO1987" s="25" t="s">
        <v>3811</v>
      </c>
      <c r="BL1987" s="27" t="str">
        <f t="shared" si="925"/>
        <v/>
      </c>
      <c r="BM1987" s="21" t="s">
        <v>3811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3811</v>
      </c>
      <c r="AO1988" s="25" t="s">
        <v>3811</v>
      </c>
      <c r="BL1988" s="27" t="str">
        <f t="shared" si="925"/>
        <v/>
      </c>
      <c r="BM1988" s="21" t="s">
        <v>3811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3811</v>
      </c>
      <c r="AO1989" s="25" t="s">
        <v>3811</v>
      </c>
      <c r="BL1989" s="27" t="str">
        <f t="shared" si="925"/>
        <v/>
      </c>
      <c r="BM1989" s="21" t="s">
        <v>3811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3811</v>
      </c>
      <c r="AO1990" s="25" t="s">
        <v>3811</v>
      </c>
      <c r="BL1990" s="27" t="str">
        <f t="shared" si="925"/>
        <v/>
      </c>
      <c r="BM1990" s="21" t="s">
        <v>3811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3811</v>
      </c>
      <c r="AO1991" s="25" t="s">
        <v>3811</v>
      </c>
      <c r="BL1991" s="27" t="str">
        <f t="shared" si="925"/>
        <v/>
      </c>
      <c r="BM1991" s="21" t="s">
        <v>3811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3811</v>
      </c>
      <c r="AO1992" s="25" t="s">
        <v>3811</v>
      </c>
      <c r="BL1992" s="27" t="str">
        <f t="shared" si="925"/>
        <v/>
      </c>
      <c r="BM1992" s="21" t="s">
        <v>3811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3811</v>
      </c>
      <c r="AO1993" s="25" t="s">
        <v>3811</v>
      </c>
      <c r="BL1993" s="27" t="str">
        <f t="shared" si="925"/>
        <v/>
      </c>
      <c r="BM1993" s="21" t="s">
        <v>3811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3811</v>
      </c>
      <c r="AO1994" s="25" t="s">
        <v>3811</v>
      </c>
      <c r="BL1994" s="27" t="str">
        <f t="shared" si="925"/>
        <v/>
      </c>
      <c r="BM1994" s="21" t="s">
        <v>3811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3811</v>
      </c>
      <c r="AO1995" s="25" t="s">
        <v>3811</v>
      </c>
      <c r="BL1995" s="27" t="str">
        <f t="shared" si="925"/>
        <v/>
      </c>
      <c r="BM1995" s="21" t="s">
        <v>3811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3811</v>
      </c>
      <c r="AO1996" s="25" t="s">
        <v>3811</v>
      </c>
      <c r="BL1996" s="27" t="str">
        <f t="shared" si="925"/>
        <v/>
      </c>
      <c r="BM1996" s="21" t="s">
        <v>3811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3811</v>
      </c>
      <c r="AO1997" s="25" t="s">
        <v>3811</v>
      </c>
      <c r="BL1997" s="27" t="str">
        <f t="shared" si="925"/>
        <v/>
      </c>
      <c r="BM1997" s="21" t="s">
        <v>3811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3811</v>
      </c>
      <c r="AO1998" s="25" t="s">
        <v>3811</v>
      </c>
      <c r="BL1998" s="27" t="str">
        <f t="shared" si="925"/>
        <v/>
      </c>
      <c r="BM1998" s="21" t="s">
        <v>3811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3811</v>
      </c>
      <c r="AO1999" s="25" t="s">
        <v>3811</v>
      </c>
      <c r="BL1999" s="27" t="str">
        <f t="shared" si="925"/>
        <v/>
      </c>
      <c r="BM1999" s="21" t="s">
        <v>3811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3811</v>
      </c>
      <c r="AO2000" s="25" t="s">
        <v>3811</v>
      </c>
      <c r="BL2000" s="27" t="str">
        <f t="shared" si="925"/>
        <v/>
      </c>
      <c r="BM2000" s="21" t="s">
        <v>3811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68" priority="14" operator="equal">
      <formula>3</formula>
    </cfRule>
    <cfRule type="expression" dxfId="1067" priority="25">
      <formula>AND($S1&lt;3,$O1&lt;&gt;"")</formula>
    </cfRule>
  </conditionalFormatting>
  <conditionalFormatting sqref="V1:V1048576">
    <cfRule type="cellIs" dxfId="1066" priority="15" operator="equal">
      <formula>3</formula>
    </cfRule>
    <cfRule type="expression" dxfId="1065" priority="24">
      <formula>AND($V1&lt;3,$O1&lt;&gt;"")</formula>
    </cfRule>
  </conditionalFormatting>
  <conditionalFormatting sqref="R1:AC1048576">
    <cfRule type="cellIs" dxfId="1064" priority="27" operator="equal">
      <formula>0</formula>
    </cfRule>
    <cfRule type="beginsWith" dxfId="1063" priority="28" operator="beginsWith" text="n/a">
      <formula>LEFT(R1,LEN("n/a"))="n/a"</formula>
    </cfRule>
  </conditionalFormatting>
  <conditionalFormatting sqref="A1:L1048576">
    <cfRule type="cellIs" dxfId="1062" priority="23" operator="equal">
      <formula>0</formula>
    </cfRule>
  </conditionalFormatting>
  <conditionalFormatting sqref="O1:O1048576 G1:G1048576 R1:R1048576">
    <cfRule type="notContainsBlanks" dxfId="1061" priority="22">
      <formula>LEN(TRIM(G1))&gt;0</formula>
    </cfRule>
  </conditionalFormatting>
  <conditionalFormatting sqref="Z1:AA1048576">
    <cfRule type="containsBlanks" dxfId="1060" priority="17">
      <formula>LEN(TRIM(Z1))=0</formula>
    </cfRule>
    <cfRule type="cellIs" dxfId="1059" priority="18" operator="greaterThan">
      <formula>9999999</formula>
    </cfRule>
    <cfRule type="cellIs" dxfId="1058" priority="19" operator="greaterThan">
      <formula>499</formula>
    </cfRule>
    <cfRule type="cellIs" dxfId="1057" priority="20" operator="between">
      <formula>100</formula>
      <formula>499</formula>
    </cfRule>
    <cfRule type="cellIs" dxfId="1056" priority="21" operator="between">
      <formula>29</formula>
      <formula>99</formula>
    </cfRule>
    <cfRule type="cellIs" dxfId="1055" priority="26" operator="between">
      <formula>0</formula>
      <formula>29</formula>
    </cfRule>
  </conditionalFormatting>
  <conditionalFormatting sqref="AA1:AA1048576">
    <cfRule type="containsText" dxfId="1054" priority="16" operator="containsText" text="spike">
      <formula>NOT(ISERROR(SEARCH("spike",AA1)))</formula>
    </cfRule>
  </conditionalFormatting>
  <conditionalFormatting sqref="Y1:Y1048576">
    <cfRule type="cellIs" dxfId="1053" priority="12" operator="equal">
      <formula>3</formula>
    </cfRule>
    <cfRule type="expression" dxfId="1052" priority="13">
      <formula>AND($Y1&lt;3,$O1&lt;&gt;"")</formula>
    </cfRule>
    <cfRule type="notContainsBlanks" dxfId="1051" priority="38">
      <formula>LEN(TRIM(Y1))&gt;0</formula>
    </cfRule>
  </conditionalFormatting>
  <conditionalFormatting sqref="Q1:Q1048576">
    <cfRule type="containsText" dxfId="1050" priority="11" operator="containsText" text="panol">
      <formula>NOT(ISERROR(SEARCH("panol",Q1)))</formula>
    </cfRule>
  </conditionalFormatting>
  <conditionalFormatting sqref="Z1:Z1048576 AB1:AB1048576">
    <cfRule type="notContainsBlanks" dxfId="1049" priority="10">
      <formula>LEN(TRIM(Z1))&gt;0</formula>
    </cfRule>
  </conditionalFormatting>
  <conditionalFormatting sqref="AD1:AF1048576">
    <cfRule type="expression" dxfId="1048" priority="30">
      <formula>AND($O1&lt;&gt;"",$AF1&gt;0,$AF1&lt;&gt;"At Supplier",$AF1&lt;&gt;"")</formula>
    </cfRule>
  </conditionalFormatting>
  <conditionalFormatting sqref="AI1:AJ1048576">
    <cfRule type="expression" dxfId="1047" priority="31">
      <formula>AND($O1&lt;&gt;"",$AI1&gt;0,$AI1&lt;&gt;"Expires this Month",$AI1&lt;&gt;"")</formula>
    </cfRule>
  </conditionalFormatting>
  <conditionalFormatting sqref="AD1:AD1048576">
    <cfRule type="expression" dxfId="1046" priority="33">
      <formula>$AE1="H"</formula>
    </cfRule>
    <cfRule type="expression" dxfId="1045" priority="34">
      <formula>$O1&lt;&gt;""</formula>
    </cfRule>
  </conditionalFormatting>
  <conditionalFormatting sqref="AE1:AE1048576">
    <cfRule type="expression" dxfId="1044" priority="5">
      <formula>AND($AE1="",$AD1&lt;&gt;"")</formula>
    </cfRule>
    <cfRule type="expression" dxfId="1043" priority="35">
      <formula>$O1&lt;&gt;""</formula>
    </cfRule>
  </conditionalFormatting>
  <conditionalFormatting sqref="AD1:AG1048576">
    <cfRule type="expression" dxfId="1042" priority="4">
      <formula>AND($AD1&lt;&gt;"",$AF1="",AG1="",$AG1="")</formula>
    </cfRule>
    <cfRule type="expression" dxfId="1041" priority="29">
      <formula>AND($O1&lt;&gt;"",$AF1="",(OR($AG1="",$AG1=0,$AG1&lt;$AH1)))</formula>
    </cfRule>
  </conditionalFormatting>
  <conditionalFormatting sqref="AD1:AE1048576 AG1:AG1048576">
    <cfRule type="expression" dxfId="1040" priority="32">
      <formula>AND($O1&lt;&gt;"",$AG1&gt;$AH1,$AG1&lt;&gt;"")</formula>
    </cfRule>
  </conditionalFormatting>
  <conditionalFormatting sqref="AD1:AE1048576 AL1:AL1048576">
    <cfRule type="expression" dxfId="1039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38" priority="36">
      <formula>$AR1&lt;&gt;$AR2</formula>
    </cfRule>
    <cfRule type="expression" dxfId="1037" priority="37">
      <formula>$O1&lt;&gt;$O2</formula>
    </cfRule>
  </conditionalFormatting>
  <conditionalFormatting sqref="AD1:AF1048576">
    <cfRule type="expression" dxfId="1036" priority="8">
      <formula>AND($O1&lt;&gt;"",$AD1&lt;&gt;"",$AE1="S",(OR($AF1="",$AF1&lt;$AD1)))</formula>
    </cfRule>
  </conditionalFormatting>
  <conditionalFormatting sqref="AD1:AE1048576 AG1:AG1048576">
    <cfRule type="expression" dxfId="1035" priority="7">
      <formula>AND($O1&lt;&gt;"",$AD1&lt;&gt;"",$AE1="H",(OR($AG1="",$AG1&lt;$AD1)))</formula>
    </cfRule>
  </conditionalFormatting>
  <conditionalFormatting sqref="AD1:AD1048576 AF1:AF1048576 AK1:AK1048576">
    <cfRule type="expression" dxfId="1034" priority="6">
      <formula>AND($O1&lt;&gt;"",$AD1&lt;&gt;"",$AE1="S",$AK1&lt;&gt;"",(OR($AF1="",($AF1-$AK1)&lt;$AD1)))</formula>
    </cfRule>
  </conditionalFormatting>
  <conditionalFormatting sqref="AH1:AH1048576">
    <cfRule type="expression" dxfId="1033" priority="3">
      <formula>AND($O1&lt;&gt;"",$AH1&gt;$AG1,LEFT($AH1,1)&lt;&gt;"H")</formula>
    </cfRule>
  </conditionalFormatting>
  <conditionalFormatting sqref="AG1:AG1048576">
    <cfRule type="expression" dxfId="1032" priority="2">
      <formula>AND($O1&lt;&gt;"",$AH1&gt;$AG1,LEFT($AH1,1)&lt;&gt;"H")</formula>
    </cfRule>
  </conditionalFormatting>
  <conditionalFormatting sqref="A1045952:BM1048576">
    <cfRule type="expression" dxfId="1031" priority="39">
      <formula>$AR1045952&lt;&gt;$AR1</formula>
    </cfRule>
    <cfRule type="expression" dxfId="1030" priority="40">
      <formula>$O1045952&lt;&gt;$O1</formula>
    </cfRule>
  </conditionalFormatting>
  <conditionalFormatting sqref="A2000:AM2000 AP2000:BL2000">
    <cfRule type="expression" dxfId="1029" priority="41">
      <formula>$AR2000&lt;&gt;#REF!</formula>
    </cfRule>
    <cfRule type="expression" dxfId="1028" priority="42">
      <formula>$O2000&lt;&gt;#REF!</formula>
    </cfRule>
  </conditionalFormatting>
  <conditionalFormatting sqref="AJ1:AJ1048576">
    <cfRule type="expression" dxfId="1027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14"/>
  <sheetViews>
    <sheetView zoomScale="95" zoomScaleNormal="95" workbookViewId="0">
      <pane ySplit="1" topLeftCell="A2" activePane="bottomLeft" state="frozen"/>
      <selection activeCell="B1" sqref="B1"/>
      <selection pane="bottomLeft" activeCell="A2" sqref="A2:G514"/>
    </sheetView>
  </sheetViews>
  <sheetFormatPr defaultRowHeight="15"/>
  <cols>
    <col min="1" max="1" width="0.5703125" style="39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5.85546875" style="74" bestFit="1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165">
      <c r="A1" s="77" t="s">
        <v>5662</v>
      </c>
      <c r="B1" s="206" t="s">
        <v>0</v>
      </c>
      <c r="C1" s="206" t="s">
        <v>1</v>
      </c>
      <c r="D1" s="206" t="s">
        <v>39</v>
      </c>
      <c r="E1" s="235" t="s">
        <v>5663</v>
      </c>
      <c r="F1" s="206" t="s">
        <v>5664</v>
      </c>
      <c r="G1" s="206" t="s">
        <v>5665</v>
      </c>
      <c r="H1" s="206" t="s">
        <v>5666</v>
      </c>
      <c r="I1" s="78" t="s">
        <v>5653</v>
      </c>
      <c r="J1" s="79" t="s">
        <v>5654</v>
      </c>
      <c r="K1" s="82" t="s">
        <v>5655</v>
      </c>
      <c r="L1" s="83" t="s">
        <v>5660</v>
      </c>
      <c r="M1" s="79" t="s">
        <v>5667</v>
      </c>
      <c r="N1" s="79" t="s">
        <v>5658</v>
      </c>
      <c r="O1" s="84" t="s">
        <v>5656</v>
      </c>
      <c r="P1" s="85" t="s">
        <v>5657</v>
      </c>
      <c r="Q1" s="86" t="s">
        <v>5661</v>
      </c>
      <c r="R1" s="84" t="s">
        <v>5668</v>
      </c>
      <c r="S1" s="84" t="s">
        <v>5658</v>
      </c>
    </row>
    <row r="2" spans="1:19">
      <c r="A2" s="77" t="str">
        <f>IFERROR(INDEX(Review!AE:AE,MATCH(C2,Review!O:O,0)),"")</f>
        <v>h</v>
      </c>
      <c r="B2" s="80" t="str">
        <f>IFERROR(INDEX(Review!Q:Q,MATCH(C2,Review!O:O,0)),"")</f>
        <v>AHLST</v>
      </c>
      <c r="C2" s="26" t="s">
        <v>2538</v>
      </c>
      <c r="D2" s="80" t="str">
        <f>IFERROR(INDEX(Review!P:P,MATCH(C2,Review!O:O,0)),"")</f>
        <v>CARIBBEAN BLUE 60"</v>
      </c>
      <c r="E2" s="81">
        <f>IFERROR(INDEX(Review!AD:AD,MATCH(C2,Review!O:O,0)),"")</f>
        <v>74</v>
      </c>
      <c r="F2" s="80" t="str">
        <f t="shared" ref="F2:F14" si="0">IFERROR(H2,"")</f>
        <v>HUN</v>
      </c>
      <c r="G2" s="80" t="str">
        <f t="shared" ref="G2:G14" si="1">IFERROR(IF(A2="H","Huntsville",IFERROR(IF(F2="","",INDEX(N:N,MATCH(F2,J:J,0))),INDEX(S:S,MATCH(F2,O:O,0)))),"")</f>
        <v>Huntsville</v>
      </c>
      <c r="H2" s="80" t="str">
        <f t="shared" ref="H2:H14" si="2">IFERROR(IF(A2="H","HUN",IF(K2&gt;=E2,J2,"")),"")</f>
        <v>HUN</v>
      </c>
      <c r="I2" s="78">
        <f>IFERROR(COUNTIFS('Supp Consol'!A:A,C2,'Supp Consol'!Y:Y,"Releasable"),"")</f>
        <v>1</v>
      </c>
      <c r="J2" s="79" t="str">
        <f>IFERROR(IF(A2="H","",INDEX('Supp Consol'!R:R,MATCH(_xlfn.CONCAT(C2,"1"),'Supp Consol'!AC:AC,0))),"")</f>
        <v/>
      </c>
      <c r="K2" s="82" t="str">
        <f>IFERROR(IF(A2="H","",INDEX('Supp Consol'!S:S,MATCH(_xlfn.CONCAT(C2,"1"),'Supp Consol'!AC:AC,0))),"")</f>
        <v/>
      </c>
      <c r="L2" s="83" t="str">
        <f>IFERROR(IF(A2="H","",IF(INDEX('Supp Consol'!X:X,MATCH(_xlfn.CONCAT(C2,"1"),'Supp Consol'!AC:AC,0))="","",INDEX('Supp Consol'!X:X,MATCH(_xlfn.CONCAT(C2,"1"),'Supp Consol'!AC:AC,0)))),"")</f>
        <v/>
      </c>
      <c r="M2" s="79" t="str">
        <f>IFERROR(IF(A2="H","",IF(INDEX('Supp Consol'!F:F,MATCH(_xlfn.CONCAT(C2,"1"),'Supp Consol'!AC:AC,0))="","",INDEX('Supp Consol'!F:F,MATCH(_xlfn.CONCAT(C2,"1"),'Supp Consol'!AC:AC,0)))),"")</f>
        <v/>
      </c>
      <c r="N2" s="79" t="str">
        <f>IFERROR(IF(A2="H","",INDEX(Tables!W:W,MATCH(_xlfn.CONCAT(B2,M2),Tables!V:V,0))),"")</f>
        <v/>
      </c>
      <c r="O2" s="84" t="str">
        <f>IFERROR(IF(A2="H","",IF(I2&gt;1,INDEX('Supp Consol'!R:R,MATCH(_xlfn.CONCAT(C2,"2"),'Supp Consol'!AC:AC,0)),"")),"")</f>
        <v/>
      </c>
      <c r="P2" s="85" t="str">
        <f>IFERROR(IF(A2="H","",IF(I2&gt;1,INDEX('Supp Consol'!S:S,MATCH(_xlfn.CONCAT(C2,"2"),'Supp Consol'!AC:AC,0)),"")),"")</f>
        <v/>
      </c>
      <c r="Q2" s="86" t="str">
        <f>IFERROR(IF(A2="H","",IF(I2&gt;1,IF(INDEX('Supp Consol'!X:X,MATCH(_xlfn.CONCAT(C2,"2"),'Supp Consol'!AC:AC,0))="","",INDEX('Supp Consol'!X:X,MATCH(_xlfn.CONCAT(C2,"2"),'Supp Consol'!AC:AC,0))),"")),"")</f>
        <v/>
      </c>
      <c r="R2" s="84" t="str">
        <f>IFERROR(IF(A2="H","",IF(I2&gt;1,IF(INDEX('Supp Consol'!F:F,MATCH(_xlfn.CONCAT(C2,"2"),'Supp Consol'!AC:AC,0))="","",INDEX('Supp Consol'!F:F,MATCH(_xlfn.CONCAT(C2,"2"),'Supp Consol'!AC:AC,0))),"")),"")</f>
        <v/>
      </c>
      <c r="S2" s="84" t="str">
        <f>IFERROR(IF(A2="H","",IF(I2&gt;1,INDEX(Tables!W:W,MATCH(_xlfn.CONCAT(B2,R2),Tables!V:V,0)),"")),"")</f>
        <v/>
      </c>
    </row>
    <row r="3" spans="1:19">
      <c r="A3" s="77" t="str">
        <f>IFERROR(INDEX(Review!AE:AE,MATCH(C3,Review!O:O,0)),"")</f>
        <v>s</v>
      </c>
      <c r="B3" s="80" t="str">
        <f>IFERROR(INDEX(Review!Q:Q,MATCH(C3,Review!O:O,0)),"")</f>
        <v>AHLST</v>
      </c>
      <c r="C3" s="26" t="s">
        <v>2057</v>
      </c>
      <c r="D3" s="80" t="str">
        <f>IFERROR(INDEX(Review!P:P,MATCH(C3,Review!O:O,0)),"")</f>
        <v>SMOKEY SKIES LC</v>
      </c>
      <c r="E3" s="81">
        <f>IFERROR(INDEX(Review!AD:AD,MATCH(C3,Review!O:O,0)),"")</f>
        <v>1</v>
      </c>
      <c r="F3" s="80" t="str">
        <f t="shared" si="0"/>
        <v>7029</v>
      </c>
      <c r="G3" s="80" t="str">
        <f t="shared" si="1"/>
        <v>Stone</v>
      </c>
      <c r="H3" s="80" t="str">
        <f t="shared" si="2"/>
        <v>7029</v>
      </c>
      <c r="I3" s="78">
        <f>IFERROR(COUNTIFS('Supp Consol'!A:A,C3,'Supp Consol'!Y:Y,"Releasable"),"")</f>
        <v>1</v>
      </c>
      <c r="J3" s="79" t="str">
        <f>IFERROR(IF(A3="H","",INDEX('Supp Consol'!R:R,MATCH(_xlfn.CONCAT(C3,"1"),'Supp Consol'!AC:AC,0))),"")</f>
        <v>7029</v>
      </c>
      <c r="K3" s="82">
        <f>IFERROR(IF(A3="H","",INDEX('Supp Consol'!S:S,MATCH(_xlfn.CONCAT(C3,"1"),'Supp Consol'!AC:AC,0))),"")</f>
        <v>538</v>
      </c>
      <c r="L3" s="83">
        <f>IFERROR(IF(A3="H","",IF(INDEX('Supp Consol'!X:X,MATCH(_xlfn.CONCAT(C3,"1"),'Supp Consol'!AC:AC,0))="","",INDEX('Supp Consol'!X:X,MATCH(_xlfn.CONCAT(C3,"1"),'Supp Consol'!AC:AC,0)))),"")</f>
        <v>45030</v>
      </c>
      <c r="M3" s="79" t="str">
        <f>IFERROR(IF(A3="H","",IF(INDEX('Supp Consol'!F:F,MATCH(_xlfn.CONCAT(C3,"1"),'Supp Consol'!AC:AC,0))="","",INDEX('Supp Consol'!F:F,MATCH(_xlfn.CONCAT(C3,"1"),'Supp Consol'!AC:AC,0)))),"")</f>
        <v>LMSTONE</v>
      </c>
      <c r="N3" s="79" t="str">
        <f>IFERROR(IF(A3="H","",INDEX(Tables!W:W,MATCH(_xlfn.CONCAT(B3,M3),Tables!V:V,0))),"")</f>
        <v>Stone</v>
      </c>
      <c r="O3" s="84" t="str">
        <f>IFERROR(IF(A3="H","",IF(I3&gt;1,INDEX('Supp Consol'!R:R,MATCH(_xlfn.CONCAT(C3,"2"),'Supp Consol'!AC:AC,0)),"")),"")</f>
        <v/>
      </c>
      <c r="P3" s="85" t="str">
        <f>IFERROR(IF(A3="H","",IF(I3&gt;1,INDEX('Supp Consol'!S:S,MATCH(_xlfn.CONCAT(C3,"2"),'Supp Consol'!AC:AC,0)),"")),"")</f>
        <v/>
      </c>
      <c r="Q3" s="86" t="str">
        <f>IFERROR(IF(A3="H","",IF(I3&gt;1,IF(INDEX('Supp Consol'!X:X,MATCH(_xlfn.CONCAT(C3,"2"),'Supp Consol'!AC:AC,0))="","",INDEX('Supp Consol'!X:X,MATCH(_xlfn.CONCAT(C3,"2"),'Supp Consol'!AC:AC,0))),"")),"")</f>
        <v/>
      </c>
      <c r="R3" s="84" t="str">
        <f>IFERROR(IF(A3="H","",IF(I3&gt;1,IF(INDEX('Supp Consol'!F:F,MATCH(_xlfn.CONCAT(C3,"2"),'Supp Consol'!AC:AC,0))="","",INDEX('Supp Consol'!F:F,MATCH(_xlfn.CONCAT(C3,"2"),'Supp Consol'!AC:AC,0))),"")),"")</f>
        <v/>
      </c>
      <c r="S3" s="84" t="str">
        <f>IFERROR(IF(A3="H","",IF(I3&gt;1,INDEX(Tables!W:W,MATCH(_xlfn.CONCAT(B3,R3),Tables!V:V,0)),"")),"")</f>
        <v/>
      </c>
    </row>
    <row r="4" spans="1:19">
      <c r="A4" s="77" t="str">
        <f>IFERROR(INDEX(Review!AE:AE,MATCH(C4,Review!O:O,0)),"")</f>
        <v>s</v>
      </c>
      <c r="B4" s="80" t="str">
        <f>IFERROR(INDEX(Review!Q:Q,MATCH(C4,Review!O:O,0)),"")</f>
        <v>AHLST</v>
      </c>
      <c r="C4" s="26" t="s">
        <v>2973</v>
      </c>
      <c r="D4" s="80" t="str">
        <f>IFERROR(INDEX(Review!P:P,MATCH(C4,Review!O:O,0)),"")</f>
        <v>MACCHIATO</v>
      </c>
      <c r="E4" s="81">
        <f>IFERROR(INDEX(Review!AD:AD,MATCH(C4,Review!O:O,0)),"")</f>
        <v>100</v>
      </c>
      <c r="F4" s="80" t="str">
        <f t="shared" si="0"/>
        <v>6905</v>
      </c>
      <c r="G4" s="80" t="str">
        <f t="shared" si="1"/>
        <v>Stone</v>
      </c>
      <c r="H4" s="80" t="str">
        <f t="shared" si="2"/>
        <v>6905</v>
      </c>
      <c r="I4" s="78">
        <f>IFERROR(COUNTIFS('Supp Consol'!A:A,C4,'Supp Consol'!Y:Y,"Releasable"),"")</f>
        <v>2</v>
      </c>
      <c r="J4" s="79" t="str">
        <f>IFERROR(IF(A4="H","",INDEX('Supp Consol'!R:R,MATCH(_xlfn.CONCAT(C4,"1"),'Supp Consol'!AC:AC,0))),"")</f>
        <v>6905</v>
      </c>
      <c r="K4" s="82">
        <f>IFERROR(IF(A4="H","",INDEX('Supp Consol'!S:S,MATCH(_xlfn.CONCAT(C4,"1"),'Supp Consol'!AC:AC,0))),"")</f>
        <v>4273</v>
      </c>
      <c r="L4" s="83">
        <f>IFERROR(IF(A4="H","",IF(INDEX('Supp Consol'!X:X,MATCH(_xlfn.CONCAT(C4,"1"),'Supp Consol'!AC:AC,0))="","",INDEX('Supp Consol'!X:X,MATCH(_xlfn.CONCAT(C4,"1"),'Supp Consol'!AC:AC,0)))),"")</f>
        <v>45029</v>
      </c>
      <c r="M4" s="79" t="str">
        <f>IFERROR(IF(A4="H","",IF(INDEX('Supp Consol'!F:F,MATCH(_xlfn.CONCAT(C4,"1"),'Supp Consol'!AC:AC,0))="","",INDEX('Supp Consol'!F:F,MATCH(_xlfn.CONCAT(C4,"1"),'Supp Consol'!AC:AC,0)))),"")</f>
        <v>LMSTONE</v>
      </c>
      <c r="N4" s="79" t="str">
        <f>IFERROR(IF(A4="H","",INDEX(Tables!W:W,MATCH(_xlfn.CONCAT(B4,M4),Tables!V:V,0))),"")</f>
        <v>Stone</v>
      </c>
      <c r="O4" s="84" t="str">
        <f>IFERROR(IF(A4="H","",IF(I4&gt;1,INDEX('Supp Consol'!R:R,MATCH(_xlfn.CONCAT(C4,"2"),'Supp Consol'!AC:AC,0)),"")),"")</f>
        <v>7048</v>
      </c>
      <c r="P4" s="85">
        <f>IFERROR(IF(A4="H","",IF(I4&gt;1,INDEX('Supp Consol'!S:S,MATCH(_xlfn.CONCAT(C4,"2"),'Supp Consol'!AC:AC,0)),"")),"")</f>
        <v>2412</v>
      </c>
      <c r="Q4" s="86">
        <f>IFERROR(IF(A4="H","",IF(I4&gt;1,IF(INDEX('Supp Consol'!X:X,MATCH(_xlfn.CONCAT(C4,"2"),'Supp Consol'!AC:AC,0))="","",INDEX('Supp Consol'!X:X,MATCH(_xlfn.CONCAT(C4,"2"),'Supp Consol'!AC:AC,0))),"")),"")</f>
        <v>45029</v>
      </c>
      <c r="R4" s="84" t="str">
        <f>IFERROR(IF(A4="H","",IF(I4&gt;1,IF(INDEX('Supp Consol'!F:F,MATCH(_xlfn.CONCAT(C4,"2"),'Supp Consol'!AC:AC,0))="","",INDEX('Supp Consol'!F:F,MATCH(_xlfn.CONCAT(C4,"2"),'Supp Consol'!AC:AC,0))),"")),"")</f>
        <v>LMSTONE</v>
      </c>
      <c r="S4" s="84" t="str">
        <f>IFERROR(IF(A4="H","",IF(I4&gt;1,INDEX(Tables!W:W,MATCH(_xlfn.CONCAT(B4,R4),Tables!V:V,0)),"")),"")</f>
        <v>Stone</v>
      </c>
    </row>
    <row r="5" spans="1:19">
      <c r="A5" s="77" t="str">
        <f>IFERROR(INDEX(Review!AE:AE,MATCH(C5,Review!O:O,0)),"")</f>
        <v>s</v>
      </c>
      <c r="B5" s="80" t="str">
        <f>IFERROR(INDEX(Review!Q:Q,MATCH(C5,Review!O:O,0)),"")</f>
        <v>CARTI</v>
      </c>
      <c r="C5" s="26" t="s">
        <v>990</v>
      </c>
      <c r="D5" s="80" t="str">
        <f>IFERROR(INDEX(Review!P:P,MATCH(C5,Review!O:O,0)),"")</f>
        <v>CUSTOM GRAY</v>
      </c>
      <c r="E5" s="81">
        <f>IFERROR(INDEX(Review!AD:AD,MATCH(C5,Review!O:O,0)),"")</f>
        <v>1</v>
      </c>
      <c r="F5" s="80" t="str">
        <f t="shared" si="0"/>
        <v>7024</v>
      </c>
      <c r="G5" s="80" t="str">
        <f t="shared" si="1"/>
        <v>Stone</v>
      </c>
      <c r="H5" s="80" t="str">
        <f t="shared" si="2"/>
        <v>7024</v>
      </c>
      <c r="I5" s="78">
        <f>IFERROR(COUNTIFS('Supp Consol'!A:A,C5,'Supp Consol'!Y:Y,"Releasable"),"")</f>
        <v>1</v>
      </c>
      <c r="J5" s="79" t="str">
        <f>IFERROR(IF(A5="H","",INDEX('Supp Consol'!R:R,MATCH(_xlfn.CONCAT(C5,"1"),'Supp Consol'!AC:AC,0))),"")</f>
        <v>7024</v>
      </c>
      <c r="K5" s="82">
        <f>IFERROR(IF(A5="H","",INDEX('Supp Consol'!S:S,MATCH(_xlfn.CONCAT(C5,"1"),'Supp Consol'!AC:AC,0))),"")</f>
        <v>2757</v>
      </c>
      <c r="L5" s="83">
        <f>IFERROR(IF(A5="H","",IF(INDEX('Supp Consol'!X:X,MATCH(_xlfn.CONCAT(C5,"1"),'Supp Consol'!AC:AC,0))="","",INDEX('Supp Consol'!X:X,MATCH(_xlfn.CONCAT(C5,"1"),'Supp Consol'!AC:AC,0)))),"")</f>
        <v>45082</v>
      </c>
      <c r="M5" s="79" t="str">
        <f>IFERROR(IF(A5="H","",IF(INDEX('Supp Consol'!F:F,MATCH(_xlfn.CONCAT(C5,"1"),'Supp Consol'!AC:AC,0))="","",INDEX('Supp Consol'!F:F,MATCH(_xlfn.CONCAT(C5,"1"),'Supp Consol'!AC:AC,0)))),"")</f>
        <v>Watervliet</v>
      </c>
      <c r="N5" s="79" t="str">
        <f>IFERROR(IF(A5="H","",INDEX(Tables!W:W,MATCH(_xlfn.CONCAT(B5,M5),Tables!V:V,0))),"")</f>
        <v>Stone</v>
      </c>
      <c r="O5" s="84" t="str">
        <f>IFERROR(IF(A5="H","",IF(I5&gt;1,INDEX('Supp Consol'!R:R,MATCH(_xlfn.CONCAT(C5,"2"),'Supp Consol'!AC:AC,0)),"")),"")</f>
        <v/>
      </c>
      <c r="P5" s="85" t="str">
        <f>IFERROR(IF(A5="H","",IF(I5&gt;1,INDEX('Supp Consol'!S:S,MATCH(_xlfn.CONCAT(C5,"2"),'Supp Consol'!AC:AC,0)),"")),"")</f>
        <v/>
      </c>
      <c r="Q5" s="86" t="str">
        <f>IFERROR(IF(A5="H","",IF(I5&gt;1,IF(INDEX('Supp Consol'!X:X,MATCH(_xlfn.CONCAT(C5,"2"),'Supp Consol'!AC:AC,0))="","",INDEX('Supp Consol'!X:X,MATCH(_xlfn.CONCAT(C5,"2"),'Supp Consol'!AC:AC,0))),"")),"")</f>
        <v/>
      </c>
      <c r="R5" s="84" t="str">
        <f>IFERROR(IF(A5="H","",IF(I5&gt;1,IF(INDEX('Supp Consol'!F:F,MATCH(_xlfn.CONCAT(C5,"2"),'Supp Consol'!AC:AC,0))="","",INDEX('Supp Consol'!F:F,MATCH(_xlfn.CONCAT(C5,"2"),'Supp Consol'!AC:AC,0))),"")),"")</f>
        <v/>
      </c>
      <c r="S5" s="84" t="str">
        <f>IFERROR(IF(A5="H","",IF(I5&gt;1,INDEX(Tables!W:W,MATCH(_xlfn.CONCAT(B5,R5),Tables!V:V,0)),"")),"")</f>
        <v/>
      </c>
    </row>
    <row r="6" spans="1:19">
      <c r="A6" s="77" t="str">
        <f>IFERROR(INDEX(Review!AE:AE,MATCH(C6,Review!O:O,0)),"")</f>
        <v>s</v>
      </c>
      <c r="B6" s="80" t="str">
        <f>IFERROR(INDEX(Review!Q:Q,MATCH(C6,Review!O:O,0)),"")</f>
        <v>DNP A</v>
      </c>
      <c r="C6" s="26" t="s">
        <v>3062</v>
      </c>
      <c r="D6" s="80" t="str">
        <f>IFERROR(INDEX(Review!P:P,MATCH(C6,Review!O:O,0)),"")</f>
        <v>CLEAR MAPLE 50"</v>
      </c>
      <c r="E6" s="81">
        <f>IFERROR(INDEX(Review!AD:AD,MATCH(C6,Review!O:O,0)),"")</f>
        <v>300</v>
      </c>
      <c r="F6" s="80" t="str">
        <f t="shared" si="0"/>
        <v>6961</v>
      </c>
      <c r="G6" s="80" t="str">
        <f t="shared" si="1"/>
        <v>Stone</v>
      </c>
      <c r="H6" s="80" t="str">
        <f t="shared" si="2"/>
        <v>6961</v>
      </c>
      <c r="I6" s="78">
        <f>IFERROR(COUNTIFS('Supp Consol'!A:A,C6,'Supp Consol'!Y:Y,"Releasable"),"")</f>
        <v>1</v>
      </c>
      <c r="J6" s="79" t="str">
        <f>IFERROR(IF(A6="H","",INDEX('Supp Consol'!R:R,MATCH(_xlfn.CONCAT(C6,"1"),'Supp Consol'!AC:AC,0))),"")</f>
        <v>6961</v>
      </c>
      <c r="K6" s="82">
        <f>IFERROR(IF(A6="H","",INDEX('Supp Consol'!S:S,MATCH(_xlfn.CONCAT(C6,"1"),'Supp Consol'!AC:AC,0))),"")</f>
        <v>2156</v>
      </c>
      <c r="L6" s="83">
        <f>IFERROR(IF(A6="H","",IF(INDEX('Supp Consol'!X:X,MATCH(_xlfn.CONCAT(C6,"1"),'Supp Consol'!AC:AC,0))="","",INDEX('Supp Consol'!X:X,MATCH(_xlfn.CONCAT(C6,"1"),'Supp Consol'!AC:AC,0)))),"")</f>
        <v>45000</v>
      </c>
      <c r="M6" s="79" t="str">
        <f>IFERROR(IF(A6="H","",IF(INDEX('Supp Consol'!F:F,MATCH(_xlfn.CONCAT(C6,"1"),'Supp Consol'!AC:AC,0))="","",INDEX('Supp Consol'!F:F,MATCH(_xlfn.CONCAT(C6,"1"),'Supp Consol'!AC:AC,0)))),"")</f>
        <v>New York</v>
      </c>
      <c r="N6" s="79" t="str">
        <f>IFERROR(IF(A6="H","",INDEX(Tables!W:W,MATCH(_xlfn.CONCAT(B6,M6),Tables!V:V,0))),"")</f>
        <v>Stone</v>
      </c>
      <c r="O6" s="84" t="str">
        <f>IFERROR(IF(A6="H","",IF(I6&gt;1,INDEX('Supp Consol'!R:R,MATCH(_xlfn.CONCAT(C6,"2"),'Supp Consol'!AC:AC,0)),"")),"")</f>
        <v/>
      </c>
      <c r="P6" s="85" t="str">
        <f>IFERROR(IF(A6="H","",IF(I6&gt;1,INDEX('Supp Consol'!S:S,MATCH(_xlfn.CONCAT(C6,"2"),'Supp Consol'!AC:AC,0)),"")),"")</f>
        <v/>
      </c>
      <c r="Q6" s="86" t="str">
        <f>IFERROR(IF(A6="H","",IF(I6&gt;1,IF(INDEX('Supp Consol'!X:X,MATCH(_xlfn.CONCAT(C6,"2"),'Supp Consol'!AC:AC,0))="","",INDEX('Supp Consol'!X:X,MATCH(_xlfn.CONCAT(C6,"2"),'Supp Consol'!AC:AC,0))),"")),"")</f>
        <v/>
      </c>
      <c r="R6" s="84" t="str">
        <f>IFERROR(IF(A6="H","",IF(I6&gt;1,IF(INDEX('Supp Consol'!F:F,MATCH(_xlfn.CONCAT(C6,"2"),'Supp Consol'!AC:AC,0))="","",INDEX('Supp Consol'!F:F,MATCH(_xlfn.CONCAT(C6,"2"),'Supp Consol'!AC:AC,0))),"")),"")</f>
        <v/>
      </c>
      <c r="S6" s="84" t="str">
        <f>IFERROR(IF(A6="H","",IF(I6&gt;1,INDEX(Tables!W:W,MATCH(_xlfn.CONCAT(B6,R6),Tables!V:V,0)),"")),"")</f>
        <v/>
      </c>
    </row>
    <row r="7" spans="1:19">
      <c r="A7" s="77" t="str">
        <f>IFERROR(INDEX(Review!AE:AE,MATCH(C7,Review!O:O,0)),"")</f>
        <v>s</v>
      </c>
      <c r="B7" s="80" t="str">
        <f>IFERROR(INDEX(Review!Q:Q,MATCH(C7,Review!O:O,0)),"")</f>
        <v>INTER</v>
      </c>
      <c r="C7" s="26" t="s">
        <v>472</v>
      </c>
      <c r="D7" s="80" t="str">
        <f>IFERROR(INDEX(Review!P:P,MATCH(C7,Review!O:O,0)),"")</f>
        <v>NATURAL ALLURE</v>
      </c>
      <c r="E7" s="81">
        <f>IFERROR(INDEX(Review!AD:AD,MATCH(C7,Review!O:O,0)),"")</f>
        <v>1</v>
      </c>
      <c r="F7" s="80" t="str">
        <f t="shared" si="0"/>
        <v>7023</v>
      </c>
      <c r="G7" s="80" t="str">
        <f t="shared" si="1"/>
        <v>Interprint</v>
      </c>
      <c r="H7" s="80" t="str">
        <f t="shared" si="2"/>
        <v>7023</v>
      </c>
      <c r="I7" s="78">
        <f>IFERROR(COUNTIFS('Supp Consol'!A:A,C7,'Supp Consol'!Y:Y,"Releasable"),"")</f>
        <v>1</v>
      </c>
      <c r="J7" s="79" t="str">
        <f>IFERROR(IF(A7="H","",INDEX('Supp Consol'!R:R,MATCH(_xlfn.CONCAT(C7,"1"),'Supp Consol'!AC:AC,0))),"")</f>
        <v>7023</v>
      </c>
      <c r="K7" s="82">
        <f>IFERROR(IF(A7="H","",INDEX('Supp Consol'!S:S,MATCH(_xlfn.CONCAT(C7,"1"),'Supp Consol'!AC:AC,0))),"")</f>
        <v>602</v>
      </c>
      <c r="L7" s="83">
        <f>IFERROR(IF(A7="H","",IF(INDEX('Supp Consol'!X:X,MATCH(_xlfn.CONCAT(C7,"1"),'Supp Consol'!AC:AC,0))="","",INDEX('Supp Consol'!X:X,MATCH(_xlfn.CONCAT(C7,"1"),'Supp Consol'!AC:AC,0)))),"")</f>
        <v>44935</v>
      </c>
      <c r="M7" s="79" t="str">
        <f>IFERROR(IF(A7="H","",IF(INDEX('Supp Consol'!F:F,MATCH(_xlfn.CONCAT(C7,"1"),'Supp Consol'!AC:AC,0))="","",INDEX('Supp Consol'!F:F,MATCH(_xlfn.CONCAT(C7,"1"),'Supp Consol'!AC:AC,0)))),"")</f>
        <v/>
      </c>
      <c r="N7" s="79" t="str">
        <f>IFERROR(IF(A7="H","",INDEX(Tables!W:W,MATCH(_xlfn.CONCAT(B7,M7),Tables!V:V,0))),"")</f>
        <v>Interprint</v>
      </c>
      <c r="O7" s="84" t="str">
        <f>IFERROR(IF(A7="H","",IF(I7&gt;1,INDEX('Supp Consol'!R:R,MATCH(_xlfn.CONCAT(C7,"2"),'Supp Consol'!AC:AC,0)),"")),"")</f>
        <v/>
      </c>
      <c r="P7" s="85" t="str">
        <f>IFERROR(IF(A7="H","",IF(I7&gt;1,INDEX('Supp Consol'!S:S,MATCH(_xlfn.CONCAT(C7,"2"),'Supp Consol'!AC:AC,0)),"")),"")</f>
        <v/>
      </c>
      <c r="Q7" s="86" t="str">
        <f>IFERROR(IF(A7="H","",IF(I7&gt;1,IF(INDEX('Supp Consol'!X:X,MATCH(_xlfn.CONCAT(C7,"2"),'Supp Consol'!AC:AC,0))="","",INDEX('Supp Consol'!X:X,MATCH(_xlfn.CONCAT(C7,"2"),'Supp Consol'!AC:AC,0))),"")),"")</f>
        <v/>
      </c>
      <c r="R7" s="84" t="str">
        <f>IFERROR(IF(A7="H","",IF(I7&gt;1,IF(INDEX('Supp Consol'!F:F,MATCH(_xlfn.CONCAT(C7,"2"),'Supp Consol'!AC:AC,0))="","",INDEX('Supp Consol'!F:F,MATCH(_xlfn.CONCAT(C7,"2"),'Supp Consol'!AC:AC,0))),"")),"")</f>
        <v/>
      </c>
      <c r="S7" s="84" t="str">
        <f>IFERROR(IF(A7="H","",IF(I7&gt;1,INDEX(Tables!W:W,MATCH(_xlfn.CONCAT(B7,R7),Tables!V:V,0)),"")),"")</f>
        <v/>
      </c>
    </row>
    <row r="8" spans="1:19">
      <c r="A8" s="77" t="str">
        <f>IFERROR(INDEX(Review!AE:AE,MATCH(C8,Review!O:O,0)),"")</f>
        <v>s</v>
      </c>
      <c r="B8" s="80" t="str">
        <f>IFERROR(INDEX(Review!Q:Q,MATCH(C8,Review!O:O,0)),"")</f>
        <v>LAMIG</v>
      </c>
      <c r="C8" s="26" t="s">
        <v>1875</v>
      </c>
      <c r="D8" s="80" t="str">
        <f>IFERROR(INDEX(Review!P:P,MATCH(C8,Review!O:O,0)),"")</f>
        <v>PRALINES &amp; CREAM</v>
      </c>
      <c r="E8" s="81">
        <f>IFERROR(INDEX(Review!AD:AD,MATCH(C8,Review!O:O,0)),"")</f>
        <v>200</v>
      </c>
      <c r="F8" s="80" t="str">
        <f t="shared" si="0"/>
        <v>7090</v>
      </c>
      <c r="G8" s="80" t="str">
        <f t="shared" si="1"/>
        <v>Stone</v>
      </c>
      <c r="H8" s="80" t="str">
        <f t="shared" si="2"/>
        <v>7090</v>
      </c>
      <c r="I8" s="78">
        <f>IFERROR(COUNTIFS('Supp Consol'!A:A,C8,'Supp Consol'!Y:Y,"Releasable"),"")</f>
        <v>1</v>
      </c>
      <c r="J8" s="79" t="str">
        <f>IFERROR(IF(A8="H","",INDEX('Supp Consol'!R:R,MATCH(_xlfn.CONCAT(C8,"1"),'Supp Consol'!AC:AC,0))),"")</f>
        <v>7090</v>
      </c>
      <c r="K8" s="82">
        <f>IFERROR(IF(A8="H","",INDEX('Supp Consol'!S:S,MATCH(_xlfn.CONCAT(C8,"1"),'Supp Consol'!AC:AC,0))),"")</f>
        <v>728</v>
      </c>
      <c r="L8" s="83">
        <f>IFERROR(IF(A8="H","",IF(INDEX('Supp Consol'!X:X,MATCH(_xlfn.CONCAT(C8,"1"),'Supp Consol'!AC:AC,0))="","",INDEX('Supp Consol'!X:X,MATCH(_xlfn.CONCAT(C8,"1"),'Supp Consol'!AC:AC,0)))),"")</f>
        <v>44620</v>
      </c>
      <c r="M8" s="79" t="str">
        <f>IFERROR(IF(A8="H","",IF(INDEX('Supp Consol'!F:F,MATCH(_xlfn.CONCAT(C8,"1"),'Supp Consol'!AC:AC,0))="","",INDEX('Supp Consol'!F:F,MATCH(_xlfn.CONCAT(C8,"1"),'Supp Consol'!AC:AC,0)))),"")</f>
        <v>Watervliet</v>
      </c>
      <c r="N8" s="79" t="str">
        <f>IFERROR(IF(A8="H","",INDEX(Tables!W:W,MATCH(_xlfn.CONCAT(B8,M8),Tables!V:V,0))),"")</f>
        <v>Stone</v>
      </c>
      <c r="O8" s="84" t="str">
        <f>IFERROR(IF(A8="H","",IF(I8&gt;1,INDEX('Supp Consol'!R:R,MATCH(_xlfn.CONCAT(C8,"2"),'Supp Consol'!AC:AC,0)),"")),"")</f>
        <v/>
      </c>
      <c r="P8" s="85" t="str">
        <f>IFERROR(IF(A8="H","",IF(I8&gt;1,INDEX('Supp Consol'!S:S,MATCH(_xlfn.CONCAT(C8,"2"),'Supp Consol'!AC:AC,0)),"")),"")</f>
        <v/>
      </c>
      <c r="Q8" s="86" t="str">
        <f>IFERROR(IF(A8="H","",IF(I8&gt;1,IF(INDEX('Supp Consol'!X:X,MATCH(_xlfn.CONCAT(C8,"2"),'Supp Consol'!AC:AC,0))="","",INDEX('Supp Consol'!X:X,MATCH(_xlfn.CONCAT(C8,"2"),'Supp Consol'!AC:AC,0))),"")),"")</f>
        <v/>
      </c>
      <c r="R8" s="84" t="str">
        <f>IFERROR(IF(A8="H","",IF(I8&gt;1,IF(INDEX('Supp Consol'!F:F,MATCH(_xlfn.CONCAT(C8,"2"),'Supp Consol'!AC:AC,0))="","",INDEX('Supp Consol'!F:F,MATCH(_xlfn.CONCAT(C8,"2"),'Supp Consol'!AC:AC,0))),"")),"")</f>
        <v/>
      </c>
      <c r="S8" s="84" t="str">
        <f>IFERROR(IF(A8="H","",IF(I8&gt;1,INDEX(Tables!W:W,MATCH(_xlfn.CONCAT(B8,R8),Tables!V:V,0)),"")),"")</f>
        <v/>
      </c>
    </row>
    <row r="9" spans="1:19">
      <c r="A9" s="77" t="str">
        <f>IFERROR(INDEX(Review!AE:AE,MATCH(C9,Review!O:O,0)),"")</f>
        <v>s</v>
      </c>
      <c r="B9" s="80" t="str">
        <f>IFERROR(INDEX(Review!Q:Q,MATCH(C9,Review!O:O,0)),"")</f>
        <v>ONYX</v>
      </c>
      <c r="C9" s="26" t="s">
        <v>2561</v>
      </c>
      <c r="D9" s="80" t="str">
        <f>IFERROR(INDEX(Review!P:P,MATCH(C9,Review!O:O,0)),"")</f>
        <v>JETT BLACK</v>
      </c>
      <c r="E9" s="81">
        <f>IFERROR(INDEX(Review!AD:AD,MATCH(C9,Review!O:O,0)),"")</f>
        <v>92</v>
      </c>
      <c r="F9" s="80" t="str">
        <f t="shared" si="0"/>
        <v>7068</v>
      </c>
      <c r="G9" s="80" t="str">
        <f t="shared" si="1"/>
        <v>Onyx</v>
      </c>
      <c r="H9" s="80" t="str">
        <f t="shared" si="2"/>
        <v>7068</v>
      </c>
      <c r="I9" s="78">
        <f>IFERROR(COUNTIFS('Supp Consol'!A:A,C9,'Supp Consol'!Y:Y,"Releasable"),"")</f>
        <v>2</v>
      </c>
      <c r="J9" s="79" t="str">
        <f>IFERROR(IF(A9="H","",INDEX('Supp Consol'!R:R,MATCH(_xlfn.CONCAT(C9,"1"),'Supp Consol'!AC:AC,0))),"")</f>
        <v>7068</v>
      </c>
      <c r="K9" s="82">
        <f>IFERROR(IF(A9="H","",INDEX('Supp Consol'!S:S,MATCH(_xlfn.CONCAT(C9,"1"),'Supp Consol'!AC:AC,0))),"")</f>
        <v>449</v>
      </c>
      <c r="L9" s="83">
        <f>IFERROR(IF(A9="H","",IF(INDEX('Supp Consol'!X:X,MATCH(_xlfn.CONCAT(C9,"1"),'Supp Consol'!AC:AC,0))="","",INDEX('Supp Consol'!X:X,MATCH(_xlfn.CONCAT(C9,"1"),'Supp Consol'!AC:AC,0)))),"")</f>
        <v>44925</v>
      </c>
      <c r="M9" s="79" t="str">
        <f>IFERROR(IF(A9="H","",IF(INDEX('Supp Consol'!F:F,MATCH(_xlfn.CONCAT(C9,"1"),'Supp Consol'!AC:AC,0))="","",INDEX('Supp Consol'!F:F,MATCH(_xlfn.CONCAT(C9,"1"),'Supp Consol'!AC:AC,0)))),"")</f>
        <v/>
      </c>
      <c r="N9" s="79" t="str">
        <f>IFERROR(IF(A9="H","",INDEX(Tables!W:W,MATCH(_xlfn.CONCAT(B9,M9),Tables!V:V,0))),"")</f>
        <v>Onyx</v>
      </c>
      <c r="O9" s="84" t="str">
        <f>IFERROR(IF(A9="H","",IF(I9&gt;1,INDEX('Supp Consol'!R:R,MATCH(_xlfn.CONCAT(C9,"2"),'Supp Consol'!AC:AC,0)),"")),"")</f>
        <v>7124</v>
      </c>
      <c r="P9" s="85">
        <f>IFERROR(IF(A9="H","",IF(I9&gt;1,INDEX('Supp Consol'!S:S,MATCH(_xlfn.CONCAT(C9,"2"),'Supp Consol'!AC:AC,0)),"")),"")</f>
        <v>1930</v>
      </c>
      <c r="Q9" s="86">
        <f>IFERROR(IF(A9="H","",IF(I9&gt;1,IF(INDEX('Supp Consol'!X:X,MATCH(_xlfn.CONCAT(C9,"2"),'Supp Consol'!AC:AC,0))="","",INDEX('Supp Consol'!X:X,MATCH(_xlfn.CONCAT(C9,"2"),'Supp Consol'!AC:AC,0))),"")),"")</f>
        <v>44996</v>
      </c>
      <c r="R9" s="84" t="str">
        <f>IFERROR(IF(A9="H","",IF(I9&gt;1,IF(INDEX('Supp Consol'!F:F,MATCH(_xlfn.CONCAT(C9,"2"),'Supp Consol'!AC:AC,0))="","",INDEX('Supp Consol'!F:F,MATCH(_xlfn.CONCAT(C9,"2"),'Supp Consol'!AC:AC,0))),"")),"")</f>
        <v/>
      </c>
      <c r="S9" s="84" t="str">
        <f>IFERROR(IF(A9="H","",IF(I9&gt;1,INDEX(Tables!W:W,MATCH(_xlfn.CONCAT(B9,R9),Tables!V:V,0)),"")),"")</f>
        <v>Onyx</v>
      </c>
    </row>
    <row r="10" spans="1:19">
      <c r="A10" s="77" t="str">
        <f>IFERROR(INDEX(Review!AE:AE,MATCH(C10,Review!O:O,0)),"")</f>
        <v>s</v>
      </c>
      <c r="B10" s="80" t="str">
        <f>IFERROR(INDEX(Review!Q:Q,MATCH(C10,Review!O:O,0)),"")</f>
        <v>TECHN</v>
      </c>
      <c r="C10" s="26" t="s">
        <v>793</v>
      </c>
      <c r="D10" s="80" t="str">
        <f>IFERROR(INDEX(Review!P:P,MATCH(C10,Review!O:O,0)),"")</f>
        <v>FIREPLI 125#</v>
      </c>
      <c r="E10" s="81">
        <f>IFERROR(INDEX(Review!AD:AD,MATCH(C10,Review!O:O,0)),"")</f>
        <v>1944</v>
      </c>
      <c r="F10" s="80" t="str">
        <f t="shared" si="0"/>
        <v>7053</v>
      </c>
      <c r="G10" s="80" t="str">
        <f t="shared" si="1"/>
        <v>Drummondville</v>
      </c>
      <c r="H10" s="80" t="str">
        <f t="shared" si="2"/>
        <v>7053</v>
      </c>
      <c r="I10" s="78">
        <f>IFERROR(COUNTIFS('Supp Consol'!A:A,C10,'Supp Consol'!Y:Y,"Releasable"),"")</f>
        <v>1</v>
      </c>
      <c r="J10" s="79" t="str">
        <f>IFERROR(IF(A10="H","",INDEX('Supp Consol'!R:R,MATCH(_xlfn.CONCAT(C10,"1"),'Supp Consol'!AC:AC,0))),"")</f>
        <v>7053</v>
      </c>
      <c r="K10" s="82">
        <f>IFERROR(IF(A10="H","",INDEX('Supp Consol'!S:S,MATCH(_xlfn.CONCAT(C10,"1"),'Supp Consol'!AC:AC,0))),"")</f>
        <v>1944</v>
      </c>
      <c r="L10" s="83">
        <f>IFERROR(IF(A10="H","",IF(INDEX('Supp Consol'!X:X,MATCH(_xlfn.CONCAT(C10,"1"),'Supp Consol'!AC:AC,0))="","",INDEX('Supp Consol'!X:X,MATCH(_xlfn.CONCAT(C10,"1"),'Supp Consol'!AC:AC,0)))),"")</f>
        <v>44916</v>
      </c>
      <c r="M10" s="79" t="str">
        <f>IFERROR(IF(A10="H","",IF(INDEX('Supp Consol'!F:F,MATCH(_xlfn.CONCAT(C10,"1"),'Supp Consol'!AC:AC,0))="","",INDEX('Supp Consol'!F:F,MATCH(_xlfn.CONCAT(C10,"1"),'Supp Consol'!AC:AC,0)))),"")</f>
        <v>WM Standard</v>
      </c>
      <c r="N10" s="79" t="str">
        <f>IFERROR(IF(A10="H","",INDEX(Tables!W:W,MATCH(_xlfn.CONCAT(B10,M10),Tables!V:V,0))),"")</f>
        <v>Drummondville</v>
      </c>
      <c r="O10" s="84" t="str">
        <f>IFERROR(IF(A10="H","",IF(I10&gt;1,INDEX('Supp Consol'!R:R,MATCH(_xlfn.CONCAT(C10,"2"),'Supp Consol'!AC:AC,0)),"")),"")</f>
        <v/>
      </c>
      <c r="P10" s="85" t="str">
        <f>IFERROR(IF(A10="H","",IF(I10&gt;1,INDEX('Supp Consol'!S:S,MATCH(_xlfn.CONCAT(C10,"2"),'Supp Consol'!AC:AC,0)),"")),"")</f>
        <v/>
      </c>
      <c r="Q10" s="86" t="str">
        <f>IFERROR(IF(A10="H","",IF(I10&gt;1,IF(INDEX('Supp Consol'!X:X,MATCH(_xlfn.CONCAT(C10,"2"),'Supp Consol'!AC:AC,0))="","",INDEX('Supp Consol'!X:X,MATCH(_xlfn.CONCAT(C10,"2"),'Supp Consol'!AC:AC,0))),"")),"")</f>
        <v/>
      </c>
      <c r="R10" s="84" t="str">
        <f>IFERROR(IF(A10="H","",IF(I10&gt;1,IF(INDEX('Supp Consol'!F:F,MATCH(_xlfn.CONCAT(C10,"2"),'Supp Consol'!AC:AC,0))="","",INDEX('Supp Consol'!F:F,MATCH(_xlfn.CONCAT(C10,"2"),'Supp Consol'!AC:AC,0))),"")),"")</f>
        <v/>
      </c>
      <c r="S10" s="84" t="str">
        <f>IFERROR(IF(A10="H","",IF(I10&gt;1,INDEX(Tables!W:W,MATCH(_xlfn.CONCAT(B10,R10),Tables!V:V,0)),"")),"")</f>
        <v/>
      </c>
    </row>
    <row r="11" spans="1:19">
      <c r="A11" s="77" t="str">
        <f>IFERROR(INDEX(Review!AE:AE,MATCH(C11,Review!O:O,0)),"")</f>
        <v>s</v>
      </c>
      <c r="B11" s="80" t="str">
        <f>IFERROR(INDEX(Review!Q:Q,MATCH(C11,Review!O:O,0)),"")</f>
        <v>TECHN</v>
      </c>
      <c r="C11" s="26" t="s">
        <v>1532</v>
      </c>
      <c r="D11" s="80" t="str">
        <f>IFERROR(INDEX(Review!P:P,MATCH(C11,Review!O:O,0)),"")</f>
        <v>OLYMPIC WHITE</v>
      </c>
      <c r="E11" s="81">
        <f>IFERROR(INDEX(Review!AD:AD,MATCH(C11,Review!O:O,0)),"")</f>
        <v>200</v>
      </c>
      <c r="F11" s="80" t="str">
        <f t="shared" si="0"/>
        <v>7151</v>
      </c>
      <c r="G11" s="80" t="str">
        <f t="shared" si="1"/>
        <v>Drummondville</v>
      </c>
      <c r="H11" s="80" t="str">
        <f t="shared" si="2"/>
        <v>7151</v>
      </c>
      <c r="I11" s="78">
        <f>IFERROR(COUNTIFS('Supp Consol'!A:A,C11,'Supp Consol'!Y:Y,"Releasable"),"")</f>
        <v>1</v>
      </c>
      <c r="J11" s="79" t="str">
        <f>IFERROR(IF(A11="H","",INDEX('Supp Consol'!R:R,MATCH(_xlfn.CONCAT(C11,"1"),'Supp Consol'!AC:AC,0))),"")</f>
        <v>7151</v>
      </c>
      <c r="K11" s="82">
        <f>IFERROR(IF(A11="H","",INDEX('Supp Consol'!S:S,MATCH(_xlfn.CONCAT(C11,"1"),'Supp Consol'!AC:AC,0))),"")</f>
        <v>9557</v>
      </c>
      <c r="L11" s="83">
        <f>IFERROR(IF(A11="H","",IF(INDEX('Supp Consol'!X:X,MATCH(_xlfn.CONCAT(C11,"1"),'Supp Consol'!AC:AC,0))="","",INDEX('Supp Consol'!X:X,MATCH(_xlfn.CONCAT(C11,"1"),'Supp Consol'!AC:AC,0)))),"")</f>
        <v>45052</v>
      </c>
      <c r="M11" s="79" t="str">
        <f>IFERROR(IF(A11="H","",IF(INDEX('Supp Consol'!F:F,MATCH(_xlfn.CONCAT(C11,"1"),'Supp Consol'!AC:AC,0))="","",INDEX('Supp Consol'!F:F,MATCH(_xlfn.CONCAT(C11,"1"),'Supp Consol'!AC:AC,0)))),"")</f>
        <v>WM Standard</v>
      </c>
      <c r="N11" s="79" t="str">
        <f>IFERROR(IF(A11="H","",INDEX(Tables!W:W,MATCH(_xlfn.CONCAT(B11,M11),Tables!V:V,0))),"")</f>
        <v>Drummondville</v>
      </c>
      <c r="O11" s="84" t="str">
        <f>IFERROR(IF(A11="H","",IF(I11&gt;1,INDEX('Supp Consol'!R:R,MATCH(_xlfn.CONCAT(C11,"2"),'Supp Consol'!AC:AC,0)),"")),"")</f>
        <v/>
      </c>
      <c r="P11" s="85" t="str">
        <f>IFERROR(IF(A11="H","",IF(I11&gt;1,INDEX('Supp Consol'!S:S,MATCH(_xlfn.CONCAT(C11,"2"),'Supp Consol'!AC:AC,0)),"")),"")</f>
        <v/>
      </c>
      <c r="Q11" s="86" t="str">
        <f>IFERROR(IF(A11="H","",IF(I11&gt;1,IF(INDEX('Supp Consol'!X:X,MATCH(_xlfn.CONCAT(C11,"2"),'Supp Consol'!AC:AC,0))="","",INDEX('Supp Consol'!X:X,MATCH(_xlfn.CONCAT(C11,"2"),'Supp Consol'!AC:AC,0))),"")),"")</f>
        <v/>
      </c>
      <c r="R11" s="84" t="str">
        <f>IFERROR(IF(A11="H","",IF(I11&gt;1,IF(INDEX('Supp Consol'!F:F,MATCH(_xlfn.CONCAT(C11,"2"),'Supp Consol'!AC:AC,0))="","",INDEX('Supp Consol'!F:F,MATCH(_xlfn.CONCAT(C11,"2"),'Supp Consol'!AC:AC,0))),"")),"")</f>
        <v/>
      </c>
      <c r="S11" s="84" t="str">
        <f>IFERROR(IF(A11="H","",IF(I11&gt;1,INDEX(Tables!W:W,MATCH(_xlfn.CONCAT(B11,R11),Tables!V:V,0)),"")),"")</f>
        <v/>
      </c>
    </row>
    <row r="12" spans="1:19">
      <c r="A12" s="77" t="str">
        <f>IFERROR(INDEX(Review!AE:AE,MATCH(C12,Review!O:O,0)),"")</f>
        <v>s</v>
      </c>
      <c r="B12" s="80" t="str">
        <f>IFERROR(INDEX(Review!Q:Q,MATCH(C12,Review!O:O,0)),"")</f>
        <v>TOPPA</v>
      </c>
      <c r="C12" s="26" t="s">
        <v>2007</v>
      </c>
      <c r="D12" s="80" t="str">
        <f>IFERROR(INDEX(Review!P:P,MATCH(C12,Review!O:O,0)),"")</f>
        <v>ABSOLUTE ACAJOU</v>
      </c>
      <c r="E12" s="81">
        <f>IFERROR(INDEX(Review!AD:AD,MATCH(C12,Review!O:O,0)),"")</f>
        <v>1</v>
      </c>
      <c r="F12" s="80" t="str">
        <f t="shared" si="0"/>
        <v>7064</v>
      </c>
      <c r="G12" s="80" t="str">
        <f t="shared" si="1"/>
        <v>EDS</v>
      </c>
      <c r="H12" s="80" t="str">
        <f t="shared" si="2"/>
        <v>7064</v>
      </c>
      <c r="I12" s="78">
        <f>IFERROR(COUNTIFS('Supp Consol'!A:A,C12,'Supp Consol'!Y:Y,"Releasable"),"")</f>
        <v>1</v>
      </c>
      <c r="J12" s="79" t="str">
        <f>IFERROR(IF(A12="H","",INDEX('Supp Consol'!R:R,MATCH(_xlfn.CONCAT(C12,"1"),'Supp Consol'!AC:AC,0))),"")</f>
        <v>7064</v>
      </c>
      <c r="K12" s="82">
        <f>IFERROR(IF(A12="H","",INDEX('Supp Consol'!S:S,MATCH(_xlfn.CONCAT(C12,"1"),'Supp Consol'!AC:AC,0))),"")</f>
        <v>10637</v>
      </c>
      <c r="L12" s="83">
        <f>IFERROR(IF(A12="H","",IF(INDEX('Supp Consol'!X:X,MATCH(_xlfn.CONCAT(C12,"1"),'Supp Consol'!AC:AC,0))="","",INDEX('Supp Consol'!X:X,MATCH(_xlfn.CONCAT(C12,"1"),'Supp Consol'!AC:AC,0)))),"")</f>
        <v>44992</v>
      </c>
      <c r="M12" s="79" t="str">
        <f>IFERROR(IF(A12="H","",IF(INDEX('Supp Consol'!F:F,MATCH(_xlfn.CONCAT(C12,"1"),'Supp Consol'!AC:AC,0))="","",INDEX('Supp Consol'!F:F,MATCH(_xlfn.CONCAT(C12,"1"),'Supp Consol'!AC:AC,0)))),"")</f>
        <v>New Holland</v>
      </c>
      <c r="N12" s="79" t="str">
        <f>IFERROR(IF(A12="H","",INDEX(Tables!W:W,MATCH(_xlfn.CONCAT(B12,M12),Tables!V:V,0))),"")</f>
        <v>EDS</v>
      </c>
      <c r="O12" s="84" t="str">
        <f>IFERROR(IF(A12="H","",IF(I12&gt;1,INDEX('Supp Consol'!R:R,MATCH(_xlfn.CONCAT(C12,"2"),'Supp Consol'!AC:AC,0)),"")),"")</f>
        <v/>
      </c>
      <c r="P12" s="85" t="str">
        <f>IFERROR(IF(A12="H","",IF(I12&gt;1,INDEX('Supp Consol'!S:S,MATCH(_xlfn.CONCAT(C12,"2"),'Supp Consol'!AC:AC,0)),"")),"")</f>
        <v/>
      </c>
      <c r="Q12" s="86" t="str">
        <f>IFERROR(IF(A12="H","",IF(I12&gt;1,IF(INDEX('Supp Consol'!X:X,MATCH(_xlfn.CONCAT(C12,"2"),'Supp Consol'!AC:AC,0))="","",INDEX('Supp Consol'!X:X,MATCH(_xlfn.CONCAT(C12,"2"),'Supp Consol'!AC:AC,0))),"")),"")</f>
        <v/>
      </c>
      <c r="R12" s="84" t="str">
        <f>IFERROR(IF(A12="H","",IF(I12&gt;1,IF(INDEX('Supp Consol'!F:F,MATCH(_xlfn.CONCAT(C12,"2"),'Supp Consol'!AC:AC,0))="","",INDEX('Supp Consol'!F:F,MATCH(_xlfn.CONCAT(C12,"2"),'Supp Consol'!AC:AC,0))),"")),"")</f>
        <v/>
      </c>
      <c r="S12" s="84" t="str">
        <f>IFERROR(IF(A12="H","",IF(I12&gt;1,INDEX(Tables!W:W,MATCH(_xlfn.CONCAT(B12,R12),Tables!V:V,0)),"")),"")</f>
        <v/>
      </c>
    </row>
    <row r="13" spans="1:19">
      <c r="A13" s="77" t="str">
        <f>IFERROR(INDEX(Review!AE:AE,MATCH(C13,Review!O:O,0)),"")</f>
        <v>s</v>
      </c>
      <c r="B13" s="80" t="str">
        <f>IFERROR(INDEX(Review!Q:Q,MATCH(C13,Review!O:O,0)),"")</f>
        <v>TOPPA</v>
      </c>
      <c r="C13" s="26" t="s">
        <v>2856</v>
      </c>
      <c r="D13" s="80" t="str">
        <f>IFERROR(INDEX(Review!P:P,MATCH(C13,Review!O:O,0)),"")</f>
        <v>VISION VAVA</v>
      </c>
      <c r="E13" s="81">
        <f>IFERROR(INDEX(Review!AD:AD,MATCH(C13,Review!O:O,0)),"")</f>
        <v>1</v>
      </c>
      <c r="F13" s="80" t="str">
        <f t="shared" si="0"/>
        <v>7065</v>
      </c>
      <c r="G13" s="80" t="str">
        <f t="shared" si="1"/>
        <v>McDonough</v>
      </c>
      <c r="H13" s="80" t="str">
        <f t="shared" si="2"/>
        <v>7065</v>
      </c>
      <c r="I13" s="78">
        <f>IFERROR(COUNTIFS('Supp Consol'!A:A,C13,'Supp Consol'!Y:Y,"Releasable"),"")</f>
        <v>1</v>
      </c>
      <c r="J13" s="79" t="str">
        <f>IFERROR(IF(A13="H","",INDEX('Supp Consol'!R:R,MATCH(_xlfn.CONCAT(C13,"1"),'Supp Consol'!AC:AC,0))),"")</f>
        <v>7065</v>
      </c>
      <c r="K13" s="82">
        <f>IFERROR(IF(A13="H","",INDEX('Supp Consol'!S:S,MATCH(_xlfn.CONCAT(C13,"1"),'Supp Consol'!AC:AC,0))),"")</f>
        <v>1464</v>
      </c>
      <c r="L13" s="83">
        <f>IFERROR(IF(A13="H","",IF(INDEX('Supp Consol'!X:X,MATCH(_xlfn.CONCAT(C13,"1"),'Supp Consol'!AC:AC,0))="","",INDEX('Supp Consol'!X:X,MATCH(_xlfn.CONCAT(C13,"1"),'Supp Consol'!AC:AC,0)))),"")</f>
        <v>44962</v>
      </c>
      <c r="M13" s="79" t="str">
        <f>IFERROR(IF(A13="H","",IF(INDEX('Supp Consol'!F:F,MATCH(_xlfn.CONCAT(C13,"1"),'Supp Consol'!AC:AC,0))="","",INDEX('Supp Consol'!F:F,MATCH(_xlfn.CONCAT(C13,"1"),'Supp Consol'!AC:AC,0)))),"")</f>
        <v>McDonough</v>
      </c>
      <c r="N13" s="79" t="str">
        <f>IFERROR(IF(A13="H","",INDEX(Tables!W:W,MATCH(_xlfn.CONCAT(B13,M13),Tables!V:V,0))),"")</f>
        <v>McDonough</v>
      </c>
      <c r="O13" s="84" t="str">
        <f>IFERROR(IF(A13="H","",IF(I13&gt;1,INDEX('Supp Consol'!R:R,MATCH(_xlfn.CONCAT(C13,"2"),'Supp Consol'!AC:AC,0)),"")),"")</f>
        <v/>
      </c>
      <c r="P13" s="85" t="str">
        <f>IFERROR(IF(A13="H","",IF(I13&gt;1,INDEX('Supp Consol'!S:S,MATCH(_xlfn.CONCAT(C13,"2"),'Supp Consol'!AC:AC,0)),"")),"")</f>
        <v/>
      </c>
      <c r="Q13" s="86" t="str">
        <f>IFERROR(IF(A13="H","",IF(I13&gt;1,IF(INDEX('Supp Consol'!X:X,MATCH(_xlfn.CONCAT(C13,"2"),'Supp Consol'!AC:AC,0))="","",INDEX('Supp Consol'!X:X,MATCH(_xlfn.CONCAT(C13,"2"),'Supp Consol'!AC:AC,0))),"")),"")</f>
        <v/>
      </c>
      <c r="R13" s="84" t="str">
        <f>IFERROR(IF(A13="H","",IF(I13&gt;1,IF(INDEX('Supp Consol'!F:F,MATCH(_xlfn.CONCAT(C13,"2"),'Supp Consol'!AC:AC,0))="","",INDEX('Supp Consol'!F:F,MATCH(_xlfn.CONCAT(C13,"2"),'Supp Consol'!AC:AC,0))),"")),"")</f>
        <v/>
      </c>
      <c r="S13" s="84" t="str">
        <f>IFERROR(IF(A13="H","",IF(I13&gt;1,INDEX(Tables!W:W,MATCH(_xlfn.CONCAT(B13,R13),Tables!V:V,0)),"")),"")</f>
        <v/>
      </c>
    </row>
    <row r="14" spans="1:19">
      <c r="A14" s="77" t="str">
        <f>IFERROR(INDEX(Review!AE:AE,MATCH(C14,Review!O:O,0)),"")</f>
        <v>s</v>
      </c>
      <c r="B14" s="80" t="str">
        <f>IFERROR(INDEX(Review!Q:Q,MATCH(C14,Review!O:O,0)),"")</f>
        <v>TOPPA</v>
      </c>
      <c r="C14" s="26" t="s">
        <v>3091</v>
      </c>
      <c r="D14" s="80" t="str">
        <f>IFERROR(INDEX(Review!P:P,MATCH(C14,Review!O:O,0)),"")</f>
        <v>STRAIGHTAWAY OAK 48"</v>
      </c>
      <c r="E14" s="81">
        <f>IFERROR(INDEX(Review!AD:AD,MATCH(C14,Review!O:O,0)),"")</f>
        <v>1</v>
      </c>
      <c r="F14" s="80" t="str">
        <f t="shared" si="0"/>
        <v>7089</v>
      </c>
      <c r="G14" s="80" t="str">
        <f t="shared" si="1"/>
        <v>Morrow</v>
      </c>
      <c r="H14" s="80" t="str">
        <f t="shared" si="2"/>
        <v>7089</v>
      </c>
      <c r="I14" s="78">
        <f>IFERROR(COUNTIFS('Supp Consol'!A:A,C14,'Supp Consol'!Y:Y,"Releasable"),"")</f>
        <v>1</v>
      </c>
      <c r="J14" s="79" t="str">
        <f>IFERROR(IF(A14="H","",INDEX('Supp Consol'!R:R,MATCH(_xlfn.CONCAT(C14,"1"),'Supp Consol'!AC:AC,0))),"")</f>
        <v>7089</v>
      </c>
      <c r="K14" s="82">
        <f>IFERROR(IF(A14="H","",INDEX('Supp Consol'!S:S,MATCH(_xlfn.CONCAT(C14,"1"),'Supp Consol'!AC:AC,0))),"")</f>
        <v>6983</v>
      </c>
      <c r="L14" s="83">
        <f>IFERROR(IF(A14="H","",IF(INDEX('Supp Consol'!X:X,MATCH(_xlfn.CONCAT(C14,"1"),'Supp Consol'!AC:AC,0))="","",INDEX('Supp Consol'!X:X,MATCH(_xlfn.CONCAT(C14,"1"),'Supp Consol'!AC:AC,0)))),"")</f>
        <v>45031</v>
      </c>
      <c r="M14" s="79" t="str">
        <f>IFERROR(IF(A14="H","",IF(INDEX('Supp Consol'!F:F,MATCH(_xlfn.CONCAT(C14,"1"),'Supp Consol'!AC:AC,0))="","",INDEX('Supp Consol'!F:F,MATCH(_xlfn.CONCAT(C14,"1"),'Supp Consol'!AC:AC,0)))),"")</f>
        <v>Morrow</v>
      </c>
      <c r="N14" s="79" t="str">
        <f>IFERROR(IF(A14="H","",INDEX(Tables!W:W,MATCH(_xlfn.CONCAT(B14,M14),Tables!V:V,0))),"")</f>
        <v>Morrow</v>
      </c>
      <c r="O14" s="84" t="str">
        <f>IFERROR(IF(A14="H","",IF(I14&gt;1,INDEX('Supp Consol'!R:R,MATCH(_xlfn.CONCAT(C14,"2"),'Supp Consol'!AC:AC,0)),"")),"")</f>
        <v/>
      </c>
      <c r="P14" s="85" t="str">
        <f>IFERROR(IF(A14="H","",IF(I14&gt;1,INDEX('Supp Consol'!S:S,MATCH(_xlfn.CONCAT(C14,"2"),'Supp Consol'!AC:AC,0)),"")),"")</f>
        <v/>
      </c>
      <c r="Q14" s="86" t="str">
        <f>IFERROR(IF(A14="H","",IF(I14&gt;1,IF(INDEX('Supp Consol'!X:X,MATCH(_xlfn.CONCAT(C14,"2"),'Supp Consol'!AC:AC,0))="","",INDEX('Supp Consol'!X:X,MATCH(_xlfn.CONCAT(C14,"2"),'Supp Consol'!AC:AC,0))),"")),"")</f>
        <v/>
      </c>
      <c r="R14" s="84" t="str">
        <f>IFERROR(IF(A14="H","",IF(I14&gt;1,IF(INDEX('Supp Consol'!F:F,MATCH(_xlfn.CONCAT(C14,"2"),'Supp Consol'!AC:AC,0))="","",INDEX('Supp Consol'!F:F,MATCH(_xlfn.CONCAT(C14,"2"),'Supp Consol'!AC:AC,0))),"")),"")</f>
        <v/>
      </c>
      <c r="S14" s="84" t="str">
        <f>IFERROR(IF(A14="H","",IF(I14&gt;1,INDEX(Tables!W:W,MATCH(_xlfn.CONCAT(B14,R14),Tables!V:V,0)),"")),"")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1026" priority="4">
      <formula>AND($C1&lt;&gt;"",$H1="")</formula>
    </cfRule>
  </conditionalFormatting>
  <conditionalFormatting sqref="B1:B1048576">
    <cfRule type="containsText" dxfId="1025" priority="1" operator="containsText" text="panol">
      <formula>NOT(ISERROR(SEARCH("panol",B1)))</formula>
    </cfRule>
    <cfRule type="expression" dxfId="1024" priority="3">
      <formula>AND($C1&lt;&gt;"",$B1=0)</formula>
    </cfRule>
  </conditionalFormatting>
  <conditionalFormatting sqref="G1:G1048576">
    <cfRule type="expression" dxfId="1023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sqref="A1:F1048576"/>
    </sheetView>
  </sheetViews>
  <sheetFormatPr defaultRowHeight="15"/>
  <cols>
    <col min="1" max="1" width="23.140625" style="208" customWidth="1"/>
    <col min="2" max="2" width="30.85546875" style="1" customWidth="1"/>
    <col min="3" max="4" width="11.5703125" style="87" customWidth="1"/>
    <col min="5" max="5" width="11.85546875" style="216" customWidth="1"/>
    <col min="6" max="6" width="56.140625" style="207" customWidth="1"/>
    <col min="7" max="7" width="1.5703125" style="1" customWidth="1"/>
    <col min="8" max="8" width="9.5703125" style="211" customWidth="1"/>
    <col min="9" max="16384" width="9.140625" style="1"/>
  </cols>
  <sheetData>
    <row r="1" spans="1:10" ht="64.5" customHeight="1">
      <c r="A1" s="206" t="s">
        <v>1</v>
      </c>
      <c r="B1" s="206" t="s">
        <v>3510</v>
      </c>
      <c r="C1" s="192" t="s">
        <v>6381</v>
      </c>
      <c r="D1" s="209" t="s">
        <v>6380</v>
      </c>
      <c r="E1" s="215" t="s">
        <v>6378</v>
      </c>
      <c r="F1" s="206" t="s">
        <v>3534</v>
      </c>
      <c r="H1" s="210">
        <f ca="1">TODAY()</f>
        <v>44922</v>
      </c>
      <c r="I1" s="190"/>
      <c r="J1" s="190"/>
    </row>
    <row r="2" spans="1:10">
      <c r="A2" s="208" t="str" cm="1">
        <f t="array" ref="A2:A3">_xlfn.UNIQUE(_xlfn._xlws.FILTER(Result!C:C,(Result!C:C&lt;&gt;"")=(Result!H:H="HUN"),""))</f>
        <v>110S3070-6200</v>
      </c>
      <c r="B2" s="208" t="str">
        <f>IFERROR(INDEX(Result!D:D,MATCH(A2,Result!C:C,0)),"")</f>
        <v>CARIBBEAN BLUE 60"</v>
      </c>
      <c r="C2" s="87">
        <f>IFERROR(INDEX(Result!E:E,MATCH(A2,Result!C:C,0)),"")</f>
        <v>74</v>
      </c>
    </row>
    <row r="3" spans="1:10">
      <c r="A3" s="208">
        <v>0</v>
      </c>
      <c r="B3" s="208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8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8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8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8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8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8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8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8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8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8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8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8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8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8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8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8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8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8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8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8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8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8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8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8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8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8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8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8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8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8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1022" priority="4">
      <formula>$A1&lt;&gt;""</formula>
    </cfRule>
  </conditionalFormatting>
  <conditionalFormatting sqref="A1:A1048576">
    <cfRule type="cellIs" dxfId="1021" priority="3" operator="equal">
      <formula>0</formula>
    </cfRule>
  </conditionalFormatting>
  <conditionalFormatting sqref="D1:D1048576">
    <cfRule type="expression" dxfId="1020" priority="2">
      <formula>AND($A1&lt;&gt;"",$A1&lt;&gt;0,$D1="")</formula>
    </cfRule>
  </conditionalFormatting>
  <conditionalFormatting sqref="E1:E1048576">
    <cfRule type="expression" dxfId="1019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2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6" t="s">
        <v>53</v>
      </c>
      <c r="B1" s="212" t="s">
        <v>1</v>
      </c>
      <c r="C1" s="192" t="s">
        <v>6390</v>
      </c>
      <c r="D1" s="221" t="s">
        <v>6392</v>
      </c>
      <c r="E1" s="206" t="s">
        <v>6387</v>
      </c>
      <c r="F1" s="192" t="s">
        <v>4690</v>
      </c>
      <c r="G1" s="206" t="s">
        <v>6385</v>
      </c>
      <c r="H1" s="206" t="s">
        <v>6384</v>
      </c>
      <c r="I1" s="206" t="s">
        <v>6386</v>
      </c>
      <c r="J1" s="206" t="s">
        <v>6553</v>
      </c>
      <c r="K1" s="206" t="s">
        <v>6548</v>
      </c>
      <c r="L1" s="192" t="s">
        <v>6391</v>
      </c>
      <c r="M1" s="212" t="s">
        <v>3510</v>
      </c>
      <c r="N1" s="212" t="s">
        <v>6551</v>
      </c>
      <c r="O1" s="212" t="s">
        <v>6552</v>
      </c>
      <c r="P1" s="206" t="s">
        <v>6554</v>
      </c>
      <c r="Q1" s="206" t="s">
        <v>6388</v>
      </c>
      <c r="R1" s="206" t="s">
        <v>6389</v>
      </c>
      <c r="S1" s="206" t="s">
        <v>0</v>
      </c>
      <c r="T1" s="206" t="s">
        <v>5880</v>
      </c>
      <c r="U1" s="206" t="s">
        <v>5524</v>
      </c>
      <c r="V1" s="206" t="s">
        <v>6383</v>
      </c>
      <c r="W1" s="206" t="s">
        <v>6206</v>
      </c>
      <c r="X1" s="206" t="s">
        <v>6547</v>
      </c>
    </row>
    <row r="2" spans="1:26">
      <c r="A2" s="26" t="s">
        <v>5889</v>
      </c>
      <c r="B2" s="27" t="s">
        <v>1007</v>
      </c>
      <c r="C2" s="139" t="str">
        <f>IFERROR(ABS(F2-INDEX(#REF!,MATCH(X2,#REF!,0))),"")</f>
        <v/>
      </c>
      <c r="D2" s="222">
        <v>44917</v>
      </c>
      <c r="E2" s="39" t="s">
        <v>5685</v>
      </c>
      <c r="F2" s="139">
        <v>1000</v>
      </c>
      <c r="G2" s="39" t="s">
        <v>6382</v>
      </c>
      <c r="H2" s="39">
        <v>1100</v>
      </c>
      <c r="I2" s="39" t="s">
        <v>4740</v>
      </c>
      <c r="M2" s="27" t="s">
        <v>1008</v>
      </c>
      <c r="O2" s="27" t="str">
        <f>IF(N2="","",IFERROR(ABS(N2-INDEX(#REF!,MATCH(X2,#REF!,0))),""))</f>
        <v/>
      </c>
      <c r="Q2" s="39" t="s">
        <v>3916</v>
      </c>
      <c r="S2" s="26" t="s">
        <v>5757</v>
      </c>
      <c r="T2" s="26" t="s">
        <v>5757</v>
      </c>
      <c r="U2" s="223" t="s">
        <v>6546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5889</v>
      </c>
      <c r="B3" s="27" t="s">
        <v>1115</v>
      </c>
      <c r="C3" s="139" t="str">
        <f>IFERROR(ABS(F3-INDEX(#REF!,MATCH(X3,#REF!,0))),"")</f>
        <v/>
      </c>
      <c r="D3" s="222">
        <v>44917</v>
      </c>
      <c r="E3" s="39" t="s">
        <v>5685</v>
      </c>
      <c r="F3" s="139">
        <v>200</v>
      </c>
      <c r="G3" s="39" t="s">
        <v>6382</v>
      </c>
      <c r="H3" s="39">
        <v>1100</v>
      </c>
      <c r="I3" s="39" t="s">
        <v>4740</v>
      </c>
      <c r="M3" s="27" t="s">
        <v>1116</v>
      </c>
      <c r="O3" s="27" t="str">
        <f>IF(N3="","",IFERROR(ABS(N3-INDEX(#REF!,MATCH(X3,#REF!,0))),""))</f>
        <v/>
      </c>
      <c r="Q3" s="39" t="s">
        <v>3916</v>
      </c>
      <c r="S3" s="26" t="s">
        <v>5757</v>
      </c>
      <c r="T3" s="26" t="s">
        <v>5757</v>
      </c>
      <c r="U3" s="223" t="s">
        <v>6546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5889</v>
      </c>
      <c r="B4" s="27" t="s">
        <v>2000</v>
      </c>
      <c r="C4" s="139" t="str">
        <f>IFERROR(ABS(F4-INDEX(#REF!,MATCH(X4,#REF!,0))),"")</f>
        <v/>
      </c>
      <c r="D4" s="222">
        <v>44917</v>
      </c>
      <c r="E4" s="39" t="s">
        <v>5685</v>
      </c>
      <c r="F4" s="139">
        <v>300</v>
      </c>
      <c r="G4" s="39" t="s">
        <v>6382</v>
      </c>
      <c r="H4" s="39">
        <v>1100</v>
      </c>
      <c r="I4" s="39" t="s">
        <v>4740</v>
      </c>
      <c r="M4" s="27" t="s">
        <v>1998</v>
      </c>
      <c r="O4" s="27" t="str">
        <f>IF(N4="","",IFERROR(ABS(N4-INDEX(#REF!,MATCH(X4,#REF!,0))),""))</f>
        <v/>
      </c>
      <c r="Q4" s="39" t="s">
        <v>3916</v>
      </c>
      <c r="S4" s="26" t="s">
        <v>5757</v>
      </c>
      <c r="T4" s="26" t="s">
        <v>5757</v>
      </c>
      <c r="U4" s="223" t="s">
        <v>6546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5889</v>
      </c>
      <c r="B5" s="27" t="s">
        <v>2178</v>
      </c>
      <c r="C5" s="139" t="str">
        <f>IFERROR(ABS(F5-INDEX(#REF!,MATCH(X5,#REF!,0))),"")</f>
        <v/>
      </c>
      <c r="D5" s="222">
        <v>44917</v>
      </c>
      <c r="E5" s="39" t="s">
        <v>5685</v>
      </c>
      <c r="F5" s="139">
        <v>495</v>
      </c>
      <c r="G5" s="39" t="s">
        <v>6382</v>
      </c>
      <c r="H5" s="39">
        <v>1100</v>
      </c>
      <c r="I5" s="39" t="s">
        <v>4740</v>
      </c>
      <c r="M5" s="27" t="s">
        <v>2179</v>
      </c>
      <c r="O5" s="27" t="str">
        <f>IF(N5="","",IFERROR(ABS(N5-INDEX(#REF!,MATCH(X5,#REF!,0))),""))</f>
        <v/>
      </c>
      <c r="Q5" s="39" t="s">
        <v>3916</v>
      </c>
      <c r="S5" s="26" t="s">
        <v>5757</v>
      </c>
      <c r="T5" s="26" t="s">
        <v>5757</v>
      </c>
      <c r="U5" s="223" t="s">
        <v>6546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5889</v>
      </c>
      <c r="B6" s="27" t="s">
        <v>2702</v>
      </c>
      <c r="C6" s="139" t="str">
        <f>IFERROR(ABS(F6-INDEX(#REF!,MATCH(X6,#REF!,0))),"")</f>
        <v/>
      </c>
      <c r="D6" s="222">
        <v>44917</v>
      </c>
      <c r="E6" s="39" t="s">
        <v>5685</v>
      </c>
      <c r="F6" s="139">
        <v>192</v>
      </c>
      <c r="G6" s="39" t="s">
        <v>6382</v>
      </c>
      <c r="H6" s="39">
        <v>1100</v>
      </c>
      <c r="I6" s="39" t="s">
        <v>4740</v>
      </c>
      <c r="M6" s="27" t="s">
        <v>2703</v>
      </c>
      <c r="O6" s="27" t="str">
        <f>IF(N6="","",IFERROR(ABS(N6-INDEX(#REF!,MATCH(X6,#REF!,0))),""))</f>
        <v/>
      </c>
      <c r="Q6" s="39" t="s">
        <v>3916</v>
      </c>
      <c r="S6" s="26" t="s">
        <v>5757</v>
      </c>
      <c r="T6" s="26" t="s">
        <v>5757</v>
      </c>
      <c r="U6" s="223" t="s">
        <v>6546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5889</v>
      </c>
      <c r="B7" s="27" t="s">
        <v>3198</v>
      </c>
      <c r="C7" s="139" t="str">
        <f>IFERROR(ABS(F7-INDEX(#REF!,MATCH(X7,#REF!,0))),"")</f>
        <v/>
      </c>
      <c r="D7" s="222">
        <v>44917</v>
      </c>
      <c r="E7" s="39" t="s">
        <v>5685</v>
      </c>
      <c r="F7" s="139">
        <v>111</v>
      </c>
      <c r="G7" s="39" t="s">
        <v>6382</v>
      </c>
      <c r="H7" s="39">
        <v>1100</v>
      </c>
      <c r="I7" s="39" t="s">
        <v>4740</v>
      </c>
      <c r="M7" s="27" t="s">
        <v>3199</v>
      </c>
      <c r="O7" s="27" t="str">
        <f>IF(N7="","",IFERROR(ABS(N7-INDEX(#REF!,MATCH(X7,#REF!,0))),""))</f>
        <v/>
      </c>
      <c r="Q7" s="39" t="s">
        <v>3916</v>
      </c>
      <c r="S7" s="26" t="s">
        <v>5757</v>
      </c>
      <c r="T7" s="26" t="s">
        <v>5757</v>
      </c>
      <c r="U7" s="223" t="s">
        <v>6546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6072</v>
      </c>
      <c r="B8" s="27" t="s">
        <v>1473</v>
      </c>
      <c r="C8" s="139" t="str">
        <f>IFERROR(ABS(F8-INDEX(#REF!,MATCH(X8,#REF!,0))),"")</f>
        <v/>
      </c>
      <c r="D8" s="222">
        <v>44916</v>
      </c>
      <c r="E8" s="39" t="s">
        <v>5685</v>
      </c>
      <c r="F8" s="139">
        <v>2405</v>
      </c>
      <c r="G8" s="39" t="s">
        <v>6382</v>
      </c>
      <c r="H8" s="39">
        <v>1100</v>
      </c>
      <c r="I8" s="39" t="s">
        <v>4740</v>
      </c>
      <c r="J8" s="39" t="s">
        <v>3916</v>
      </c>
      <c r="K8" s="39" t="s">
        <v>3916</v>
      </c>
      <c r="M8" s="27" t="s">
        <v>1474</v>
      </c>
      <c r="N8" s="27">
        <v>2405</v>
      </c>
      <c r="O8" s="27" t="str">
        <f>IF(N8="","",IFERROR(ABS(N8-INDEX(#REF!,MATCH(X8,#REF!,0))),""))</f>
        <v/>
      </c>
      <c r="P8" s="39" t="s">
        <v>3916</v>
      </c>
      <c r="Q8" s="39" t="s">
        <v>3916</v>
      </c>
      <c r="S8" s="26" t="s">
        <v>6544</v>
      </c>
      <c r="T8" s="26" t="s">
        <v>6541</v>
      </c>
      <c r="U8" s="26" t="s">
        <v>5525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6072</v>
      </c>
      <c r="B9" s="27" t="s">
        <v>1475</v>
      </c>
      <c r="C9" s="139" t="str">
        <f>IFERROR(ABS(F9-INDEX(#REF!,MATCH(X9,#REF!,0))),"")</f>
        <v/>
      </c>
      <c r="D9" s="222">
        <v>44916</v>
      </c>
      <c r="E9" s="39" t="s">
        <v>5685</v>
      </c>
      <c r="F9" s="139">
        <v>1098</v>
      </c>
      <c r="G9" s="39" t="s">
        <v>6382</v>
      </c>
      <c r="H9" s="39">
        <v>1100</v>
      </c>
      <c r="I9" s="39" t="s">
        <v>4740</v>
      </c>
      <c r="J9" s="39" t="s">
        <v>3916</v>
      </c>
      <c r="K9" s="39" t="s">
        <v>3916</v>
      </c>
      <c r="M9" s="27" t="s">
        <v>1474</v>
      </c>
      <c r="N9" s="27">
        <v>1131</v>
      </c>
      <c r="O9" s="27" t="str">
        <f>IF(N9="","",IFERROR(ABS(N9-INDEX(#REF!,MATCH(X9,#REF!,0))),""))</f>
        <v/>
      </c>
      <c r="P9" s="39" t="s">
        <v>3916</v>
      </c>
      <c r="Q9" s="39" t="s">
        <v>3916</v>
      </c>
      <c r="S9" s="26" t="s">
        <v>6544</v>
      </c>
      <c r="T9" s="26" t="s">
        <v>6541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6120</v>
      </c>
      <c r="B10" s="27" t="s">
        <v>2552</v>
      </c>
      <c r="C10" s="139" t="str">
        <f>IFERROR(ABS(F10-INDEX(#REF!,MATCH(X10,#REF!,0))),"")</f>
        <v/>
      </c>
      <c r="D10" s="222">
        <v>44916</v>
      </c>
      <c r="E10" s="39" t="s">
        <v>5685</v>
      </c>
      <c r="F10" s="139">
        <v>754</v>
      </c>
      <c r="G10" s="39" t="s">
        <v>6382</v>
      </c>
      <c r="H10" s="39">
        <v>1100</v>
      </c>
      <c r="I10" s="39" t="s">
        <v>4740</v>
      </c>
      <c r="J10" s="39" t="s">
        <v>3916</v>
      </c>
      <c r="K10" s="39" t="s">
        <v>3916</v>
      </c>
      <c r="M10" s="27" t="s">
        <v>2553</v>
      </c>
      <c r="N10" s="27">
        <v>763</v>
      </c>
      <c r="O10" s="27" t="str">
        <f>IF(N10="","",IFERROR(ABS(N10-INDEX(#REF!,MATCH(X10,#REF!,0))),""))</f>
        <v/>
      </c>
      <c r="P10" s="39" t="s">
        <v>3916</v>
      </c>
      <c r="Q10" s="39" t="s">
        <v>3916</v>
      </c>
      <c r="S10" s="26" t="s">
        <v>6544</v>
      </c>
      <c r="T10" s="26" t="s">
        <v>6541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6127</v>
      </c>
      <c r="B11" s="27" t="s">
        <v>2681</v>
      </c>
      <c r="C11" s="139" t="str">
        <f>IFERROR(ABS(F11-INDEX(#REF!,MATCH(X11,#REF!,0))),"")</f>
        <v/>
      </c>
      <c r="D11" s="222">
        <v>44916</v>
      </c>
      <c r="E11" s="39" t="s">
        <v>5685</v>
      </c>
      <c r="F11" s="139">
        <v>1400</v>
      </c>
      <c r="G11" s="39" t="s">
        <v>6382</v>
      </c>
      <c r="H11" s="39">
        <v>1100</v>
      </c>
      <c r="I11" s="39" t="s">
        <v>4740</v>
      </c>
      <c r="K11" s="39" t="s">
        <v>3916</v>
      </c>
      <c r="M11" s="27" t="s">
        <v>2682</v>
      </c>
      <c r="O11" s="27" t="str">
        <f>IF(N11="","",IFERROR(ABS(N11-INDEX(#REF!,MATCH(X11,#REF!,0))),""))</f>
        <v/>
      </c>
      <c r="Q11" s="39" t="s">
        <v>6550</v>
      </c>
      <c r="R11" s="39" t="s">
        <v>3916</v>
      </c>
      <c r="S11" s="26" t="s">
        <v>6544</v>
      </c>
      <c r="T11" s="26" t="s">
        <v>6541</v>
      </c>
      <c r="V11" s="39" t="str">
        <f t="shared" si="0"/>
        <v>S</v>
      </c>
      <c r="W11" s="26" t="s">
        <v>6549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6137</v>
      </c>
      <c r="B12" s="27" t="s">
        <v>2833</v>
      </c>
      <c r="C12" s="139" t="str">
        <f>IFERROR(ABS(F12-INDEX(#REF!,MATCH(X12,#REF!,0))),"")</f>
        <v/>
      </c>
      <c r="D12" s="222">
        <v>44916</v>
      </c>
      <c r="E12" s="39" t="s">
        <v>5685</v>
      </c>
      <c r="F12" s="139">
        <v>440</v>
      </c>
      <c r="G12" s="39" t="s">
        <v>6382</v>
      </c>
      <c r="H12" s="39">
        <v>1100</v>
      </c>
      <c r="I12" s="39" t="s">
        <v>4740</v>
      </c>
      <c r="J12" s="39" t="s">
        <v>3916</v>
      </c>
      <c r="K12" s="39" t="s">
        <v>3916</v>
      </c>
      <c r="M12" s="27" t="s">
        <v>2834</v>
      </c>
      <c r="N12" s="27">
        <v>1082</v>
      </c>
      <c r="O12" s="27" t="str">
        <f>IF(N12="","",IFERROR(ABS(N12-INDEX(#REF!,MATCH(X12,#REF!,0))),""))</f>
        <v/>
      </c>
      <c r="P12" s="39" t="s">
        <v>3916</v>
      </c>
      <c r="Q12" s="39" t="s">
        <v>3916</v>
      </c>
      <c r="S12" s="26" t="s">
        <v>6544</v>
      </c>
      <c r="T12" s="26" t="s">
        <v>6541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6137</v>
      </c>
      <c r="B13" s="27" t="s">
        <v>2835</v>
      </c>
      <c r="C13" s="139" t="str">
        <f>IFERROR(ABS(F13-INDEX(#REF!,MATCH(X13,#REF!,0))),"")</f>
        <v/>
      </c>
      <c r="D13" s="222">
        <v>44916</v>
      </c>
      <c r="E13" s="39" t="s">
        <v>5685</v>
      </c>
      <c r="F13" s="139">
        <v>748</v>
      </c>
      <c r="G13" s="39" t="s">
        <v>6382</v>
      </c>
      <c r="H13" s="39">
        <v>1100</v>
      </c>
      <c r="I13" s="39" t="s">
        <v>4740</v>
      </c>
      <c r="K13" s="39" t="s">
        <v>3916</v>
      </c>
      <c r="M13" s="27" t="s">
        <v>2834</v>
      </c>
      <c r="O13" s="27" t="str">
        <f>IF(N13="","",IFERROR(ABS(N13-INDEX(#REF!,MATCH(X13,#REF!,0))),""))</f>
        <v/>
      </c>
      <c r="Q13" s="39" t="s">
        <v>6550</v>
      </c>
      <c r="R13" s="39" t="s">
        <v>3916</v>
      </c>
      <c r="S13" s="26" t="s">
        <v>6544</v>
      </c>
      <c r="T13" s="26" t="s">
        <v>6541</v>
      </c>
      <c r="V13" s="39" t="str">
        <f t="shared" si="0"/>
        <v>S</v>
      </c>
      <c r="W13" s="26" t="s">
        <v>6549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4320</v>
      </c>
      <c r="B14" s="27" t="s">
        <v>1832</v>
      </c>
      <c r="C14" s="139" t="str">
        <f>IFERROR(ABS(F14-INDEX(#REF!,MATCH(X14,#REF!,0))),"")</f>
        <v/>
      </c>
      <c r="D14" s="222">
        <v>44916</v>
      </c>
      <c r="E14" s="39" t="s">
        <v>5685</v>
      </c>
      <c r="F14" s="139">
        <v>500</v>
      </c>
      <c r="G14" s="39" t="s">
        <v>6382</v>
      </c>
      <c r="H14" s="39">
        <v>1100</v>
      </c>
      <c r="I14" s="39" t="s">
        <v>4740</v>
      </c>
      <c r="J14" s="39" t="s">
        <v>3916</v>
      </c>
      <c r="K14" s="39" t="s">
        <v>3916</v>
      </c>
      <c r="M14" s="27" t="s">
        <v>1831</v>
      </c>
      <c r="N14" s="27">
        <v>500</v>
      </c>
      <c r="O14" s="27" t="str">
        <f>IF(N14="","",IFERROR(ABS(N14-INDEX(#REF!,MATCH(X14,#REF!,0))),""))</f>
        <v/>
      </c>
      <c r="P14" s="39" t="s">
        <v>3916</v>
      </c>
      <c r="Q14" s="39" t="s">
        <v>3916</v>
      </c>
      <c r="S14" s="26" t="s">
        <v>3674</v>
      </c>
      <c r="T14" s="26" t="s">
        <v>6542</v>
      </c>
      <c r="U14" s="26" t="s">
        <v>5527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3925</v>
      </c>
      <c r="B15" s="27" t="s">
        <v>116</v>
      </c>
      <c r="C15" s="139" t="str">
        <f>IFERROR(ABS(F15-INDEX(#REF!,MATCH(X15,#REF!,0))),"")</f>
        <v/>
      </c>
      <c r="D15" s="222">
        <v>44917</v>
      </c>
      <c r="E15" s="39" t="s">
        <v>5685</v>
      </c>
      <c r="F15" s="139">
        <v>9251</v>
      </c>
      <c r="G15" s="39" t="s">
        <v>6382</v>
      </c>
      <c r="H15" s="39">
        <v>1100</v>
      </c>
      <c r="I15" s="39" t="s">
        <v>4740</v>
      </c>
      <c r="J15" s="39" t="s">
        <v>3916</v>
      </c>
      <c r="K15" s="39" t="s">
        <v>3916</v>
      </c>
      <c r="M15" s="27" t="s">
        <v>114</v>
      </c>
      <c r="O15" s="27" t="str">
        <f>IF(N15="","",IFERROR(ABS(N15-INDEX(#REF!,MATCH(X15,#REF!,0))),""))</f>
        <v/>
      </c>
      <c r="S15" s="26" t="s">
        <v>5507</v>
      </c>
      <c r="T15" s="26" t="s">
        <v>5507</v>
      </c>
      <c r="U15" s="26" t="s">
        <v>5537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3925</v>
      </c>
      <c r="B16" s="27" t="s">
        <v>117</v>
      </c>
      <c r="C16" s="139" t="str">
        <f>IFERROR(ABS(F16-INDEX(#REF!,MATCH(X16,#REF!,0))),"")</f>
        <v/>
      </c>
      <c r="D16" s="222">
        <v>44917</v>
      </c>
      <c r="E16" s="39" t="s">
        <v>5685</v>
      </c>
      <c r="F16" s="139">
        <v>9744</v>
      </c>
      <c r="G16" s="39" t="s">
        <v>6382</v>
      </c>
      <c r="H16" s="39">
        <v>1100</v>
      </c>
      <c r="I16" s="39" t="s">
        <v>4740</v>
      </c>
      <c r="J16" s="39" t="s">
        <v>3916</v>
      </c>
      <c r="K16" s="39" t="s">
        <v>3916</v>
      </c>
      <c r="M16" s="27" t="s">
        <v>114</v>
      </c>
      <c r="O16" s="27" t="str">
        <f>IF(N16="","",IFERROR(ABS(N16-INDEX(#REF!,MATCH(X16,#REF!,0))),""))</f>
        <v/>
      </c>
      <c r="S16" s="26" t="s">
        <v>5507</v>
      </c>
      <c r="T16" s="26" t="s">
        <v>5507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3925</v>
      </c>
      <c r="B17" s="27" t="s">
        <v>793</v>
      </c>
      <c r="C17" s="139" t="str">
        <f>IFERROR(ABS(F17-INDEX(#REF!,MATCH(X17,#REF!,0))),"")</f>
        <v/>
      </c>
      <c r="D17" s="222">
        <v>44917</v>
      </c>
      <c r="E17" s="39" t="s">
        <v>5685</v>
      </c>
      <c r="F17" s="139">
        <v>1944</v>
      </c>
      <c r="G17" s="39" t="s">
        <v>6382</v>
      </c>
      <c r="H17" s="39">
        <v>1100</v>
      </c>
      <c r="I17" s="39" t="s">
        <v>4740</v>
      </c>
      <c r="J17" s="39" t="s">
        <v>3916</v>
      </c>
      <c r="K17" s="39" t="s">
        <v>3916</v>
      </c>
      <c r="M17" s="27" t="s">
        <v>794</v>
      </c>
      <c r="O17" s="27" t="str">
        <f>IF(N17="","",IFERROR(ABS(N17-INDEX(#REF!,MATCH(X17,#REF!,0))),""))</f>
        <v/>
      </c>
      <c r="S17" s="26" t="s">
        <v>5507</v>
      </c>
      <c r="T17" s="26" t="s">
        <v>5507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5349</v>
      </c>
      <c r="B18" s="27" t="s">
        <v>796</v>
      </c>
      <c r="C18" s="139" t="str">
        <f>IFERROR(ABS(F18-INDEX(#REF!,MATCH(X18,#REF!,0))),"")</f>
        <v/>
      </c>
      <c r="D18" s="222">
        <v>44917</v>
      </c>
      <c r="E18" s="39" t="s">
        <v>5685</v>
      </c>
      <c r="F18" s="139">
        <v>10000</v>
      </c>
      <c r="G18" s="39" t="s">
        <v>6382</v>
      </c>
      <c r="H18" s="39">
        <v>1100</v>
      </c>
      <c r="I18" s="39" t="s">
        <v>4740</v>
      </c>
      <c r="J18" s="39" t="s">
        <v>3916</v>
      </c>
      <c r="K18" s="39" t="s">
        <v>3916</v>
      </c>
      <c r="M18" s="27" t="s">
        <v>794</v>
      </c>
      <c r="O18" s="27" t="str">
        <f>IF(N18="","",IFERROR(ABS(N18-INDEX(#REF!,MATCH(X18,#REF!,0))),""))</f>
        <v/>
      </c>
      <c r="S18" s="26" t="s">
        <v>5507</v>
      </c>
      <c r="T18" s="26" t="s">
        <v>5507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5349</v>
      </c>
      <c r="B19" s="27" t="s">
        <v>797</v>
      </c>
      <c r="C19" s="139" t="str">
        <f>IFERROR(ABS(F19-INDEX(#REF!,MATCH(X19,#REF!,0))),"")</f>
        <v/>
      </c>
      <c r="D19" s="222">
        <v>44917</v>
      </c>
      <c r="E19" s="39" t="s">
        <v>5685</v>
      </c>
      <c r="F19" s="139">
        <v>9000</v>
      </c>
      <c r="G19" s="39" t="s">
        <v>6382</v>
      </c>
      <c r="H19" s="39">
        <v>1100</v>
      </c>
      <c r="I19" s="39" t="s">
        <v>4740</v>
      </c>
      <c r="J19" s="39" t="s">
        <v>3916</v>
      </c>
      <c r="K19" s="39" t="s">
        <v>3916</v>
      </c>
      <c r="M19" s="27" t="s">
        <v>794</v>
      </c>
      <c r="O19" s="27" t="str">
        <f>IF(N19="","",IFERROR(ABS(N19-INDEX(#REF!,MATCH(X19,#REF!,0))),""))</f>
        <v/>
      </c>
      <c r="S19" s="26" t="s">
        <v>5507</v>
      </c>
      <c r="T19" s="26" t="s">
        <v>5507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4383</v>
      </c>
      <c r="B20" s="27" t="s">
        <v>2261</v>
      </c>
      <c r="C20" s="139" t="str">
        <f>IFERROR(ABS(F20-INDEX(#REF!,MATCH(X20,#REF!,0))),"")</f>
        <v/>
      </c>
      <c r="D20" s="222">
        <v>44914</v>
      </c>
      <c r="E20" s="39" t="s">
        <v>5685</v>
      </c>
      <c r="F20" s="139">
        <v>1878</v>
      </c>
      <c r="G20" s="39" t="s">
        <v>6382</v>
      </c>
      <c r="H20" s="39">
        <v>1100</v>
      </c>
      <c r="I20" s="39" t="s">
        <v>4740</v>
      </c>
      <c r="J20" s="39" t="s">
        <v>3916</v>
      </c>
      <c r="K20" s="39" t="s">
        <v>3916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3916</v>
      </c>
      <c r="S20" s="26" t="s">
        <v>3705</v>
      </c>
      <c r="T20" s="26" t="s">
        <v>3705</v>
      </c>
      <c r="U20" s="223" t="s">
        <v>5528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4049</v>
      </c>
      <c r="B21" s="27" t="s">
        <v>64</v>
      </c>
      <c r="C21" s="139" t="str">
        <f>IFERROR(ABS(F21-INDEX(#REF!,MATCH(X21,#REF!,0))),"")</f>
        <v/>
      </c>
      <c r="D21" s="222">
        <v>44914</v>
      </c>
      <c r="E21" s="39" t="s">
        <v>5685</v>
      </c>
      <c r="F21" s="139">
        <v>4000</v>
      </c>
      <c r="G21" s="39" t="s">
        <v>6382</v>
      </c>
      <c r="H21" s="39">
        <v>1100</v>
      </c>
      <c r="I21" s="39" t="s">
        <v>4740</v>
      </c>
      <c r="J21" s="39" t="s">
        <v>3916</v>
      </c>
      <c r="K21" s="39" t="s">
        <v>3916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3916</v>
      </c>
      <c r="S21" s="26" t="s">
        <v>3705</v>
      </c>
      <c r="T21" s="26" t="s">
        <v>3705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4049</v>
      </c>
      <c r="B22" s="27" t="s">
        <v>65</v>
      </c>
      <c r="C22" s="139" t="str">
        <f>IFERROR(ABS(F22-INDEX(#REF!,MATCH(X22,#REF!,0))),"")</f>
        <v/>
      </c>
      <c r="D22" s="222">
        <v>44914</v>
      </c>
      <c r="E22" s="39" t="s">
        <v>5685</v>
      </c>
      <c r="F22" s="139">
        <v>8000</v>
      </c>
      <c r="G22" s="39" t="s">
        <v>6382</v>
      </c>
      <c r="H22" s="39">
        <v>1100</v>
      </c>
      <c r="I22" s="39" t="s">
        <v>4740</v>
      </c>
      <c r="J22" s="39" t="s">
        <v>3916</v>
      </c>
      <c r="K22" s="39" t="s">
        <v>3916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3916</v>
      </c>
      <c r="S22" s="26" t="s">
        <v>3705</v>
      </c>
      <c r="T22" s="26" t="s">
        <v>3705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4235</v>
      </c>
      <c r="B23" s="27" t="s">
        <v>1195</v>
      </c>
      <c r="C23" s="139" t="str">
        <f>IFERROR(ABS(F23-INDEX(#REF!,MATCH(X23,#REF!,0))),"")</f>
        <v/>
      </c>
      <c r="D23" s="222">
        <v>44917</v>
      </c>
      <c r="E23" s="39" t="s">
        <v>5685</v>
      </c>
      <c r="F23" s="139">
        <v>522</v>
      </c>
      <c r="G23" s="39" t="s">
        <v>6382</v>
      </c>
      <c r="H23" s="39">
        <v>1100</v>
      </c>
      <c r="I23" s="39" t="s">
        <v>4740</v>
      </c>
      <c r="J23" s="39" t="s">
        <v>3916</v>
      </c>
      <c r="K23" s="39" t="s">
        <v>3916</v>
      </c>
      <c r="M23" s="27" t="s">
        <v>1196</v>
      </c>
      <c r="N23" s="27">
        <v>522</v>
      </c>
      <c r="O23" s="27" t="str">
        <f>IF(N23="","",IFERROR(ABS(N23-INDEX(#REF!,MATCH(X23,#REF!,0))),""))</f>
        <v/>
      </c>
      <c r="Q23" s="39" t="s">
        <v>3916</v>
      </c>
      <c r="S23" s="26" t="s">
        <v>3715</v>
      </c>
      <c r="T23" s="26" t="s">
        <v>3715</v>
      </c>
      <c r="U23" s="26" t="s">
        <v>5529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4235</v>
      </c>
      <c r="B24" s="27" t="s">
        <v>1197</v>
      </c>
      <c r="C24" s="139" t="str">
        <f>IFERROR(ABS(F24-INDEX(#REF!,MATCH(X24,#REF!,0))),"")</f>
        <v/>
      </c>
      <c r="D24" s="222">
        <v>44917</v>
      </c>
      <c r="E24" s="39" t="s">
        <v>5685</v>
      </c>
      <c r="F24" s="139">
        <v>941</v>
      </c>
      <c r="G24" s="39" t="s">
        <v>6382</v>
      </c>
      <c r="H24" s="39">
        <v>1100</v>
      </c>
      <c r="I24" s="39" t="s">
        <v>4740</v>
      </c>
      <c r="J24" s="39" t="s">
        <v>3916</v>
      </c>
      <c r="K24" s="39" t="s">
        <v>3916</v>
      </c>
      <c r="M24" s="27" t="s">
        <v>1196</v>
      </c>
      <c r="N24" s="27">
        <v>941</v>
      </c>
      <c r="O24" s="27" t="str">
        <f>IF(N24="","",IFERROR(ABS(N24-INDEX(#REF!,MATCH(X24,#REF!,0))),""))</f>
        <v/>
      </c>
      <c r="Q24" s="39" t="s">
        <v>3916</v>
      </c>
      <c r="S24" s="26" t="s">
        <v>3715</v>
      </c>
      <c r="T24" s="26" t="s">
        <v>3715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4235</v>
      </c>
      <c r="B25" s="27" t="s">
        <v>1590</v>
      </c>
      <c r="C25" s="139" t="str">
        <f>IFERROR(ABS(F25-INDEX(#REF!,MATCH(X25,#REF!,0))),"")</f>
        <v/>
      </c>
      <c r="D25" s="222">
        <v>44917</v>
      </c>
      <c r="E25" s="39" t="s">
        <v>5685</v>
      </c>
      <c r="F25" s="139">
        <v>2798</v>
      </c>
      <c r="G25" s="39" t="s">
        <v>6382</v>
      </c>
      <c r="H25" s="39">
        <v>1100</v>
      </c>
      <c r="I25" s="39" t="s">
        <v>4740</v>
      </c>
      <c r="J25" s="39" t="s">
        <v>3916</v>
      </c>
      <c r="K25" s="39" t="s">
        <v>3916</v>
      </c>
      <c r="M25" s="27" t="s">
        <v>1591</v>
      </c>
      <c r="N25" s="27">
        <v>2798</v>
      </c>
      <c r="O25" s="27" t="str">
        <f>IF(N25="","",IFERROR(ABS(N25-INDEX(#REF!,MATCH(X25,#REF!,0))),""))</f>
        <v/>
      </c>
      <c r="Q25" s="39" t="s">
        <v>3916</v>
      </c>
      <c r="S25" s="26" t="s">
        <v>3715</v>
      </c>
      <c r="T25" s="26" t="s">
        <v>3715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4235</v>
      </c>
      <c r="B26" s="27" t="s">
        <v>1592</v>
      </c>
      <c r="C26" s="139" t="str">
        <f>IFERROR(ABS(F26-INDEX(#REF!,MATCH(X26,#REF!,0))),"")</f>
        <v/>
      </c>
      <c r="D26" s="222">
        <v>44917</v>
      </c>
      <c r="E26" s="39" t="s">
        <v>5685</v>
      </c>
      <c r="F26" s="139">
        <v>5482</v>
      </c>
      <c r="G26" s="39" t="s">
        <v>6382</v>
      </c>
      <c r="H26" s="39">
        <v>1100</v>
      </c>
      <c r="I26" s="39" t="s">
        <v>4740</v>
      </c>
      <c r="J26" s="39" t="s">
        <v>3916</v>
      </c>
      <c r="K26" s="39" t="s">
        <v>3916</v>
      </c>
      <c r="M26" s="27" t="s">
        <v>1591</v>
      </c>
      <c r="N26" s="27">
        <v>5485</v>
      </c>
      <c r="O26" s="27" t="str">
        <f>IF(N26="","",IFERROR(ABS(N26-INDEX(#REF!,MATCH(X26,#REF!,0))),""))</f>
        <v/>
      </c>
      <c r="P26" s="39" t="s">
        <v>3916</v>
      </c>
      <c r="Q26" s="39" t="s">
        <v>3916</v>
      </c>
      <c r="S26" s="26" t="s">
        <v>3715</v>
      </c>
      <c r="T26" s="26" t="s">
        <v>3715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4299</v>
      </c>
      <c r="B27" s="27" t="s">
        <v>1737</v>
      </c>
      <c r="C27" s="139" t="str">
        <f>IFERROR(ABS(F27-INDEX(#REF!,MATCH(X27,#REF!,0))),"")</f>
        <v/>
      </c>
      <c r="D27" s="222">
        <v>44917</v>
      </c>
      <c r="E27" s="39" t="s">
        <v>5685</v>
      </c>
      <c r="F27" s="139">
        <v>500</v>
      </c>
      <c r="G27" s="39" t="s">
        <v>6382</v>
      </c>
      <c r="H27" s="39">
        <v>1100</v>
      </c>
      <c r="I27" s="39" t="s">
        <v>4740</v>
      </c>
      <c r="J27" s="39" t="s">
        <v>3916</v>
      </c>
      <c r="K27" s="39" t="s">
        <v>3916</v>
      </c>
      <c r="M27" s="27" t="s">
        <v>1736</v>
      </c>
      <c r="N27" s="27">
        <v>877</v>
      </c>
      <c r="O27" s="27" t="str">
        <f>IF(N27="","",IFERROR(ABS(N27-INDEX(#REF!,MATCH(X27,#REF!,0))),""))</f>
        <v/>
      </c>
      <c r="P27" s="39" t="s">
        <v>3916</v>
      </c>
      <c r="Q27" s="39" t="s">
        <v>3916</v>
      </c>
      <c r="S27" s="26" t="s">
        <v>3715</v>
      </c>
      <c r="T27" s="26" t="s">
        <v>3715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4306</v>
      </c>
      <c r="B28" s="27" t="s">
        <v>1782</v>
      </c>
      <c r="C28" s="139" t="str">
        <f>IFERROR(ABS(F28-INDEX(#REF!,MATCH(X28,#REF!,0))),"")</f>
        <v/>
      </c>
      <c r="D28" s="222">
        <v>44916</v>
      </c>
      <c r="E28" s="39" t="s">
        <v>5685</v>
      </c>
      <c r="F28" s="139">
        <v>500</v>
      </c>
      <c r="G28" s="39" t="s">
        <v>6382</v>
      </c>
      <c r="H28" s="39">
        <v>1100</v>
      </c>
      <c r="I28" s="39" t="s">
        <v>4740</v>
      </c>
      <c r="J28" s="39" t="s">
        <v>3916</v>
      </c>
      <c r="K28" s="39" t="s">
        <v>3916</v>
      </c>
      <c r="M28" s="27" t="s">
        <v>1781</v>
      </c>
      <c r="N28" s="27">
        <v>494</v>
      </c>
      <c r="O28" s="27" t="str">
        <f>IF(N28="","",IFERROR(ABS(N28-INDEX(#REF!,MATCH(X28,#REF!,0))),""))</f>
        <v/>
      </c>
      <c r="P28" s="39" t="s">
        <v>3916</v>
      </c>
      <c r="Q28" s="39" t="s">
        <v>3916</v>
      </c>
      <c r="S28" s="26" t="s">
        <v>894</v>
      </c>
      <c r="T28" s="26" t="s">
        <v>894</v>
      </c>
      <c r="U28" s="26" t="s">
        <v>5530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4387</v>
      </c>
      <c r="B29" s="27" t="s">
        <v>2380</v>
      </c>
      <c r="C29" s="139" t="str">
        <f>IFERROR(ABS(F29-INDEX(#REF!,MATCH(X29,#REF!,0))),"")</f>
        <v/>
      </c>
      <c r="D29" s="222">
        <v>44916</v>
      </c>
      <c r="E29" s="39" t="s">
        <v>5685</v>
      </c>
      <c r="F29" s="139">
        <v>3537</v>
      </c>
      <c r="G29" s="39" t="s">
        <v>6382</v>
      </c>
      <c r="H29" s="39">
        <v>1100</v>
      </c>
      <c r="I29" s="39" t="s">
        <v>4740</v>
      </c>
      <c r="J29" s="39" t="s">
        <v>3916</v>
      </c>
      <c r="K29" s="39" t="s">
        <v>3916</v>
      </c>
      <c r="M29" s="27" t="s">
        <v>2381</v>
      </c>
      <c r="O29" s="27" t="str">
        <f>IF(N29="","",IFERROR(ABS(N29-INDEX(#REF!,MATCH(X29,#REF!,0))),""))</f>
        <v/>
      </c>
      <c r="Q29" s="39" t="s">
        <v>6550</v>
      </c>
      <c r="R29" s="39" t="s">
        <v>3916</v>
      </c>
      <c r="S29" s="26" t="s">
        <v>894</v>
      </c>
      <c r="T29" s="26" t="s">
        <v>894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4387</v>
      </c>
      <c r="B30" s="27" t="s">
        <v>2401</v>
      </c>
      <c r="C30" s="139" t="str">
        <f>IFERROR(ABS(F30-INDEX(#REF!,MATCH(X30,#REF!,0))),"")</f>
        <v/>
      </c>
      <c r="D30" s="222">
        <v>44916</v>
      </c>
      <c r="E30" s="39" t="s">
        <v>5685</v>
      </c>
      <c r="F30" s="139">
        <v>1539</v>
      </c>
      <c r="G30" s="39" t="s">
        <v>6382</v>
      </c>
      <c r="H30" s="39">
        <v>1100</v>
      </c>
      <c r="I30" s="39" t="s">
        <v>4740</v>
      </c>
      <c r="J30" s="39" t="s">
        <v>3916</v>
      </c>
      <c r="K30" s="39" t="s">
        <v>3916</v>
      </c>
      <c r="M30" s="27" t="s">
        <v>2402</v>
      </c>
      <c r="O30" s="27" t="str">
        <f>IF(N30="","",IFERROR(ABS(N30-INDEX(#REF!,MATCH(X30,#REF!,0))),""))</f>
        <v/>
      </c>
      <c r="Q30" s="39" t="s">
        <v>6550</v>
      </c>
      <c r="R30" s="39" t="s">
        <v>3916</v>
      </c>
      <c r="S30" s="26" t="s">
        <v>894</v>
      </c>
      <c r="T30" s="26" t="s">
        <v>894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4387</v>
      </c>
      <c r="B31" s="27" t="s">
        <v>2404</v>
      </c>
      <c r="C31" s="139" t="str">
        <f>IFERROR(ABS(F31-INDEX(#REF!,MATCH(X31,#REF!,0))),"")</f>
        <v/>
      </c>
      <c r="D31" s="222">
        <v>44916</v>
      </c>
      <c r="E31" s="39" t="s">
        <v>5685</v>
      </c>
      <c r="F31" s="139">
        <v>685</v>
      </c>
      <c r="G31" s="39" t="s">
        <v>6382</v>
      </c>
      <c r="H31" s="39">
        <v>1100</v>
      </c>
      <c r="I31" s="39" t="s">
        <v>4740</v>
      </c>
      <c r="J31" s="39" t="s">
        <v>3916</v>
      </c>
      <c r="K31" s="39" t="s">
        <v>3916</v>
      </c>
      <c r="M31" s="27" t="s">
        <v>2402</v>
      </c>
      <c r="O31" s="27" t="str">
        <f>IF(N31="","",IFERROR(ABS(N31-INDEX(#REF!,MATCH(X31,#REF!,0))),""))</f>
        <v/>
      </c>
      <c r="Q31" s="39" t="s">
        <v>6550</v>
      </c>
      <c r="R31" s="39" t="s">
        <v>3916</v>
      </c>
      <c r="S31" s="26" t="s">
        <v>894</v>
      </c>
      <c r="T31" s="26" t="s">
        <v>894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4387</v>
      </c>
      <c r="B32" s="27" t="s">
        <v>2440</v>
      </c>
      <c r="C32" s="139" t="str">
        <f>IFERROR(ABS(F32-INDEX(#REF!,MATCH(X32,#REF!,0))),"")</f>
        <v/>
      </c>
      <c r="D32" s="222">
        <v>44916</v>
      </c>
      <c r="E32" s="39" t="s">
        <v>5685</v>
      </c>
      <c r="F32" s="139">
        <v>756</v>
      </c>
      <c r="G32" s="39" t="s">
        <v>6382</v>
      </c>
      <c r="H32" s="39">
        <v>1100</v>
      </c>
      <c r="I32" s="39" t="s">
        <v>4740</v>
      </c>
      <c r="J32" s="39" t="s">
        <v>3916</v>
      </c>
      <c r="K32" s="39" t="s">
        <v>3916</v>
      </c>
      <c r="M32" s="27" t="s">
        <v>2441</v>
      </c>
      <c r="O32" s="27" t="str">
        <f>IF(N32="","",IFERROR(ABS(N32-INDEX(#REF!,MATCH(X32,#REF!,0))),""))</f>
        <v/>
      </c>
      <c r="Q32" s="39" t="s">
        <v>6550</v>
      </c>
      <c r="R32" s="39" t="s">
        <v>3916</v>
      </c>
      <c r="S32" s="26" t="s">
        <v>894</v>
      </c>
      <c r="T32" s="26" t="s">
        <v>894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4472</v>
      </c>
      <c r="B33" s="27" t="s">
        <v>3041</v>
      </c>
      <c r="C33" s="139" t="str">
        <f>IFERROR(ABS(F33-INDEX(#REF!,MATCH(X33,#REF!,0))),"")</f>
        <v/>
      </c>
      <c r="D33" s="222">
        <v>44916</v>
      </c>
      <c r="E33" s="39" t="s">
        <v>5685</v>
      </c>
      <c r="F33" s="139">
        <v>2490</v>
      </c>
      <c r="G33" s="39" t="s">
        <v>6382</v>
      </c>
      <c r="H33" s="39">
        <v>1100</v>
      </c>
      <c r="I33" s="39" t="s">
        <v>4740</v>
      </c>
      <c r="J33" s="39" t="s">
        <v>3916</v>
      </c>
      <c r="K33" s="39" t="s">
        <v>3916</v>
      </c>
      <c r="M33" s="27" t="s">
        <v>3042</v>
      </c>
      <c r="O33" s="27" t="str">
        <f>IF(N33="","",IFERROR(ABS(N33-INDEX(#REF!,MATCH(X33,#REF!,0))),""))</f>
        <v/>
      </c>
      <c r="Q33" s="39" t="s">
        <v>6550</v>
      </c>
      <c r="R33" s="39" t="s">
        <v>3916</v>
      </c>
      <c r="S33" s="26" t="s">
        <v>894</v>
      </c>
      <c r="T33" s="26" t="s">
        <v>894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4186</v>
      </c>
      <c r="B34" s="27" t="s">
        <v>1803</v>
      </c>
      <c r="C34" s="139" t="str">
        <f>IFERROR(ABS(F34-INDEX(#REF!,MATCH(X34,#REF!,0))),"")</f>
        <v/>
      </c>
      <c r="D34" s="222">
        <v>44916</v>
      </c>
      <c r="E34" s="39" t="s">
        <v>5685</v>
      </c>
      <c r="F34" s="139">
        <v>500</v>
      </c>
      <c r="G34" s="39" t="s">
        <v>6382</v>
      </c>
      <c r="H34" s="39">
        <v>1100</v>
      </c>
      <c r="I34" s="39" t="s">
        <v>4740</v>
      </c>
      <c r="J34" s="39" t="s">
        <v>3916</v>
      </c>
      <c r="K34" s="39" t="s">
        <v>3916</v>
      </c>
      <c r="M34" s="27" t="s">
        <v>1802</v>
      </c>
      <c r="N34" s="27">
        <v>791</v>
      </c>
      <c r="O34" s="27" t="str">
        <f>IF(N34="","",IFERROR(ABS(N34-INDEX(#REF!,MATCH(X34,#REF!,0))),""))</f>
        <v/>
      </c>
      <c r="P34" s="39" t="s">
        <v>3916</v>
      </c>
      <c r="Q34" s="39" t="s">
        <v>3916</v>
      </c>
      <c r="S34" s="26" t="s">
        <v>894</v>
      </c>
      <c r="T34" s="26" t="s">
        <v>894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4151</v>
      </c>
      <c r="B35" s="27" t="s">
        <v>574</v>
      </c>
      <c r="C35" s="139" t="str">
        <f>IFERROR(ABS(F35-INDEX(#REF!,MATCH(X35,#REF!,0))),"")</f>
        <v/>
      </c>
      <c r="D35" s="222">
        <v>44916</v>
      </c>
      <c r="E35" s="39" t="s">
        <v>5685</v>
      </c>
      <c r="F35" s="139">
        <v>665</v>
      </c>
      <c r="G35" s="39" t="s">
        <v>6382</v>
      </c>
      <c r="H35" s="39">
        <v>1100</v>
      </c>
      <c r="I35" s="39" t="s">
        <v>4740</v>
      </c>
      <c r="J35" s="39" t="s">
        <v>3916</v>
      </c>
      <c r="K35" s="39" t="s">
        <v>3916</v>
      </c>
      <c r="M35" s="27" t="s">
        <v>575</v>
      </c>
      <c r="O35" s="27" t="str">
        <f>IF(N35="","",IFERROR(ABS(N35-INDEX(#REF!,MATCH(X35,#REF!,0))),""))</f>
        <v/>
      </c>
      <c r="Q35" s="39" t="s">
        <v>6550</v>
      </c>
      <c r="R35" s="39" t="s">
        <v>3916</v>
      </c>
      <c r="S35" s="26" t="s">
        <v>894</v>
      </c>
      <c r="T35" s="26" t="s">
        <v>894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4107</v>
      </c>
      <c r="B36" s="27" t="s">
        <v>332</v>
      </c>
      <c r="C36" s="139" t="str">
        <f>IFERROR(ABS(F36-INDEX(#REF!,MATCH(X36,#REF!,0))),"")</f>
        <v/>
      </c>
      <c r="D36" s="222">
        <v>44916</v>
      </c>
      <c r="E36" s="39" t="s">
        <v>5685</v>
      </c>
      <c r="F36" s="139">
        <v>377</v>
      </c>
      <c r="G36" s="39" t="s">
        <v>6382</v>
      </c>
      <c r="H36" s="39">
        <v>1100</v>
      </c>
      <c r="I36" s="39" t="s">
        <v>4740</v>
      </c>
      <c r="J36" s="39" t="s">
        <v>3916</v>
      </c>
      <c r="K36" s="39" t="s">
        <v>3916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3916</v>
      </c>
      <c r="Q36" s="39" t="s">
        <v>3916</v>
      </c>
      <c r="S36" s="26" t="s">
        <v>894</v>
      </c>
      <c r="T36" s="26" t="s">
        <v>894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4106</v>
      </c>
      <c r="B37" s="27" t="s">
        <v>323</v>
      </c>
      <c r="C37" s="139" t="str">
        <f>IFERROR(ABS(F37-INDEX(#REF!,MATCH(X37,#REF!,0))),"")</f>
        <v/>
      </c>
      <c r="D37" s="222">
        <v>44916</v>
      </c>
      <c r="E37" s="39" t="s">
        <v>5685</v>
      </c>
      <c r="F37" s="139">
        <v>863</v>
      </c>
      <c r="G37" s="39" t="s">
        <v>6382</v>
      </c>
      <c r="H37" s="39">
        <v>1100</v>
      </c>
      <c r="I37" s="39" t="s">
        <v>4740</v>
      </c>
      <c r="J37" s="39" t="s">
        <v>3916</v>
      </c>
      <c r="K37" s="39" t="s">
        <v>3916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3916</v>
      </c>
      <c r="Q37" s="39" t="s">
        <v>3916</v>
      </c>
      <c r="S37" s="26" t="s">
        <v>6545</v>
      </c>
      <c r="T37" s="26" t="s">
        <v>6543</v>
      </c>
      <c r="U37" s="26" t="s">
        <v>5532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4106</v>
      </c>
      <c r="B38" s="27" t="s">
        <v>326</v>
      </c>
      <c r="C38" s="139" t="str">
        <f>IFERROR(ABS(F38-INDEX(#REF!,MATCH(X38,#REF!,0))),"")</f>
        <v/>
      </c>
      <c r="D38" s="222">
        <v>44916</v>
      </c>
      <c r="E38" s="39" t="s">
        <v>5685</v>
      </c>
      <c r="F38" s="139">
        <v>1860</v>
      </c>
      <c r="G38" s="39" t="s">
        <v>6382</v>
      </c>
      <c r="H38" s="39">
        <v>1100</v>
      </c>
      <c r="I38" s="39" t="s">
        <v>4740</v>
      </c>
      <c r="J38" s="39" t="s">
        <v>3916</v>
      </c>
      <c r="K38" s="39" t="s">
        <v>3916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3916</v>
      </c>
      <c r="Q38" s="39" t="s">
        <v>3916</v>
      </c>
      <c r="S38" s="26" t="s">
        <v>6545</v>
      </c>
      <c r="T38" s="26" t="s">
        <v>6543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4106</v>
      </c>
      <c r="B39" s="27" t="s">
        <v>333</v>
      </c>
      <c r="C39" s="139" t="str">
        <f>IFERROR(ABS(F39-INDEX(#REF!,MATCH(X39,#REF!,0))),"")</f>
        <v/>
      </c>
      <c r="D39" s="222">
        <v>44916</v>
      </c>
      <c r="E39" s="39" t="s">
        <v>5685</v>
      </c>
      <c r="F39" s="139">
        <v>7030</v>
      </c>
      <c r="G39" s="39" t="s">
        <v>6382</v>
      </c>
      <c r="H39" s="39">
        <v>1100</v>
      </c>
      <c r="I39" s="39" t="s">
        <v>4740</v>
      </c>
      <c r="J39" s="39" t="s">
        <v>3916</v>
      </c>
      <c r="K39" s="39" t="s">
        <v>3916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3916</v>
      </c>
      <c r="Q39" s="39" t="s">
        <v>3916</v>
      </c>
      <c r="S39" s="26" t="s">
        <v>6545</v>
      </c>
      <c r="T39" s="26" t="s">
        <v>6543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4106</v>
      </c>
      <c r="B40" s="27" t="s">
        <v>335</v>
      </c>
      <c r="C40" s="139" t="str">
        <f>IFERROR(ABS(F40-INDEX(#REF!,MATCH(X40,#REF!,0))),"")</f>
        <v/>
      </c>
      <c r="D40" s="222">
        <v>44916</v>
      </c>
      <c r="E40" s="39" t="s">
        <v>5685</v>
      </c>
      <c r="F40" s="139">
        <v>863</v>
      </c>
      <c r="G40" s="39" t="s">
        <v>6382</v>
      </c>
      <c r="H40" s="39">
        <v>1100</v>
      </c>
      <c r="I40" s="39" t="s">
        <v>4740</v>
      </c>
      <c r="J40" s="39" t="s">
        <v>3916</v>
      </c>
      <c r="K40" s="39" t="s">
        <v>3916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3916</v>
      </c>
      <c r="Q40" s="39" t="s">
        <v>3916</v>
      </c>
      <c r="S40" s="26" t="s">
        <v>6545</v>
      </c>
      <c r="T40" s="26" t="s">
        <v>6543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3864</v>
      </c>
      <c r="B41" s="27" t="s">
        <v>1412</v>
      </c>
      <c r="C41" s="139" t="str">
        <f>IFERROR(ABS(F41-INDEX(#REF!,MATCH(X41,#REF!,0))),"")</f>
        <v/>
      </c>
      <c r="D41" s="222">
        <v>44915</v>
      </c>
      <c r="E41" s="39" t="s">
        <v>5685</v>
      </c>
      <c r="F41" s="139">
        <v>1903</v>
      </c>
      <c r="G41" s="39" t="s">
        <v>6382</v>
      </c>
      <c r="H41" s="39">
        <v>1100</v>
      </c>
      <c r="I41" s="39" t="s">
        <v>4740</v>
      </c>
      <c r="J41" s="39" t="s">
        <v>3916</v>
      </c>
      <c r="K41" s="39" t="s">
        <v>3916</v>
      </c>
      <c r="M41" s="27" t="s">
        <v>1413</v>
      </c>
      <c r="N41" s="27">
        <v>2317</v>
      </c>
      <c r="O41" s="27" t="str">
        <f>IF(N41="","",IFERROR(ABS(N41-INDEX(#REF!,MATCH(X41,#REF!,0))),""))</f>
        <v/>
      </c>
      <c r="P41" s="39" t="s">
        <v>3916</v>
      </c>
      <c r="Q41" s="39" t="s">
        <v>3916</v>
      </c>
      <c r="S41" s="26" t="s">
        <v>3813</v>
      </c>
      <c r="T41" s="26" t="s">
        <v>3813</v>
      </c>
      <c r="U41" s="26" t="s">
        <v>5533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3809</v>
      </c>
      <c r="B42" s="27" t="s">
        <v>66</v>
      </c>
      <c r="C42" s="139" t="str">
        <f>IFERROR(ABS(F42-INDEX(#REF!,MATCH(X42,#REF!,0))),"")</f>
        <v/>
      </c>
      <c r="D42" s="222">
        <v>44915</v>
      </c>
      <c r="E42" s="39" t="s">
        <v>5685</v>
      </c>
      <c r="F42" s="139">
        <v>697</v>
      </c>
      <c r="G42" s="39" t="s">
        <v>6382</v>
      </c>
      <c r="H42" s="39">
        <v>1100</v>
      </c>
      <c r="I42" s="39" t="s">
        <v>4740</v>
      </c>
      <c r="J42" s="39" t="s">
        <v>3916</v>
      </c>
      <c r="K42" s="39" t="s">
        <v>3916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3916</v>
      </c>
      <c r="Q42" s="39" t="s">
        <v>3916</v>
      </c>
      <c r="S42" s="26" t="s">
        <v>3813</v>
      </c>
      <c r="T42" s="26" t="s">
        <v>3813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3" t="s">
        <v>3814</v>
      </c>
      <c r="B43" s="27" t="s">
        <v>69</v>
      </c>
      <c r="C43" s="139" t="str">
        <f>IFERROR(ABS(F43-INDEX(#REF!,MATCH(X43,#REF!,0))),"")</f>
        <v/>
      </c>
      <c r="D43" s="222">
        <v>44915</v>
      </c>
      <c r="E43" s="39" t="s">
        <v>5685</v>
      </c>
      <c r="F43" s="139">
        <v>3000</v>
      </c>
      <c r="G43" s="39" t="s">
        <v>6382</v>
      </c>
      <c r="H43" s="39">
        <v>1100</v>
      </c>
      <c r="I43" s="39" t="s">
        <v>4740</v>
      </c>
      <c r="J43" s="39" t="s">
        <v>3916</v>
      </c>
      <c r="K43" s="39" t="s">
        <v>3916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3916</v>
      </c>
      <c r="Q43" s="39" t="s">
        <v>3916</v>
      </c>
      <c r="S43" s="26" t="s">
        <v>3813</v>
      </c>
      <c r="T43" s="26" t="s">
        <v>3813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3809</v>
      </c>
      <c r="B44" s="27" t="s">
        <v>70</v>
      </c>
      <c r="C44" s="139" t="str">
        <f>IFERROR(ABS(F44-INDEX(#REF!,MATCH(X44,#REF!,0))),"")</f>
        <v/>
      </c>
      <c r="D44" s="222">
        <v>44915</v>
      </c>
      <c r="E44" s="39" t="s">
        <v>5685</v>
      </c>
      <c r="F44" s="139">
        <v>3833</v>
      </c>
      <c r="G44" s="39" t="s">
        <v>6382</v>
      </c>
      <c r="H44" s="39">
        <v>1100</v>
      </c>
      <c r="I44" s="39" t="s">
        <v>4740</v>
      </c>
      <c r="J44" s="39" t="s">
        <v>3916</v>
      </c>
      <c r="K44" s="39" t="s">
        <v>3916</v>
      </c>
      <c r="M44" s="27" t="s">
        <v>67</v>
      </c>
      <c r="O44" s="27" t="str">
        <f>IF(N44="","",IFERROR(ABS(N44-INDEX(#REF!,MATCH(X44,#REF!,0))),""))</f>
        <v/>
      </c>
      <c r="Q44" s="39" t="s">
        <v>3916</v>
      </c>
      <c r="S44" s="26" t="s">
        <v>3813</v>
      </c>
      <c r="T44" s="26" t="s">
        <v>3813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3868</v>
      </c>
      <c r="B45" s="27" t="s">
        <v>1439</v>
      </c>
      <c r="C45" s="139" t="str">
        <f>IFERROR(ABS(F45-INDEX(#REF!,MATCH(X45,#REF!,0))),"")</f>
        <v/>
      </c>
      <c r="D45" s="222">
        <v>44915</v>
      </c>
      <c r="E45" s="39" t="s">
        <v>5685</v>
      </c>
      <c r="F45" s="139">
        <v>1481</v>
      </c>
      <c r="G45" s="39" t="s">
        <v>6382</v>
      </c>
      <c r="H45" s="39">
        <v>1100</v>
      </c>
      <c r="I45" s="39" t="s">
        <v>4740</v>
      </c>
      <c r="J45" s="39" t="s">
        <v>3916</v>
      </c>
      <c r="K45" s="39" t="s">
        <v>3916</v>
      </c>
      <c r="M45" s="27" t="s">
        <v>648</v>
      </c>
      <c r="O45" s="27" t="str">
        <f>IF(N45="","",IFERROR(ABS(N45-INDEX(#REF!,MATCH(X45,#REF!,0))),""))</f>
        <v/>
      </c>
      <c r="Q45" s="39" t="s">
        <v>3916</v>
      </c>
      <c r="S45" s="26" t="s">
        <v>3813</v>
      </c>
      <c r="T45" s="26" t="s">
        <v>3813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3868</v>
      </c>
      <c r="B46" s="27" t="s">
        <v>1441</v>
      </c>
      <c r="C46" s="139" t="str">
        <f>IFERROR(ABS(F46-INDEX(#REF!,MATCH(X46,#REF!,0))),"")</f>
        <v/>
      </c>
      <c r="D46" s="222">
        <v>44915</v>
      </c>
      <c r="E46" s="39" t="s">
        <v>5685</v>
      </c>
      <c r="F46" s="139">
        <v>1411</v>
      </c>
      <c r="G46" s="39" t="s">
        <v>6382</v>
      </c>
      <c r="H46" s="39">
        <v>1100</v>
      </c>
      <c r="I46" s="39" t="s">
        <v>4740</v>
      </c>
      <c r="J46" s="39" t="s">
        <v>3916</v>
      </c>
      <c r="K46" s="39" t="s">
        <v>3916</v>
      </c>
      <c r="M46" s="27" t="s">
        <v>648</v>
      </c>
      <c r="O46" s="27" t="str">
        <f>IF(N46="","",IFERROR(ABS(N46-INDEX(#REF!,MATCH(X46,#REF!,0))),""))</f>
        <v/>
      </c>
      <c r="Q46" s="39" t="s">
        <v>3916</v>
      </c>
      <c r="S46" s="26" t="s">
        <v>3813</v>
      </c>
      <c r="T46" s="26" t="s">
        <v>3813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3868</v>
      </c>
      <c r="B47" s="27" t="s">
        <v>1542</v>
      </c>
      <c r="C47" s="139" t="str">
        <f>IFERROR(ABS(F47-INDEX(#REF!,MATCH(X47,#REF!,0))),"")</f>
        <v/>
      </c>
      <c r="D47" s="222">
        <v>44915</v>
      </c>
      <c r="E47" s="39" t="s">
        <v>5685</v>
      </c>
      <c r="F47" s="139">
        <v>1942</v>
      </c>
      <c r="G47" s="39" t="s">
        <v>6382</v>
      </c>
      <c r="H47" s="39">
        <v>1100</v>
      </c>
      <c r="I47" s="39" t="s">
        <v>4740</v>
      </c>
      <c r="J47" s="39" t="s">
        <v>3916</v>
      </c>
      <c r="K47" s="39" t="s">
        <v>3916</v>
      </c>
      <c r="M47" s="27" t="s">
        <v>1539</v>
      </c>
      <c r="N47" s="27">
        <v>2015</v>
      </c>
      <c r="O47" s="27" t="str">
        <f>IF(N47="","",IFERROR(ABS(N47-INDEX(#REF!,MATCH(X47,#REF!,0))),""))</f>
        <v/>
      </c>
      <c r="P47" s="39" t="s">
        <v>3916</v>
      </c>
      <c r="Q47" s="39" t="s">
        <v>3916</v>
      </c>
      <c r="S47" s="26" t="s">
        <v>3813</v>
      </c>
      <c r="T47" s="26" t="s">
        <v>3813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3884</v>
      </c>
      <c r="B48" s="27" t="s">
        <v>2712</v>
      </c>
      <c r="C48" s="139" t="str">
        <f>IFERROR(ABS(F48-INDEX(#REF!,MATCH(X48,#REF!,0))),"")</f>
        <v/>
      </c>
      <c r="D48" s="222">
        <v>44915</v>
      </c>
      <c r="E48" s="39" t="s">
        <v>5685</v>
      </c>
      <c r="F48" s="139">
        <v>1604</v>
      </c>
      <c r="G48" s="39" t="s">
        <v>6382</v>
      </c>
      <c r="H48" s="39">
        <v>1100</v>
      </c>
      <c r="I48" s="39" t="s">
        <v>4740</v>
      </c>
      <c r="J48" s="39" t="s">
        <v>3916</v>
      </c>
      <c r="K48" s="39" t="s">
        <v>3916</v>
      </c>
      <c r="M48" s="27" t="s">
        <v>2713</v>
      </c>
      <c r="N48" s="27">
        <v>1088</v>
      </c>
      <c r="O48" s="27" t="str">
        <f>IF(N48="","",IFERROR(ABS(N48-INDEX(#REF!,MATCH(X48,#REF!,0))),""))</f>
        <v/>
      </c>
      <c r="P48" s="39" t="s">
        <v>3916</v>
      </c>
      <c r="Q48" s="39" t="s">
        <v>3916</v>
      </c>
      <c r="S48" s="26" t="s">
        <v>3813</v>
      </c>
      <c r="T48" s="26" t="s">
        <v>3813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3825</v>
      </c>
      <c r="B49" s="27" t="s">
        <v>83</v>
      </c>
      <c r="C49" s="139" t="str">
        <f>IFERROR(ABS(F49-INDEX(#REF!,MATCH(X49,#REF!,0))),"")</f>
        <v/>
      </c>
      <c r="D49" s="222">
        <v>44915</v>
      </c>
      <c r="E49" s="39" t="s">
        <v>5685</v>
      </c>
      <c r="F49" s="139">
        <v>1668</v>
      </c>
      <c r="G49" s="39" t="s">
        <v>6382</v>
      </c>
      <c r="H49" s="39">
        <v>1100</v>
      </c>
      <c r="I49" s="39" t="s">
        <v>4740</v>
      </c>
      <c r="J49" s="39" t="s">
        <v>3916</v>
      </c>
      <c r="K49" s="39" t="s">
        <v>3916</v>
      </c>
      <c r="M49" s="27" t="s">
        <v>82</v>
      </c>
      <c r="O49" s="27" t="str">
        <f>IF(N49="","",IFERROR(ABS(N49-INDEX(#REF!,MATCH(X49,#REF!,0))),""))</f>
        <v/>
      </c>
      <c r="Q49" s="39" t="s">
        <v>3916</v>
      </c>
      <c r="S49" s="26" t="s">
        <v>3813</v>
      </c>
      <c r="T49" s="26" t="s">
        <v>3813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3825</v>
      </c>
      <c r="B50" s="27" t="s">
        <v>1381</v>
      </c>
      <c r="C50" s="139" t="str">
        <f>IFERROR(ABS(F50-INDEX(#REF!,MATCH(X50,#REF!,0))),"")</f>
        <v/>
      </c>
      <c r="D50" s="222">
        <v>44915</v>
      </c>
      <c r="E50" s="39" t="s">
        <v>5685</v>
      </c>
      <c r="F50" s="139">
        <v>908</v>
      </c>
      <c r="G50" s="39" t="s">
        <v>6382</v>
      </c>
      <c r="H50" s="39">
        <v>1100</v>
      </c>
      <c r="I50" s="39" t="s">
        <v>4740</v>
      </c>
      <c r="J50" s="39" t="s">
        <v>3916</v>
      </c>
      <c r="K50" s="39" t="s">
        <v>3916</v>
      </c>
      <c r="M50" s="27" t="s">
        <v>1379</v>
      </c>
      <c r="O50" s="27" t="str">
        <f>IF(N50="","",IFERROR(ABS(N50-INDEX(#REF!,MATCH(X50,#REF!,0))),""))</f>
        <v/>
      </c>
      <c r="Q50" s="39" t="s">
        <v>3916</v>
      </c>
      <c r="S50" s="26" t="s">
        <v>3813</v>
      </c>
      <c r="T50" s="26" t="s">
        <v>3813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3825</v>
      </c>
      <c r="B51" s="27" t="s">
        <v>2706</v>
      </c>
      <c r="C51" s="139" t="str">
        <f>IFERROR(ABS(F51-INDEX(#REF!,MATCH(X51,#REF!,0))),"")</f>
        <v/>
      </c>
      <c r="D51" s="222">
        <v>44915</v>
      </c>
      <c r="E51" s="39" t="s">
        <v>5685</v>
      </c>
      <c r="F51" s="139">
        <v>2971</v>
      </c>
      <c r="G51" s="39" t="s">
        <v>6382</v>
      </c>
      <c r="H51" s="39">
        <v>1100</v>
      </c>
      <c r="I51" s="39" t="s">
        <v>4740</v>
      </c>
      <c r="J51" s="39" t="s">
        <v>3916</v>
      </c>
      <c r="K51" s="39" t="s">
        <v>3916</v>
      </c>
      <c r="M51" s="27" t="s">
        <v>2707</v>
      </c>
      <c r="N51" s="27">
        <v>3119</v>
      </c>
      <c r="O51" s="27" t="str">
        <f>IF(N51="","",IFERROR(ABS(N51-INDEX(#REF!,MATCH(X51,#REF!,0))),""))</f>
        <v/>
      </c>
      <c r="P51" s="39" t="s">
        <v>3916</v>
      </c>
      <c r="Q51" s="39" t="s">
        <v>3916</v>
      </c>
      <c r="S51" s="26" t="s">
        <v>3813</v>
      </c>
      <c r="T51" s="26" t="s">
        <v>3813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3825</v>
      </c>
      <c r="B52" s="27" t="s">
        <v>2708</v>
      </c>
      <c r="C52" s="139" t="str">
        <f>IFERROR(ABS(F52-INDEX(#REF!,MATCH(X52,#REF!,0))),"")</f>
        <v/>
      </c>
      <c r="D52" s="222">
        <v>44915</v>
      </c>
      <c r="E52" s="39" t="s">
        <v>5685</v>
      </c>
      <c r="F52" s="139">
        <v>3500</v>
      </c>
      <c r="G52" s="39" t="s">
        <v>6382</v>
      </c>
      <c r="H52" s="39">
        <v>1100</v>
      </c>
      <c r="I52" s="39" t="s">
        <v>4740</v>
      </c>
      <c r="J52" s="39" t="s">
        <v>3916</v>
      </c>
      <c r="K52" s="39" t="s">
        <v>3916</v>
      </c>
      <c r="M52" s="27" t="s">
        <v>2709</v>
      </c>
      <c r="N52" s="27">
        <v>3552</v>
      </c>
      <c r="O52" s="27" t="str">
        <f>IF(N52="","",IFERROR(ABS(N52-INDEX(#REF!,MATCH(X52,#REF!,0))),""))</f>
        <v/>
      </c>
      <c r="P52" s="39" t="s">
        <v>3916</v>
      </c>
      <c r="Q52" s="39" t="s">
        <v>3916</v>
      </c>
      <c r="S52" s="26" t="s">
        <v>3813</v>
      </c>
      <c r="T52" s="26" t="s">
        <v>3813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3861</v>
      </c>
      <c r="B53" s="27" t="s">
        <v>1454</v>
      </c>
      <c r="C53" s="139" t="str">
        <f>IFERROR(ABS(F53-INDEX(#REF!,MATCH(X53,#REF!,0))),"")</f>
        <v/>
      </c>
      <c r="D53" s="222">
        <v>44915</v>
      </c>
      <c r="E53" s="39" t="s">
        <v>5685</v>
      </c>
      <c r="F53" s="139">
        <v>6136</v>
      </c>
      <c r="G53" s="39" t="s">
        <v>6382</v>
      </c>
      <c r="H53" s="39">
        <v>1100</v>
      </c>
      <c r="I53" s="39" t="s">
        <v>4740</v>
      </c>
      <c r="J53" s="39" t="s">
        <v>3916</v>
      </c>
      <c r="K53" s="39" t="s">
        <v>3916</v>
      </c>
      <c r="M53" s="27" t="s">
        <v>1455</v>
      </c>
      <c r="O53" s="27" t="str">
        <f>IF(N53="","",IFERROR(ABS(N53-INDEX(#REF!,MATCH(X53,#REF!,0))),""))</f>
        <v/>
      </c>
      <c r="Q53" s="39" t="s">
        <v>3916</v>
      </c>
      <c r="S53" s="26" t="s">
        <v>3813</v>
      </c>
      <c r="T53" s="26" t="s">
        <v>3813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3847</v>
      </c>
      <c r="B54" s="27" t="s">
        <v>658</v>
      </c>
      <c r="C54" s="139" t="str">
        <f>IFERROR(ABS(F54-INDEX(#REF!,MATCH(X54,#REF!,0))),"")</f>
        <v/>
      </c>
      <c r="D54" s="222">
        <v>44915</v>
      </c>
      <c r="E54" s="39" t="s">
        <v>5685</v>
      </c>
      <c r="F54" s="139">
        <v>2386</v>
      </c>
      <c r="G54" s="39" t="s">
        <v>6382</v>
      </c>
      <c r="H54" s="39">
        <v>1100</v>
      </c>
      <c r="I54" s="39" t="s">
        <v>4740</v>
      </c>
      <c r="J54" s="39" t="s">
        <v>3916</v>
      </c>
      <c r="K54" s="39" t="s">
        <v>3916</v>
      </c>
      <c r="M54" s="27" t="s">
        <v>653</v>
      </c>
      <c r="O54" s="27" t="str">
        <f>IF(N54="","",IFERROR(ABS(N54-INDEX(#REF!,MATCH(X54,#REF!,0))),""))</f>
        <v/>
      </c>
      <c r="Q54" s="39" t="s">
        <v>3916</v>
      </c>
      <c r="S54" s="26" t="s">
        <v>3813</v>
      </c>
      <c r="T54" s="26" t="s">
        <v>3813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3847</v>
      </c>
      <c r="B55" s="27" t="s">
        <v>660</v>
      </c>
      <c r="C55" s="139" t="str">
        <f>IFERROR(ABS(F55-INDEX(#REF!,MATCH(X55,#REF!,0))),"")</f>
        <v/>
      </c>
      <c r="D55" s="222">
        <v>44915</v>
      </c>
      <c r="E55" s="39" t="s">
        <v>5685</v>
      </c>
      <c r="F55" s="139">
        <v>4509</v>
      </c>
      <c r="G55" s="39" t="s">
        <v>6382</v>
      </c>
      <c r="H55" s="39">
        <v>1100</v>
      </c>
      <c r="I55" s="39" t="s">
        <v>4740</v>
      </c>
      <c r="J55" s="39" t="s">
        <v>3916</v>
      </c>
      <c r="K55" s="39" t="s">
        <v>3916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3916</v>
      </c>
      <c r="S55" s="26" t="s">
        <v>3813</v>
      </c>
      <c r="T55" s="26" t="s">
        <v>3813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3847</v>
      </c>
      <c r="B56" s="27" t="s">
        <v>2795</v>
      </c>
      <c r="C56" s="139" t="str">
        <f>IFERROR(ABS(F56-INDEX(#REF!,MATCH(X56,#REF!,0))),"")</f>
        <v/>
      </c>
      <c r="D56" s="222">
        <v>44915</v>
      </c>
      <c r="E56" s="39" t="s">
        <v>5685</v>
      </c>
      <c r="F56" s="139">
        <v>3826</v>
      </c>
      <c r="G56" s="39" t="s">
        <v>6382</v>
      </c>
      <c r="H56" s="39">
        <v>1100</v>
      </c>
      <c r="I56" s="39" t="s">
        <v>4740</v>
      </c>
      <c r="J56" s="39" t="s">
        <v>3916</v>
      </c>
      <c r="K56" s="39" t="s">
        <v>3916</v>
      </c>
      <c r="M56" s="27" t="s">
        <v>2796</v>
      </c>
      <c r="N56" s="27">
        <v>4035</v>
      </c>
      <c r="O56" s="27" t="str">
        <f>IF(N56="","",IFERROR(ABS(N56-INDEX(#REF!,MATCH(X56,#REF!,0))),""))</f>
        <v/>
      </c>
      <c r="P56" s="39" t="s">
        <v>3916</v>
      </c>
      <c r="Q56" s="39" t="s">
        <v>3916</v>
      </c>
      <c r="S56" s="26" t="s">
        <v>3813</v>
      </c>
      <c r="T56" s="26" t="s">
        <v>3813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3847</v>
      </c>
      <c r="B57" s="27" t="s">
        <v>2798</v>
      </c>
      <c r="C57" s="139" t="str">
        <f>IFERROR(ABS(F57-INDEX(#REF!,MATCH(X57,#REF!,0))),"")</f>
        <v/>
      </c>
      <c r="D57" s="222">
        <v>44915</v>
      </c>
      <c r="E57" s="39" t="s">
        <v>5685</v>
      </c>
      <c r="F57" s="139">
        <v>2407</v>
      </c>
      <c r="G57" s="39" t="s">
        <v>6382</v>
      </c>
      <c r="H57" s="39">
        <v>1100</v>
      </c>
      <c r="I57" s="39" t="s">
        <v>4740</v>
      </c>
      <c r="J57" s="39" t="s">
        <v>3916</v>
      </c>
      <c r="K57" s="39" t="s">
        <v>3916</v>
      </c>
      <c r="M57" s="27" t="s">
        <v>2799</v>
      </c>
      <c r="N57" s="27">
        <v>3061</v>
      </c>
      <c r="O57" s="27" t="str">
        <f>IF(N57="","",IFERROR(ABS(N57-INDEX(#REF!,MATCH(X57,#REF!,0))),""))</f>
        <v/>
      </c>
      <c r="P57" s="39" t="s">
        <v>3916</v>
      </c>
      <c r="Q57" s="39" t="s">
        <v>3916</v>
      </c>
      <c r="S57" s="26" t="s">
        <v>3813</v>
      </c>
      <c r="T57" s="26" t="s">
        <v>3813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3869</v>
      </c>
      <c r="B58" s="27" t="s">
        <v>1476</v>
      </c>
      <c r="C58" s="139" t="str">
        <f>IFERROR(ABS(F58-INDEX(#REF!,MATCH(X58,#REF!,0))),"")</f>
        <v/>
      </c>
      <c r="D58" s="222">
        <v>44915</v>
      </c>
      <c r="E58" s="39" t="s">
        <v>5685</v>
      </c>
      <c r="F58" s="139">
        <v>1222</v>
      </c>
      <c r="G58" s="39" t="s">
        <v>6382</v>
      </c>
      <c r="H58" s="39">
        <v>1100</v>
      </c>
      <c r="I58" s="39" t="s">
        <v>4740</v>
      </c>
      <c r="J58" s="39" t="s">
        <v>3916</v>
      </c>
      <c r="K58" s="39" t="s">
        <v>3916</v>
      </c>
      <c r="M58" s="27" t="s">
        <v>1477</v>
      </c>
      <c r="O58" s="27" t="str">
        <f>IF(N58="","",IFERROR(ABS(N58-INDEX(#REF!,MATCH(X58,#REF!,0))),""))</f>
        <v/>
      </c>
      <c r="Q58" s="39" t="s">
        <v>3916</v>
      </c>
      <c r="S58" s="26" t="s">
        <v>3813</v>
      </c>
      <c r="T58" s="26" t="s">
        <v>3813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3869</v>
      </c>
      <c r="B59" s="27" t="s">
        <v>1479</v>
      </c>
      <c r="C59" s="139" t="str">
        <f>IFERROR(ABS(F59-INDEX(#REF!,MATCH(X59,#REF!,0))),"")</f>
        <v/>
      </c>
      <c r="D59" s="222">
        <v>44915</v>
      </c>
      <c r="E59" s="39" t="s">
        <v>5685</v>
      </c>
      <c r="F59" s="139">
        <v>483</v>
      </c>
      <c r="G59" s="39" t="s">
        <v>6382</v>
      </c>
      <c r="H59" s="39">
        <v>1100</v>
      </c>
      <c r="I59" s="39" t="s">
        <v>4740</v>
      </c>
      <c r="J59" s="39" t="s">
        <v>3916</v>
      </c>
      <c r="K59" s="39" t="s">
        <v>3916</v>
      </c>
      <c r="M59" s="27" t="s">
        <v>1477</v>
      </c>
      <c r="O59" s="27" t="str">
        <f>IF(N59="","",IFERROR(ABS(N59-INDEX(#REF!,MATCH(X59,#REF!,0))),""))</f>
        <v/>
      </c>
      <c r="Q59" s="39" t="s">
        <v>3916</v>
      </c>
      <c r="S59" s="26" t="s">
        <v>3813</v>
      </c>
      <c r="T59" s="26" t="s">
        <v>3813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3869</v>
      </c>
      <c r="B60" s="27" t="s">
        <v>2522</v>
      </c>
      <c r="C60" s="139" t="str">
        <f>IFERROR(ABS(F60-INDEX(#REF!,MATCH(X60,#REF!,0))),"")</f>
        <v/>
      </c>
      <c r="D60" s="222">
        <v>44915</v>
      </c>
      <c r="E60" s="39" t="s">
        <v>5685</v>
      </c>
      <c r="F60" s="139">
        <v>959</v>
      </c>
      <c r="G60" s="39" t="s">
        <v>6382</v>
      </c>
      <c r="H60" s="39">
        <v>1100</v>
      </c>
      <c r="I60" s="39" t="s">
        <v>4740</v>
      </c>
      <c r="J60" s="39" t="s">
        <v>3916</v>
      </c>
      <c r="K60" s="39" t="s">
        <v>3916</v>
      </c>
      <c r="M60" s="27" t="s">
        <v>2523</v>
      </c>
      <c r="O60" s="27" t="str">
        <f>IF(N60="","",IFERROR(ABS(N60-INDEX(#REF!,MATCH(X60,#REF!,0))),""))</f>
        <v/>
      </c>
      <c r="Q60" s="39" t="s">
        <v>3916</v>
      </c>
      <c r="S60" s="26" t="s">
        <v>3813</v>
      </c>
      <c r="T60" s="26" t="s">
        <v>3813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3869</v>
      </c>
      <c r="B61" s="27" t="s">
        <v>2525</v>
      </c>
      <c r="C61" s="139" t="str">
        <f>IFERROR(ABS(F61-INDEX(#REF!,MATCH(X61,#REF!,0))),"")</f>
        <v/>
      </c>
      <c r="D61" s="222">
        <v>44915</v>
      </c>
      <c r="E61" s="39" t="s">
        <v>5685</v>
      </c>
      <c r="F61" s="139">
        <v>128</v>
      </c>
      <c r="G61" s="39" t="s">
        <v>6382</v>
      </c>
      <c r="H61" s="39">
        <v>1100</v>
      </c>
      <c r="I61" s="39" t="s">
        <v>4740</v>
      </c>
      <c r="J61" s="39" t="s">
        <v>3916</v>
      </c>
      <c r="K61" s="39" t="s">
        <v>3916</v>
      </c>
      <c r="M61" s="27" t="s">
        <v>2523</v>
      </c>
      <c r="N61" s="27">
        <v>418</v>
      </c>
      <c r="O61" s="27" t="str">
        <f>IF(N61="","",IFERROR(ABS(N61-INDEX(#REF!,MATCH(X61,#REF!,0))),""))</f>
        <v/>
      </c>
      <c r="P61" s="39" t="s">
        <v>3916</v>
      </c>
      <c r="Q61" s="39" t="s">
        <v>3916</v>
      </c>
      <c r="S61" s="26" t="s">
        <v>3813</v>
      </c>
      <c r="T61" s="26" t="s">
        <v>3813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3881</v>
      </c>
      <c r="B62" s="27" t="s">
        <v>2561</v>
      </c>
      <c r="C62" s="139" t="str">
        <f>IFERROR(ABS(F62-INDEX(#REF!,MATCH(X62,#REF!,0))),"")</f>
        <v/>
      </c>
      <c r="D62" s="222">
        <v>44915</v>
      </c>
      <c r="E62" s="39" t="s">
        <v>5685</v>
      </c>
      <c r="F62" s="139">
        <v>92</v>
      </c>
      <c r="G62" s="39" t="s">
        <v>6382</v>
      </c>
      <c r="H62" s="39">
        <v>1100</v>
      </c>
      <c r="I62" s="39" t="s">
        <v>4740</v>
      </c>
      <c r="J62" s="39" t="s">
        <v>3916</v>
      </c>
      <c r="K62" s="39" t="s">
        <v>3916</v>
      </c>
      <c r="M62" s="27" t="s">
        <v>2560</v>
      </c>
      <c r="O62" s="27" t="str">
        <f>IF(N62="","",IFERROR(ABS(N62-INDEX(#REF!,MATCH(X62,#REF!,0))),""))</f>
        <v/>
      </c>
      <c r="Q62" s="39" t="s">
        <v>3916</v>
      </c>
      <c r="S62" s="26" t="s">
        <v>3813</v>
      </c>
      <c r="T62" s="26" t="s">
        <v>3813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3865</v>
      </c>
      <c r="B63" s="27" t="s">
        <v>1522</v>
      </c>
      <c r="C63" s="139" t="str">
        <f>IFERROR(ABS(F63-INDEX(#REF!,MATCH(X63,#REF!,0))),"")</f>
        <v/>
      </c>
      <c r="D63" s="222">
        <v>44915</v>
      </c>
      <c r="E63" s="39" t="s">
        <v>5685</v>
      </c>
      <c r="F63" s="139">
        <v>1847</v>
      </c>
      <c r="G63" s="39" t="s">
        <v>6382</v>
      </c>
      <c r="H63" s="39">
        <v>1100</v>
      </c>
      <c r="I63" s="39" t="s">
        <v>4740</v>
      </c>
      <c r="J63" s="39" t="s">
        <v>3916</v>
      </c>
      <c r="K63" s="39" t="s">
        <v>3916</v>
      </c>
      <c r="M63" s="27" t="s">
        <v>1523</v>
      </c>
      <c r="O63" s="27" t="str">
        <f>IF(N63="","",IFERROR(ABS(N63-INDEX(#REF!,MATCH(X63,#REF!,0))),""))</f>
        <v/>
      </c>
      <c r="Q63" s="39" t="s">
        <v>3916</v>
      </c>
      <c r="S63" s="26" t="s">
        <v>3813</v>
      </c>
      <c r="T63" s="26" t="s">
        <v>3813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3865</v>
      </c>
      <c r="B64" s="27" t="s">
        <v>1525</v>
      </c>
      <c r="C64" s="139" t="str">
        <f>IFERROR(ABS(F64-INDEX(#REF!,MATCH(X64,#REF!,0))),"")</f>
        <v/>
      </c>
      <c r="D64" s="222">
        <v>44915</v>
      </c>
      <c r="E64" s="39" t="s">
        <v>5685</v>
      </c>
      <c r="F64" s="139">
        <v>996</v>
      </c>
      <c r="G64" s="39" t="s">
        <v>6382</v>
      </c>
      <c r="H64" s="39">
        <v>1100</v>
      </c>
      <c r="I64" s="39" t="s">
        <v>4740</v>
      </c>
      <c r="J64" s="39" t="s">
        <v>3916</v>
      </c>
      <c r="K64" s="39" t="s">
        <v>3916</v>
      </c>
      <c r="M64" s="27" t="s">
        <v>1523</v>
      </c>
      <c r="N64" s="27">
        <v>1232</v>
      </c>
      <c r="O64" s="27" t="str">
        <f>IF(N64="","",IFERROR(ABS(N64-INDEX(#REF!,MATCH(X64,#REF!,0))),""))</f>
        <v/>
      </c>
      <c r="P64" s="39" t="s">
        <v>3916</v>
      </c>
      <c r="Q64" s="39" t="s">
        <v>3916</v>
      </c>
      <c r="S64" s="26" t="s">
        <v>3813</v>
      </c>
      <c r="T64" s="26" t="s">
        <v>3813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3814</v>
      </c>
      <c r="B65" s="27" t="s">
        <v>602</v>
      </c>
      <c r="C65" s="139" t="str">
        <f>IFERROR(ABS(F65-INDEX(#REF!,MATCH(X65,#REF!,0))),"")</f>
        <v/>
      </c>
      <c r="D65" s="222">
        <v>44915</v>
      </c>
      <c r="E65" s="39" t="s">
        <v>5685</v>
      </c>
      <c r="F65" s="139">
        <v>788</v>
      </c>
      <c r="G65" s="39" t="s">
        <v>6382</v>
      </c>
      <c r="H65" s="39">
        <v>1100</v>
      </c>
      <c r="I65" s="39" t="s">
        <v>4740</v>
      </c>
      <c r="J65" s="39" t="s">
        <v>3916</v>
      </c>
      <c r="K65" s="39" t="s">
        <v>3916</v>
      </c>
      <c r="M65" s="27" t="s">
        <v>600</v>
      </c>
      <c r="O65" s="27" t="str">
        <f>IF(N65="","",IFERROR(ABS(N65-INDEX(#REF!,MATCH(X65,#REF!,0))),""))</f>
        <v/>
      </c>
      <c r="Q65" s="39" t="s">
        <v>3916</v>
      </c>
      <c r="S65" s="26" t="s">
        <v>3813</v>
      </c>
      <c r="T65" s="26" t="s">
        <v>3813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3878</v>
      </c>
      <c r="B66" s="27" t="s">
        <v>2559</v>
      </c>
      <c r="C66" s="139" t="str">
        <f>IFERROR(ABS(F66-INDEX(#REF!,MATCH(X66,#REF!,0))),"")</f>
        <v/>
      </c>
      <c r="D66" s="222">
        <v>44915</v>
      </c>
      <c r="E66" s="39" t="s">
        <v>5685</v>
      </c>
      <c r="F66" s="139">
        <v>500</v>
      </c>
      <c r="G66" s="39" t="s">
        <v>6382</v>
      </c>
      <c r="H66" s="39">
        <v>1100</v>
      </c>
      <c r="I66" s="39" t="s">
        <v>4740</v>
      </c>
      <c r="J66" s="39" t="s">
        <v>3916</v>
      </c>
      <c r="K66" s="39" t="s">
        <v>3916</v>
      </c>
      <c r="M66" s="27" t="s">
        <v>2560</v>
      </c>
      <c r="N66" s="27">
        <v>513</v>
      </c>
      <c r="O66" s="27" t="str">
        <f>IF(N66="","",IFERROR(ABS(N66-INDEX(#REF!,MATCH(X66,#REF!,0))),""))</f>
        <v/>
      </c>
      <c r="P66" s="39" t="s">
        <v>3916</v>
      </c>
      <c r="Q66" s="39" t="s">
        <v>3916</v>
      </c>
      <c r="S66" s="26" t="s">
        <v>3813</v>
      </c>
      <c r="T66" s="26" t="s">
        <v>3813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3857</v>
      </c>
      <c r="B67" s="27" t="s">
        <v>1459</v>
      </c>
      <c r="C67" s="139" t="str">
        <f>IFERROR(ABS(F67-INDEX(#REF!,MATCH(X67,#REF!,0))),"")</f>
        <v/>
      </c>
      <c r="D67" s="222">
        <v>44915</v>
      </c>
      <c r="E67" s="39" t="s">
        <v>5685</v>
      </c>
      <c r="F67" s="139">
        <v>500</v>
      </c>
      <c r="G67" s="39" t="s">
        <v>6382</v>
      </c>
      <c r="H67" s="39">
        <v>1100</v>
      </c>
      <c r="I67" s="39" t="s">
        <v>4740</v>
      </c>
      <c r="J67" s="39" t="s">
        <v>3916</v>
      </c>
      <c r="K67" s="39" t="s">
        <v>3916</v>
      </c>
      <c r="M67" s="27" t="s">
        <v>1458</v>
      </c>
      <c r="N67" s="27">
        <v>513</v>
      </c>
      <c r="O67" s="27" t="str">
        <f>IF(N67="","",IFERROR(ABS(N67-INDEX(#REF!,MATCH(X67,#REF!,0))),""))</f>
        <v/>
      </c>
      <c r="P67" s="39" t="s">
        <v>3916</v>
      </c>
      <c r="Q67" s="39" t="s">
        <v>3916</v>
      </c>
      <c r="S67" s="26" t="s">
        <v>3813</v>
      </c>
      <c r="T67" s="26" t="s">
        <v>3813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3883</v>
      </c>
      <c r="B68" s="27" t="s">
        <v>2650</v>
      </c>
      <c r="C68" s="139" t="str">
        <f>IFERROR(ABS(F68-INDEX(#REF!,MATCH(X68,#REF!,0))),"")</f>
        <v/>
      </c>
      <c r="D68" s="222">
        <v>44915</v>
      </c>
      <c r="E68" s="39" t="s">
        <v>5685</v>
      </c>
      <c r="F68" s="139">
        <v>500</v>
      </c>
      <c r="G68" s="39" t="s">
        <v>6382</v>
      </c>
      <c r="H68" s="39">
        <v>1100</v>
      </c>
      <c r="I68" s="39" t="s">
        <v>4740</v>
      </c>
      <c r="K68" s="39" t="s">
        <v>3916</v>
      </c>
      <c r="M68" s="27" t="s">
        <v>2651</v>
      </c>
      <c r="N68" s="27">
        <v>508</v>
      </c>
      <c r="O68" s="27" t="str">
        <f>IF(N68="","",IFERROR(ABS(N68-INDEX(#REF!,MATCH(X68,#REF!,0))),""))</f>
        <v/>
      </c>
      <c r="P68" s="39" t="s">
        <v>3916</v>
      </c>
      <c r="Q68" s="39" t="s">
        <v>3916</v>
      </c>
      <c r="S68" s="26" t="s">
        <v>3813</v>
      </c>
      <c r="T68" s="26" t="s">
        <v>3813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4082</v>
      </c>
      <c r="B69" s="27" t="s">
        <v>200</v>
      </c>
      <c r="C69" s="139" t="str">
        <f>IFERROR(ABS(F69-INDEX(#REF!,MATCH(X69,#REF!,0))),"")</f>
        <v/>
      </c>
      <c r="D69" s="222">
        <v>44914</v>
      </c>
      <c r="E69" s="39" t="s">
        <v>5685</v>
      </c>
      <c r="F69" s="139">
        <v>4000</v>
      </c>
      <c r="G69" s="39" t="s">
        <v>6382</v>
      </c>
      <c r="H69" s="39">
        <v>1100</v>
      </c>
      <c r="I69" s="39" t="s">
        <v>4740</v>
      </c>
      <c r="J69" s="39" t="s">
        <v>3916</v>
      </c>
      <c r="K69" s="39" t="s">
        <v>3916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3916</v>
      </c>
      <c r="Q69" s="39" t="s">
        <v>3916</v>
      </c>
      <c r="S69" s="26" t="s">
        <v>3898</v>
      </c>
      <c r="T69" s="26" t="s">
        <v>3898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3" t="s">
        <v>4088</v>
      </c>
      <c r="B70" s="27" t="s">
        <v>224</v>
      </c>
      <c r="C70" s="139" t="str">
        <f>IFERROR(ABS(F70-INDEX(#REF!,MATCH(X70,#REF!,0))),"")</f>
        <v/>
      </c>
      <c r="D70" s="222">
        <v>44914</v>
      </c>
      <c r="E70" s="39" t="s">
        <v>5685</v>
      </c>
      <c r="F70" s="139">
        <v>3349</v>
      </c>
      <c r="G70" s="39" t="s">
        <v>6382</v>
      </c>
      <c r="H70" s="39">
        <v>1100</v>
      </c>
      <c r="I70" s="39" t="s">
        <v>4740</v>
      </c>
      <c r="J70" s="39" t="s">
        <v>3916</v>
      </c>
      <c r="K70" s="39" t="s">
        <v>3916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3916</v>
      </c>
      <c r="Q70" s="39" t="s">
        <v>3916</v>
      </c>
      <c r="S70" s="26" t="s">
        <v>3898</v>
      </c>
      <c r="T70" s="26" t="s">
        <v>3898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4312</v>
      </c>
      <c r="B71" s="27" t="s">
        <v>1808</v>
      </c>
      <c r="C71" s="139" t="str">
        <f>IFERROR(ABS(F71-INDEX(#REF!,MATCH(X71,#REF!,0))),"")</f>
        <v/>
      </c>
      <c r="D71" s="222">
        <v>44917</v>
      </c>
      <c r="E71" s="39" t="s">
        <v>5685</v>
      </c>
      <c r="F71" s="139">
        <v>2652</v>
      </c>
      <c r="G71" s="39" t="s">
        <v>6382</v>
      </c>
      <c r="H71" s="39">
        <v>1100</v>
      </c>
      <c r="I71" s="39" t="s">
        <v>4740</v>
      </c>
      <c r="M71" s="27" t="s">
        <v>1809</v>
      </c>
      <c r="O71" s="27" t="str">
        <f>IF(N71="","",IFERROR(ABS(N71-INDEX(#REF!,MATCH(X71,#REF!,0))),""))</f>
        <v/>
      </c>
      <c r="Q71" s="39" t="s">
        <v>6550</v>
      </c>
      <c r="R71" s="39" t="s">
        <v>3916</v>
      </c>
      <c r="S71" s="26" t="s">
        <v>3918</v>
      </c>
      <c r="T71" s="26" t="s">
        <v>3918</v>
      </c>
      <c r="U71" s="26" t="s">
        <v>5535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4312</v>
      </c>
      <c r="B72" s="27" t="s">
        <v>1811</v>
      </c>
      <c r="C72" s="139" t="str">
        <f>IFERROR(ABS(F72-INDEX(#REF!,MATCH(X72,#REF!,0))),"")</f>
        <v/>
      </c>
      <c r="D72" s="222">
        <v>44917</v>
      </c>
      <c r="E72" s="39" t="s">
        <v>5685</v>
      </c>
      <c r="F72" s="139">
        <v>5615</v>
      </c>
      <c r="G72" s="39" t="s">
        <v>6382</v>
      </c>
      <c r="H72" s="39">
        <v>1100</v>
      </c>
      <c r="I72" s="39" t="s">
        <v>4740</v>
      </c>
      <c r="M72" s="27" t="s">
        <v>1809</v>
      </c>
      <c r="O72" s="27" t="str">
        <f>IF(N72="","",IFERROR(ABS(N72-INDEX(#REF!,MATCH(X72,#REF!,0))),""))</f>
        <v/>
      </c>
      <c r="Q72" s="39" t="s">
        <v>6550</v>
      </c>
      <c r="R72" s="39" t="s">
        <v>3916</v>
      </c>
      <c r="S72" s="26" t="s">
        <v>3918</v>
      </c>
      <c r="T72" s="26" t="s">
        <v>3918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4227</v>
      </c>
      <c r="B73" s="27" t="s">
        <v>1114</v>
      </c>
      <c r="C73" s="139" t="str">
        <f>IFERROR(ABS(F73-INDEX(#REF!,MATCH(X73,#REF!,0))),"")</f>
        <v/>
      </c>
      <c r="D73" s="222">
        <v>44917</v>
      </c>
      <c r="E73" s="39" t="s">
        <v>5685</v>
      </c>
      <c r="F73" s="139">
        <v>2052</v>
      </c>
      <c r="G73" s="39" t="s">
        <v>6382</v>
      </c>
      <c r="H73" s="39">
        <v>1100</v>
      </c>
      <c r="I73" s="39" t="s">
        <v>4740</v>
      </c>
      <c r="M73" s="27" t="s">
        <v>1112</v>
      </c>
      <c r="O73" s="27" t="str">
        <f>IF(N73="","",IFERROR(ABS(N73-INDEX(#REF!,MATCH(X73,#REF!,0))),""))</f>
        <v/>
      </c>
      <c r="Q73" s="39" t="s">
        <v>6550</v>
      </c>
      <c r="R73" s="39" t="s">
        <v>3916</v>
      </c>
      <c r="S73" s="26" t="s">
        <v>3918</v>
      </c>
      <c r="T73" s="26" t="s">
        <v>3918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4227</v>
      </c>
      <c r="B74" s="27" t="s">
        <v>1117</v>
      </c>
      <c r="C74" s="139" t="str">
        <f>IFERROR(ABS(F74-INDEX(#REF!,MATCH(X74,#REF!,0))),"")</f>
        <v/>
      </c>
      <c r="D74" s="222">
        <v>44917</v>
      </c>
      <c r="E74" s="39" t="s">
        <v>5685</v>
      </c>
      <c r="F74" s="139">
        <v>4116</v>
      </c>
      <c r="G74" s="39" t="s">
        <v>6382</v>
      </c>
      <c r="H74" s="39">
        <v>1100</v>
      </c>
      <c r="I74" s="39" t="s">
        <v>4740</v>
      </c>
      <c r="M74" s="27" t="s">
        <v>1116</v>
      </c>
      <c r="O74" s="27" t="str">
        <f>IF(N74="","",IFERROR(ABS(N74-INDEX(#REF!,MATCH(X74,#REF!,0))),""))</f>
        <v/>
      </c>
      <c r="Q74" s="39" t="s">
        <v>6550</v>
      </c>
      <c r="R74" s="39" t="s">
        <v>3916</v>
      </c>
      <c r="S74" s="26" t="s">
        <v>3918</v>
      </c>
      <c r="T74" s="26" t="s">
        <v>3918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4227</v>
      </c>
      <c r="B75" s="27" t="s">
        <v>1120</v>
      </c>
      <c r="C75" s="139" t="str">
        <f>IFERROR(ABS(F75-INDEX(#REF!,MATCH(X75,#REF!,0))),"")</f>
        <v/>
      </c>
      <c r="D75" s="222">
        <v>44917</v>
      </c>
      <c r="E75" s="39" t="s">
        <v>5685</v>
      </c>
      <c r="F75" s="139">
        <v>963</v>
      </c>
      <c r="G75" s="39" t="s">
        <v>6382</v>
      </c>
      <c r="H75" s="39">
        <v>1100</v>
      </c>
      <c r="I75" s="39" t="s">
        <v>4740</v>
      </c>
      <c r="M75" s="27" t="s">
        <v>1119</v>
      </c>
      <c r="O75" s="27" t="str">
        <f>IF(N75="","",IFERROR(ABS(N75-INDEX(#REF!,MATCH(X75,#REF!,0))),""))</f>
        <v/>
      </c>
      <c r="Q75" s="39" t="s">
        <v>6550</v>
      </c>
      <c r="R75" s="39" t="s">
        <v>3916</v>
      </c>
      <c r="S75" s="26" t="s">
        <v>3918</v>
      </c>
      <c r="T75" s="26" t="s">
        <v>3918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4137</v>
      </c>
      <c r="B76" s="27" t="s">
        <v>485</v>
      </c>
      <c r="C76" s="139" t="str">
        <f>IFERROR(ABS(F76-INDEX(#REF!,MATCH(X76,#REF!,0))),"")</f>
        <v/>
      </c>
      <c r="D76" s="222">
        <v>44915</v>
      </c>
      <c r="E76" s="39" t="s">
        <v>5685</v>
      </c>
      <c r="F76" s="139">
        <v>1784</v>
      </c>
      <c r="G76" s="39" t="s">
        <v>6382</v>
      </c>
      <c r="H76" s="39">
        <v>1100</v>
      </c>
      <c r="I76" s="39" t="s">
        <v>4740</v>
      </c>
      <c r="J76" s="39" t="s">
        <v>3916</v>
      </c>
      <c r="K76" s="39" t="s">
        <v>3916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3916</v>
      </c>
      <c r="S76" s="26" t="s">
        <v>3907</v>
      </c>
      <c r="T76" s="26" t="s">
        <v>3907</v>
      </c>
      <c r="U76" s="26" t="s">
        <v>5536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4137</v>
      </c>
      <c r="B77" s="27" t="s">
        <v>487</v>
      </c>
      <c r="C77" s="139" t="str">
        <f>IFERROR(ABS(F77-INDEX(#REF!,MATCH(X77,#REF!,0))),"")</f>
        <v/>
      </c>
      <c r="D77" s="222">
        <v>44915</v>
      </c>
      <c r="E77" s="39" t="s">
        <v>5685</v>
      </c>
      <c r="F77" s="139">
        <v>633</v>
      </c>
      <c r="G77" s="39" t="s">
        <v>6382</v>
      </c>
      <c r="H77" s="39">
        <v>1100</v>
      </c>
      <c r="I77" s="39" t="s">
        <v>4740</v>
      </c>
      <c r="J77" s="39" t="s">
        <v>3916</v>
      </c>
      <c r="K77" s="39" t="s">
        <v>3916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3916</v>
      </c>
      <c r="S77" s="26" t="s">
        <v>3907</v>
      </c>
      <c r="T77" s="26" t="s">
        <v>3907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4130</v>
      </c>
      <c r="B78" s="27" t="s">
        <v>395</v>
      </c>
      <c r="C78" s="139" t="str">
        <f>IFERROR(ABS(F78-INDEX(#REF!,MATCH(X78,#REF!,0))),"")</f>
        <v/>
      </c>
      <c r="D78" s="222">
        <v>44915</v>
      </c>
      <c r="E78" s="39" t="s">
        <v>5685</v>
      </c>
      <c r="F78" s="139">
        <v>2352</v>
      </c>
      <c r="G78" s="39" t="s">
        <v>6382</v>
      </c>
      <c r="H78" s="39">
        <v>1100</v>
      </c>
      <c r="I78" s="39" t="s">
        <v>4740</v>
      </c>
      <c r="J78" s="39" t="s">
        <v>3916</v>
      </c>
      <c r="K78" s="39" t="s">
        <v>3916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3916</v>
      </c>
      <c r="S78" s="26" t="s">
        <v>3907</v>
      </c>
      <c r="T78" s="26" t="s">
        <v>3907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4130</v>
      </c>
      <c r="B79" s="27" t="s">
        <v>1647</v>
      </c>
      <c r="C79" s="139" t="str">
        <f>IFERROR(ABS(F79-INDEX(#REF!,MATCH(X79,#REF!,0))),"")</f>
        <v/>
      </c>
      <c r="D79" s="222">
        <v>44915</v>
      </c>
      <c r="E79" s="39" t="s">
        <v>5685</v>
      </c>
      <c r="F79" s="139">
        <v>673</v>
      </c>
      <c r="G79" s="39" t="s">
        <v>6382</v>
      </c>
      <c r="H79" s="39">
        <v>1100</v>
      </c>
      <c r="I79" s="39" t="s">
        <v>4740</v>
      </c>
      <c r="J79" s="39" t="s">
        <v>3916</v>
      </c>
      <c r="K79" s="39" t="s">
        <v>3916</v>
      </c>
      <c r="M79" s="27" t="s">
        <v>1642</v>
      </c>
      <c r="N79" s="27">
        <v>673</v>
      </c>
      <c r="O79" s="27" t="str">
        <f>IF(N79="","",IFERROR(ABS(N79-INDEX(#REF!,MATCH(X79,#REF!,0))),""))</f>
        <v/>
      </c>
      <c r="Q79" s="39" t="s">
        <v>3916</v>
      </c>
      <c r="S79" s="26" t="s">
        <v>3907</v>
      </c>
      <c r="T79" s="26" t="s">
        <v>3907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4130</v>
      </c>
      <c r="B80" s="27" t="s">
        <v>1648</v>
      </c>
      <c r="C80" s="139" t="str">
        <f>IFERROR(ABS(F80-INDEX(#REF!,MATCH(X80,#REF!,0))),"")</f>
        <v/>
      </c>
      <c r="D80" s="222">
        <v>44915</v>
      </c>
      <c r="E80" s="39" t="s">
        <v>5685</v>
      </c>
      <c r="F80" s="139">
        <v>1033</v>
      </c>
      <c r="G80" s="39" t="s">
        <v>6382</v>
      </c>
      <c r="H80" s="39">
        <v>1100</v>
      </c>
      <c r="I80" s="39" t="s">
        <v>4740</v>
      </c>
      <c r="J80" s="39" t="s">
        <v>3916</v>
      </c>
      <c r="K80" s="39" t="s">
        <v>3916</v>
      </c>
      <c r="M80" s="27" t="s">
        <v>1642</v>
      </c>
      <c r="N80" s="27">
        <v>1033</v>
      </c>
      <c r="O80" s="27" t="str">
        <f>IF(N80="","",IFERROR(ABS(N80-INDEX(#REF!,MATCH(X80,#REF!,0))),""))</f>
        <v/>
      </c>
      <c r="Q80" s="39" t="s">
        <v>3916</v>
      </c>
      <c r="S80" s="26" t="s">
        <v>3907</v>
      </c>
      <c r="T80" s="26" t="s">
        <v>3907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4130</v>
      </c>
      <c r="B81" s="27" t="s">
        <v>1652</v>
      </c>
      <c r="C81" s="139" t="str">
        <f>IFERROR(ABS(F81-INDEX(#REF!,MATCH(X81,#REF!,0))),"")</f>
        <v/>
      </c>
      <c r="D81" s="222">
        <v>44915</v>
      </c>
      <c r="E81" s="39" t="s">
        <v>5685</v>
      </c>
      <c r="F81" s="139">
        <v>7797</v>
      </c>
      <c r="G81" s="39" t="s">
        <v>6382</v>
      </c>
      <c r="H81" s="39">
        <v>1100</v>
      </c>
      <c r="I81" s="39" t="s">
        <v>4740</v>
      </c>
      <c r="J81" s="39" t="s">
        <v>3916</v>
      </c>
      <c r="K81" s="39" t="s">
        <v>3916</v>
      </c>
      <c r="M81" s="27" t="s">
        <v>1651</v>
      </c>
      <c r="N81" s="27">
        <v>3985</v>
      </c>
      <c r="O81" s="27" t="str">
        <f>IF(N81="","",IFERROR(ABS(N81-INDEX(#REF!,MATCH(X81,#REF!,0))),""))</f>
        <v/>
      </c>
      <c r="Q81" s="39" t="s">
        <v>3916</v>
      </c>
      <c r="S81" s="26" t="s">
        <v>3907</v>
      </c>
      <c r="T81" s="26" t="s">
        <v>3907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4130</v>
      </c>
      <c r="B82" s="27" t="s">
        <v>1653</v>
      </c>
      <c r="C82" s="139" t="str">
        <f>IFERROR(ABS(F82-INDEX(#REF!,MATCH(X82,#REF!,0))),"")</f>
        <v/>
      </c>
      <c r="D82" s="222">
        <v>44915</v>
      </c>
      <c r="E82" s="39" t="s">
        <v>5685</v>
      </c>
      <c r="F82" s="139">
        <v>1906</v>
      </c>
      <c r="G82" s="39" t="s">
        <v>6382</v>
      </c>
      <c r="H82" s="39">
        <v>1100</v>
      </c>
      <c r="I82" s="39" t="s">
        <v>4740</v>
      </c>
      <c r="J82" s="39" t="s">
        <v>3916</v>
      </c>
      <c r="K82" s="39" t="s">
        <v>3916</v>
      </c>
      <c r="M82" s="27" t="s">
        <v>1651</v>
      </c>
      <c r="N82" s="27">
        <v>1906</v>
      </c>
      <c r="O82" s="27" t="str">
        <f>IF(N82="","",IFERROR(ABS(N82-INDEX(#REF!,MATCH(X82,#REF!,0))),""))</f>
        <v/>
      </c>
      <c r="Q82" s="39" t="s">
        <v>3916</v>
      </c>
      <c r="S82" s="26" t="s">
        <v>3907</v>
      </c>
      <c r="T82" s="26" t="s">
        <v>3907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4342</v>
      </c>
      <c r="B83" s="27" t="s">
        <v>1926</v>
      </c>
      <c r="C83" s="139" t="str">
        <f>IFERROR(ABS(F83-INDEX(#REF!,MATCH(X83,#REF!,0))),"")</f>
        <v/>
      </c>
      <c r="D83" s="222">
        <v>44915</v>
      </c>
      <c r="E83" s="39" t="s">
        <v>5685</v>
      </c>
      <c r="F83" s="139">
        <v>2083</v>
      </c>
      <c r="G83" s="39" t="s">
        <v>6382</v>
      </c>
      <c r="H83" s="39">
        <v>1100</v>
      </c>
      <c r="I83" s="39" t="s">
        <v>4740</v>
      </c>
      <c r="J83" s="39" t="s">
        <v>3916</v>
      </c>
      <c r="K83" s="39" t="s">
        <v>3916</v>
      </c>
      <c r="M83" s="27" t="s">
        <v>1925</v>
      </c>
      <c r="N83" s="27">
        <v>2083</v>
      </c>
      <c r="O83" s="27" t="str">
        <f>IF(N83="","",IFERROR(ABS(N83-INDEX(#REF!,MATCH(X83,#REF!,0))),""))</f>
        <v/>
      </c>
      <c r="Q83" s="39" t="s">
        <v>3916</v>
      </c>
      <c r="S83" s="26" t="s">
        <v>3907</v>
      </c>
      <c r="T83" s="26" t="s">
        <v>3907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4342</v>
      </c>
      <c r="B84" s="27" t="s">
        <v>3305</v>
      </c>
      <c r="C84" s="139" t="str">
        <f>IFERROR(ABS(F84-INDEX(#REF!,MATCH(X84,#REF!,0))),"")</f>
        <v/>
      </c>
      <c r="D84" s="222">
        <v>44915</v>
      </c>
      <c r="E84" s="39" t="s">
        <v>5685</v>
      </c>
      <c r="F84" s="139">
        <v>906</v>
      </c>
      <c r="G84" s="39" t="s">
        <v>6382</v>
      </c>
      <c r="H84" s="39">
        <v>1100</v>
      </c>
      <c r="I84" s="39" t="s">
        <v>4740</v>
      </c>
      <c r="J84" s="39" t="s">
        <v>3916</v>
      </c>
      <c r="K84" s="39" t="s">
        <v>3916</v>
      </c>
      <c r="M84" s="27" t="s">
        <v>3306</v>
      </c>
      <c r="N84" s="27">
        <v>906</v>
      </c>
      <c r="O84" s="27" t="str">
        <f>IF(N84="","",IFERROR(ABS(N84-INDEX(#REF!,MATCH(X84,#REF!,0))),""))</f>
        <v/>
      </c>
      <c r="Q84" s="39" t="s">
        <v>3916</v>
      </c>
      <c r="S84" s="26" t="s">
        <v>3907</v>
      </c>
      <c r="T84" s="26" t="s">
        <v>3907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4342</v>
      </c>
      <c r="B85" s="27" t="s">
        <v>3308</v>
      </c>
      <c r="C85" s="139" t="str">
        <f>IFERROR(ABS(F85-INDEX(#REF!,MATCH(X85,#REF!,0))),"")</f>
        <v/>
      </c>
      <c r="D85" s="222">
        <v>44915</v>
      </c>
      <c r="E85" s="39" t="s">
        <v>5685</v>
      </c>
      <c r="F85" s="139">
        <v>1792</v>
      </c>
      <c r="G85" s="39" t="s">
        <v>6382</v>
      </c>
      <c r="H85" s="39">
        <v>1100</v>
      </c>
      <c r="I85" s="39" t="s">
        <v>4740</v>
      </c>
      <c r="J85" s="39" t="s">
        <v>3916</v>
      </c>
      <c r="K85" s="39" t="s">
        <v>3916</v>
      </c>
      <c r="M85" s="27" t="s">
        <v>3306</v>
      </c>
      <c r="N85" s="27">
        <v>1792</v>
      </c>
      <c r="O85" s="27" t="str">
        <f>IF(N85="","",IFERROR(ABS(N85-INDEX(#REF!,MATCH(X85,#REF!,0))),""))</f>
        <v/>
      </c>
      <c r="Q85" s="39" t="s">
        <v>3916</v>
      </c>
      <c r="S85" s="26" t="s">
        <v>3907</v>
      </c>
      <c r="T85" s="26" t="s">
        <v>3907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3936</v>
      </c>
      <c r="B86" s="27" t="s">
        <v>1755</v>
      </c>
      <c r="C86" s="139" t="str">
        <f>IFERROR(ABS(F86-INDEX(#REF!,MATCH(X86,#REF!,0))),"")</f>
        <v/>
      </c>
      <c r="D86" s="222">
        <v>44917</v>
      </c>
      <c r="E86" s="39" t="s">
        <v>5685</v>
      </c>
      <c r="F86" s="139">
        <v>7505</v>
      </c>
      <c r="G86" s="39" t="s">
        <v>6382</v>
      </c>
      <c r="H86" s="39">
        <v>1100</v>
      </c>
      <c r="I86" s="39" t="s">
        <v>4740</v>
      </c>
      <c r="M86" s="27" t="s">
        <v>1752</v>
      </c>
      <c r="O86" s="27" t="str">
        <f>IF(N86="","",IFERROR(ABS(N86-INDEX(#REF!,MATCH(X86,#REF!,0))),""))</f>
        <v/>
      </c>
      <c r="Q86" s="39" t="s">
        <v>6550</v>
      </c>
      <c r="R86" s="39" t="s">
        <v>3916</v>
      </c>
      <c r="S86" s="26" t="s">
        <v>3938</v>
      </c>
      <c r="T86" s="26" t="s">
        <v>5737</v>
      </c>
      <c r="U86" s="26" t="s">
        <v>5538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3936</v>
      </c>
      <c r="B87" s="27" t="s">
        <v>1756</v>
      </c>
      <c r="C87" s="139" t="str">
        <f>IFERROR(ABS(F87-INDEX(#REF!,MATCH(X87,#REF!,0))),"")</f>
        <v/>
      </c>
      <c r="D87" s="222">
        <v>44917</v>
      </c>
      <c r="E87" s="39" t="s">
        <v>5685</v>
      </c>
      <c r="F87" s="139">
        <v>5124</v>
      </c>
      <c r="G87" s="39" t="s">
        <v>6382</v>
      </c>
      <c r="H87" s="39">
        <v>1100</v>
      </c>
      <c r="I87" s="39" t="s">
        <v>4740</v>
      </c>
      <c r="J87" s="39" t="s">
        <v>3916</v>
      </c>
      <c r="K87" s="39" t="s">
        <v>3916</v>
      </c>
      <c r="M87" s="27" t="s">
        <v>1752</v>
      </c>
      <c r="N87" s="27">
        <v>5950</v>
      </c>
      <c r="O87" s="27" t="str">
        <f>IF(N87="","",IFERROR(ABS(N87-INDEX(#REF!,MATCH(X87,#REF!,0))),""))</f>
        <v/>
      </c>
      <c r="P87" s="39" t="s">
        <v>3916</v>
      </c>
      <c r="Q87" s="39" t="s">
        <v>3916</v>
      </c>
      <c r="S87" s="26" t="s">
        <v>3938</v>
      </c>
      <c r="T87" s="26" t="s">
        <v>5737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3957</v>
      </c>
      <c r="B88" s="27" t="s">
        <v>1913</v>
      </c>
      <c r="C88" s="139" t="str">
        <f>IFERROR(ABS(F88-INDEX(#REF!,MATCH(X88,#REF!,0))),"")</f>
        <v/>
      </c>
      <c r="D88" s="222">
        <v>44917</v>
      </c>
      <c r="E88" s="39" t="s">
        <v>5685</v>
      </c>
      <c r="F88" s="139">
        <v>1196</v>
      </c>
      <c r="G88" s="39" t="s">
        <v>6382</v>
      </c>
      <c r="H88" s="39">
        <v>1100</v>
      </c>
      <c r="I88" s="39" t="s">
        <v>4740</v>
      </c>
      <c r="J88" s="39" t="s">
        <v>3916</v>
      </c>
      <c r="K88" s="39" t="s">
        <v>3916</v>
      </c>
      <c r="M88" s="27" t="s">
        <v>1914</v>
      </c>
      <c r="N88" s="27">
        <v>1196</v>
      </c>
      <c r="O88" s="27" t="str">
        <f>IF(N88="","",IFERROR(ABS(N88-INDEX(#REF!,MATCH(X88,#REF!,0))),""))</f>
        <v/>
      </c>
      <c r="Q88" s="39" t="s">
        <v>3916</v>
      </c>
      <c r="S88" s="26" t="s">
        <v>3938</v>
      </c>
      <c r="T88" s="26" t="s">
        <v>5737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3963</v>
      </c>
      <c r="B89" s="27" t="s">
        <v>568</v>
      </c>
      <c r="C89" s="139" t="str">
        <f>IFERROR(ABS(F89-INDEX(#REF!,MATCH(X89,#REF!,0))),"")</f>
        <v/>
      </c>
      <c r="D89" s="222">
        <v>44917</v>
      </c>
      <c r="E89" s="39" t="s">
        <v>5685</v>
      </c>
      <c r="F89" s="139">
        <v>2891</v>
      </c>
      <c r="G89" s="39" t="s">
        <v>6382</v>
      </c>
      <c r="H89" s="39">
        <v>1100</v>
      </c>
      <c r="I89" s="39" t="s">
        <v>4740</v>
      </c>
      <c r="J89" s="39" t="s">
        <v>3916</v>
      </c>
      <c r="K89" s="39" t="s">
        <v>3916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3916</v>
      </c>
      <c r="Q89" s="39" t="s">
        <v>3916</v>
      </c>
      <c r="S89" s="26" t="s">
        <v>3938</v>
      </c>
      <c r="T89" s="26" t="s">
        <v>5737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3963</v>
      </c>
      <c r="B90" s="27" t="s">
        <v>1632</v>
      </c>
      <c r="C90" s="139" t="str">
        <f>IFERROR(ABS(F90-INDEX(#REF!,MATCH(X90,#REF!,0))),"")</f>
        <v/>
      </c>
      <c r="D90" s="222">
        <v>44917</v>
      </c>
      <c r="E90" s="39" t="s">
        <v>5685</v>
      </c>
      <c r="F90" s="139">
        <v>962</v>
      </c>
      <c r="G90" s="39" t="s">
        <v>6382</v>
      </c>
      <c r="H90" s="39">
        <v>1100</v>
      </c>
      <c r="I90" s="39" t="s">
        <v>4740</v>
      </c>
      <c r="J90" s="39" t="s">
        <v>3916</v>
      </c>
      <c r="K90" s="39" t="s">
        <v>3916</v>
      </c>
      <c r="M90" s="27" t="s">
        <v>1633</v>
      </c>
      <c r="N90" s="27">
        <v>1080</v>
      </c>
      <c r="O90" s="27" t="str">
        <f>IF(N90="","",IFERROR(ABS(N90-INDEX(#REF!,MATCH(X90,#REF!,0))),""))</f>
        <v/>
      </c>
      <c r="P90" s="39" t="s">
        <v>3916</v>
      </c>
      <c r="Q90" s="39" t="s">
        <v>3916</v>
      </c>
      <c r="S90" s="26" t="s">
        <v>3938</v>
      </c>
      <c r="T90" s="26" t="s">
        <v>5737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3963</v>
      </c>
      <c r="B91" s="27" t="s">
        <v>1635</v>
      </c>
      <c r="C91" s="139" t="str">
        <f>IFERROR(ABS(F91-INDEX(#REF!,MATCH(X91,#REF!,0))),"")</f>
        <v/>
      </c>
      <c r="D91" s="222">
        <v>44917</v>
      </c>
      <c r="E91" s="39" t="s">
        <v>5685</v>
      </c>
      <c r="F91" s="139">
        <v>997</v>
      </c>
      <c r="G91" s="39" t="s">
        <v>6382</v>
      </c>
      <c r="H91" s="39">
        <v>1100</v>
      </c>
      <c r="I91" s="39" t="s">
        <v>4740</v>
      </c>
      <c r="J91" s="39" t="s">
        <v>3916</v>
      </c>
      <c r="K91" s="39" t="s">
        <v>3916</v>
      </c>
      <c r="M91" s="27" t="s">
        <v>1633</v>
      </c>
      <c r="N91" s="27">
        <v>1535</v>
      </c>
      <c r="O91" s="27" t="str">
        <f>IF(N91="","",IFERROR(ABS(N91-INDEX(#REF!,MATCH(X91,#REF!,0))),""))</f>
        <v/>
      </c>
      <c r="P91" s="39" t="s">
        <v>3916</v>
      </c>
      <c r="Q91" s="39" t="s">
        <v>3916</v>
      </c>
      <c r="S91" s="26" t="s">
        <v>3938</v>
      </c>
      <c r="T91" s="26" t="s">
        <v>5737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3963</v>
      </c>
      <c r="B92" s="27" t="s">
        <v>2912</v>
      </c>
      <c r="C92" s="139" t="str">
        <f>IFERROR(ABS(F92-INDEX(#REF!,MATCH(X92,#REF!,0))),"")</f>
        <v/>
      </c>
      <c r="D92" s="222">
        <v>44917</v>
      </c>
      <c r="E92" s="39" t="s">
        <v>5685</v>
      </c>
      <c r="F92" s="139">
        <v>408</v>
      </c>
      <c r="G92" s="39" t="s">
        <v>6382</v>
      </c>
      <c r="H92" s="39">
        <v>1100</v>
      </c>
      <c r="I92" s="39" t="s">
        <v>4740</v>
      </c>
      <c r="J92" s="39" t="s">
        <v>3916</v>
      </c>
      <c r="K92" s="39" t="s">
        <v>3916</v>
      </c>
      <c r="M92" s="27" t="s">
        <v>2913</v>
      </c>
      <c r="N92" s="27">
        <v>573</v>
      </c>
      <c r="O92" s="27" t="str">
        <f>IF(N92="","",IFERROR(ABS(N92-INDEX(#REF!,MATCH(X92,#REF!,0))),""))</f>
        <v/>
      </c>
      <c r="P92" s="39" t="s">
        <v>3916</v>
      </c>
      <c r="Q92" s="39" t="s">
        <v>3916</v>
      </c>
      <c r="S92" s="26" t="s">
        <v>3938</v>
      </c>
      <c r="T92" s="26" t="s">
        <v>5737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3963</v>
      </c>
      <c r="B93" s="27" t="s">
        <v>2914</v>
      </c>
      <c r="C93" s="139" t="str">
        <f>IFERROR(ABS(F93-INDEX(#REF!,MATCH(X93,#REF!,0))),"")</f>
        <v/>
      </c>
      <c r="D93" s="222">
        <v>44917</v>
      </c>
      <c r="E93" s="39" t="s">
        <v>5685</v>
      </c>
      <c r="F93" s="139">
        <v>922</v>
      </c>
      <c r="G93" s="39" t="s">
        <v>6382</v>
      </c>
      <c r="H93" s="39">
        <v>1100</v>
      </c>
      <c r="I93" s="39" t="s">
        <v>4740</v>
      </c>
      <c r="J93" s="39" t="s">
        <v>3916</v>
      </c>
      <c r="K93" s="39" t="s">
        <v>3916</v>
      </c>
      <c r="M93" s="27" t="s">
        <v>2915</v>
      </c>
      <c r="N93" s="27">
        <v>1638</v>
      </c>
      <c r="O93" s="27" t="str">
        <f>IF(N93="","",IFERROR(ABS(N93-INDEX(#REF!,MATCH(X93,#REF!,0))),""))</f>
        <v/>
      </c>
      <c r="P93" s="39" t="s">
        <v>3916</v>
      </c>
      <c r="Q93" s="39" t="s">
        <v>3916</v>
      </c>
      <c r="S93" s="26" t="s">
        <v>3938</v>
      </c>
      <c r="T93" s="26" t="s">
        <v>5737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3969</v>
      </c>
      <c r="B94" s="27" t="s">
        <v>1191</v>
      </c>
      <c r="C94" s="139" t="str">
        <f>IFERROR(ABS(F94-INDEX(#REF!,MATCH(X94,#REF!,0))),"")</f>
        <v/>
      </c>
      <c r="D94" s="222">
        <v>44917</v>
      </c>
      <c r="E94" s="39" t="s">
        <v>5685</v>
      </c>
      <c r="F94" s="139">
        <v>500</v>
      </c>
      <c r="G94" s="39" t="s">
        <v>6382</v>
      </c>
      <c r="H94" s="39">
        <v>1100</v>
      </c>
      <c r="I94" s="39" t="s">
        <v>4740</v>
      </c>
      <c r="J94" s="39" t="s">
        <v>3916</v>
      </c>
      <c r="K94" s="39" t="s">
        <v>3916</v>
      </c>
      <c r="M94" s="27" t="s">
        <v>1190</v>
      </c>
      <c r="N94" s="27">
        <v>521</v>
      </c>
      <c r="O94" s="27" t="str">
        <f>IF(N94="","",IFERROR(ABS(N94-INDEX(#REF!,MATCH(X94,#REF!,0))),""))</f>
        <v/>
      </c>
      <c r="P94" s="39" t="s">
        <v>3916</v>
      </c>
      <c r="Q94" s="39" t="s">
        <v>3916</v>
      </c>
      <c r="S94" s="26" t="s">
        <v>3938</v>
      </c>
      <c r="T94" s="26" t="s">
        <v>5737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3973</v>
      </c>
      <c r="B95" s="27" t="s">
        <v>1919</v>
      </c>
      <c r="C95" s="139" t="str">
        <f>IFERROR(ABS(F95-INDEX(#REF!,MATCH(X95,#REF!,0))),"")</f>
        <v/>
      </c>
      <c r="D95" s="222">
        <v>44917</v>
      </c>
      <c r="E95" s="39" t="s">
        <v>5685</v>
      </c>
      <c r="F95" s="139">
        <v>659</v>
      </c>
      <c r="G95" s="39" t="s">
        <v>6382</v>
      </c>
      <c r="H95" s="39">
        <v>1100</v>
      </c>
      <c r="I95" s="39" t="s">
        <v>4740</v>
      </c>
      <c r="J95" s="39" t="s">
        <v>3916</v>
      </c>
      <c r="K95" s="39" t="s">
        <v>3916</v>
      </c>
      <c r="M95" s="27" t="s">
        <v>1918</v>
      </c>
      <c r="N95" s="27">
        <v>890</v>
      </c>
      <c r="O95" s="27" t="str">
        <f>IF(N95="","",IFERROR(ABS(N95-INDEX(#REF!,MATCH(X95,#REF!,0))),""))</f>
        <v/>
      </c>
      <c r="P95" s="39" t="s">
        <v>3916</v>
      </c>
      <c r="Q95" s="39" t="s">
        <v>3916</v>
      </c>
      <c r="S95" s="26" t="s">
        <v>3938</v>
      </c>
      <c r="T95" s="26" t="s">
        <v>5737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1018" priority="9">
      <formula>AND($B1&lt;&gt;"",$C1&lt;100)</formula>
    </cfRule>
  </conditionalFormatting>
  <conditionalFormatting sqref="A1048576">
    <cfRule type="expression" dxfId="1017" priority="926">
      <formula>AND(#REF!&lt;&gt;"hun",#REF!&lt;&gt;"po id",#REF!&lt;&gt;"")</formula>
    </cfRule>
    <cfRule type="expression" dxfId="1016" priority="927">
      <formula>#REF!&lt;&gt;$A1</formula>
    </cfRule>
  </conditionalFormatting>
  <conditionalFormatting sqref="A42:A44">
    <cfRule type="expression" dxfId="1015" priority="928">
      <formula>AND($A42&lt;&gt;"hun",$A42&lt;&gt;"po id",$A42&lt;&gt;"")</formula>
    </cfRule>
    <cfRule type="expression" dxfId="1014" priority="929">
      <formula>$A42&lt;&gt;$A44</formula>
    </cfRule>
  </conditionalFormatting>
  <conditionalFormatting sqref="A1:A1048576">
    <cfRule type="expression" dxfId="1013" priority="4">
      <formula>AND($A1&lt;&gt;"hun",$A1&lt;&gt;"po id",$A1&lt;&gt;"")</formula>
    </cfRule>
    <cfRule type="expression" dxfId="1012" priority="6">
      <formula>$A1&lt;&gt;$A2</formula>
    </cfRule>
  </conditionalFormatting>
  <conditionalFormatting sqref="A1:X1048576">
    <cfRule type="expression" dxfId="1011" priority="3">
      <formula>$R1="X"</formula>
    </cfRule>
    <cfRule type="expression" dxfId="1010" priority="5">
      <formula>$S1&lt;&gt;$S2</formula>
    </cfRule>
    <cfRule type="expression" dxfId="1009" priority="7">
      <formula>$Q1="xx"</formula>
    </cfRule>
    <cfRule type="expression" dxfId="1008" priority="8">
      <formula>$Q1="X"</formula>
    </cfRule>
  </conditionalFormatting>
  <conditionalFormatting sqref="N1:O1048576">
    <cfRule type="expression" dxfId="1007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N848"/>
  <sheetViews>
    <sheetView workbookViewId="0">
      <pane ySplit="1" topLeftCell="A2" activePane="bottomLeft" state="frozen"/>
      <selection activeCell="F13" sqref="F13"/>
      <selection pane="bottomLeft" activeCell="E1" sqref="E1:E14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4.7109375" style="39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45">
      <c r="A1" s="206" t="s">
        <v>5662</v>
      </c>
      <c r="B1" s="206" t="s">
        <v>0</v>
      </c>
      <c r="C1" s="206" t="s">
        <v>1</v>
      </c>
      <c r="D1" s="206" t="s">
        <v>39</v>
      </c>
      <c r="E1" s="206" t="s">
        <v>4690</v>
      </c>
      <c r="F1" s="206" t="s">
        <v>5664</v>
      </c>
      <c r="G1" s="206" t="s">
        <v>5665</v>
      </c>
      <c r="H1" s="206" t="s">
        <v>0</v>
      </c>
      <c r="I1" s="206" t="s">
        <v>6393</v>
      </c>
      <c r="J1" s="206" t="s">
        <v>6394</v>
      </c>
      <c r="K1" s="206" t="s">
        <v>7729</v>
      </c>
      <c r="L1" s="213" t="s">
        <v>5925</v>
      </c>
      <c r="M1" s="213" t="s">
        <v>6395</v>
      </c>
      <c r="N1" s="213" t="s">
        <v>5924</v>
      </c>
    </row>
    <row r="2" spans="1:14">
      <c r="A2" s="39" t="s">
        <v>7727</v>
      </c>
      <c r="B2" s="39" t="s">
        <v>267</v>
      </c>
      <c r="C2" s="39" t="s">
        <v>2538</v>
      </c>
      <c r="D2" s="39" t="s">
        <v>2539</v>
      </c>
      <c r="E2" s="39">
        <v>74</v>
      </c>
      <c r="F2" s="39" t="s">
        <v>5889</v>
      </c>
      <c r="G2" s="39" t="s">
        <v>5757</v>
      </c>
      <c r="H2" s="39" t="str">
        <f>IFERROR(IF(A2="H","Huntsville",INDEX(SuppDetails[[#All],[Supplier]],MATCH(B2,SuppDetails[[#All],[Supplier Code]],0))),"")</f>
        <v>Huntsville</v>
      </c>
      <c r="I2" s="39" t="str">
        <f>_xlfn.CONCAT(H2,G2)</f>
        <v>HuntsvilleHuntsville</v>
      </c>
      <c r="J2" s="39" t="str">
        <f>IF(B2="","",IF(ISERROR(MATCH('SuppWorksheet 02'!$C$1,I2,0)),"hide","keep"))</f>
        <v>hide</v>
      </c>
      <c r="L2" s="50" t="str">
        <f>IFERROR(IF(INDEX('Truck Input'!D:D,MATCH(G2,'Truck Input'!B:B,0))="self deliver","- -",INDEX('Truck Input'!G:G,MATCH(G2,'Truck Input'!B:B,0))),"")</f>
        <v>- -</v>
      </c>
      <c r="M2" s="50">
        <f>IFERROR(INDEX('Truck Input'!L:L,MATCH(INDEX('Truck Input'!F:F,MATCH(G2,'Truck Input'!B:B,0)),'Truck Input'!K:K,0)),"")</f>
        <v>44946</v>
      </c>
      <c r="N2" s="39" t="str">
        <f>IFERROR(INDEX('Truck Input'!M:M,MATCH(INDEX('Truck Input'!F:F,MATCH(G2,'Truck Input'!B:B,0)),'Truck Input'!K:K,0)),"")</f>
        <v>heniff</v>
      </c>
    </row>
    <row r="3" spans="1:14">
      <c r="A3" s="39" t="s">
        <v>5651</v>
      </c>
      <c r="B3" s="39" t="s">
        <v>267</v>
      </c>
      <c r="C3" s="39" t="s">
        <v>2057</v>
      </c>
      <c r="D3" s="39" t="s">
        <v>2056</v>
      </c>
      <c r="E3" s="39">
        <v>1</v>
      </c>
      <c r="F3" s="39" t="s">
        <v>3604</v>
      </c>
      <c r="G3" s="39" t="s">
        <v>5509</v>
      </c>
      <c r="H3" s="39" t="str">
        <f>IFERROR(IF(A3="H","Huntsville",INDEX(SuppDetails[[#All],[Supplier]],MATCH(B3,SuppDetails[[#All],[Supplier Code]],0))),"")</f>
        <v>Ahlstrom Paper Inc.</v>
      </c>
      <c r="I3" s="39" t="str">
        <f t="shared" ref="I3:I14" si="0">_xlfn.CONCAT(H3,G3)</f>
        <v>Ahlstrom Paper Inc.Stone</v>
      </c>
      <c r="J3" s="39" t="str">
        <f>IF(B3="","",IF(ISERROR(MATCH('SuppWorksheet 02'!$C$1,I3,0)),"hide","keep"))</f>
        <v>hide</v>
      </c>
      <c r="L3" s="50">
        <f>IFERROR(IF(INDEX('Truck Input'!D:D,MATCH(G3,'Truck Input'!B:B,0))="self deliver","- -",INDEX('Truck Input'!G:G,MATCH(G3,'Truck Input'!B:B,0))),"")</f>
        <v>44944</v>
      </c>
      <c r="M3" s="50">
        <f>IFERROR(INDEX('Truck Input'!L:L,MATCH(INDEX('Truck Input'!F:F,MATCH(G3,'Truck Input'!B:B,0)),'Truck Input'!K:K,0)),"")</f>
        <v>44946</v>
      </c>
      <c r="N3" s="39" t="str">
        <f>IFERROR(INDEX('Truck Input'!M:M,MATCH(INDEX('Truck Input'!F:F,MATCH(G3,'Truck Input'!B:B,0)),'Truck Input'!K:K,0)),"")</f>
        <v>heniff</v>
      </c>
    </row>
    <row r="4" spans="1:14">
      <c r="A4" s="39" t="s">
        <v>5651</v>
      </c>
      <c r="B4" s="39" t="s">
        <v>267</v>
      </c>
      <c r="C4" s="39" t="s">
        <v>2973</v>
      </c>
      <c r="D4" s="39" t="s">
        <v>2972</v>
      </c>
      <c r="E4" s="39">
        <v>100</v>
      </c>
      <c r="F4" s="39" t="s">
        <v>3541</v>
      </c>
      <c r="G4" s="39" t="s">
        <v>5509</v>
      </c>
      <c r="H4" s="39" t="str">
        <f>IFERROR(IF(A4="H","Huntsville",INDEX(SuppDetails[[#All],[Supplier]],MATCH(B4,SuppDetails[[#All],[Supplier Code]],0))),"")</f>
        <v>Ahlstrom Paper Inc.</v>
      </c>
      <c r="I4" s="39" t="str">
        <f t="shared" si="0"/>
        <v>Ahlstrom Paper Inc.Stone</v>
      </c>
      <c r="J4" s="39" t="str">
        <f>IF(B4="","",IF(ISERROR(MATCH('SuppWorksheet 02'!$C$1,I4,0)),"hide","keep"))</f>
        <v>hide</v>
      </c>
      <c r="L4" s="50">
        <f>IFERROR(IF(INDEX('Truck Input'!D:D,MATCH(G4,'Truck Input'!B:B,0))="self deliver","- -",INDEX('Truck Input'!G:G,MATCH(G4,'Truck Input'!B:B,0))),"")</f>
        <v>44944</v>
      </c>
      <c r="M4" s="50">
        <f>IFERROR(INDEX('Truck Input'!L:L,MATCH(INDEX('Truck Input'!F:F,MATCH(G4,'Truck Input'!B:B,0)),'Truck Input'!K:K,0)),"")</f>
        <v>44946</v>
      </c>
      <c r="N4" s="39" t="str">
        <f>IFERROR(INDEX('Truck Input'!M:M,MATCH(INDEX('Truck Input'!F:F,MATCH(G4,'Truck Input'!B:B,0)),'Truck Input'!K:K,0)),"")</f>
        <v>heniff</v>
      </c>
    </row>
    <row r="5" spans="1:14">
      <c r="A5" s="39" t="s">
        <v>5651</v>
      </c>
      <c r="B5" s="39" t="s">
        <v>992</v>
      </c>
      <c r="C5" s="39" t="s">
        <v>990</v>
      </c>
      <c r="D5" s="39" t="s">
        <v>991</v>
      </c>
      <c r="E5" s="39">
        <v>1</v>
      </c>
      <c r="F5" s="39" t="s">
        <v>4214</v>
      </c>
      <c r="G5" s="39" t="s">
        <v>5509</v>
      </c>
      <c r="H5" s="39" t="str">
        <f>IFERROR(IF(A5="H","Huntsville",INDEX(SuppDetails[[#All],[Supplier]],MATCH(B5,SuppDetails[[#All],[Supplier Code]],0))),"")</f>
        <v>Cartiere</v>
      </c>
      <c r="I5" s="39" t="str">
        <f t="shared" si="0"/>
        <v>CartiereStone</v>
      </c>
      <c r="J5" s="39" t="str">
        <f>IF(B5="","",IF(ISERROR(MATCH('SuppWorksheet 02'!$C$1,I5,0)),"hide","keep"))</f>
        <v>hide</v>
      </c>
      <c r="L5" s="50">
        <f>IFERROR(IF(INDEX('Truck Input'!D:D,MATCH(G5,'Truck Input'!B:B,0))="self deliver","- -",INDEX('Truck Input'!G:G,MATCH(G5,'Truck Input'!B:B,0))),"")</f>
        <v>44944</v>
      </c>
      <c r="M5" s="50">
        <f>IFERROR(INDEX('Truck Input'!L:L,MATCH(INDEX('Truck Input'!F:F,MATCH(G5,'Truck Input'!B:B,0)),'Truck Input'!K:K,0)),"")</f>
        <v>44946</v>
      </c>
      <c r="N5" s="39" t="str">
        <f>IFERROR(INDEX('Truck Input'!M:M,MATCH(INDEX('Truck Input'!F:F,MATCH(G5,'Truck Input'!B:B,0)),'Truck Input'!K:K,0)),"")</f>
        <v>heniff</v>
      </c>
    </row>
    <row r="6" spans="1:14">
      <c r="A6" s="39" t="s">
        <v>5651</v>
      </c>
      <c r="B6" s="39" t="s">
        <v>318</v>
      </c>
      <c r="C6" s="39" t="s">
        <v>3062</v>
      </c>
      <c r="D6" s="39" t="s">
        <v>3063</v>
      </c>
      <c r="E6" s="39">
        <v>300</v>
      </c>
      <c r="F6" s="39" t="s">
        <v>4207</v>
      </c>
      <c r="G6" s="39" t="s">
        <v>5509</v>
      </c>
      <c r="H6" s="39" t="str">
        <f>IFERROR(IF(A6="H","Huntsville",INDEX(SuppDetails[[#All],[Supplier]],MATCH(B6,SuppDetails[[#All],[Supplier Code]],0))),"")</f>
        <v>DNP</v>
      </c>
      <c r="I6" s="39" t="str">
        <f t="shared" si="0"/>
        <v>DNPStone</v>
      </c>
      <c r="J6" s="39" t="str">
        <f>IF(B6="","",IF(ISERROR(MATCH('SuppWorksheet 02'!$C$1,I6,0)),"hide","keep"))</f>
        <v>hide</v>
      </c>
      <c r="L6" s="50">
        <f>IFERROR(IF(INDEX('Truck Input'!D:D,MATCH(G6,'Truck Input'!B:B,0))="self deliver","- -",INDEX('Truck Input'!G:G,MATCH(G6,'Truck Input'!B:B,0))),"")</f>
        <v>44944</v>
      </c>
      <c r="M6" s="50">
        <f>IFERROR(INDEX('Truck Input'!L:L,MATCH(INDEX('Truck Input'!F:F,MATCH(G6,'Truck Input'!B:B,0)),'Truck Input'!K:K,0)),"")</f>
        <v>44946</v>
      </c>
      <c r="N6" s="39" t="str">
        <f>IFERROR(INDEX('Truck Input'!M:M,MATCH(INDEX('Truck Input'!F:F,MATCH(G6,'Truck Input'!B:B,0)),'Truck Input'!K:K,0)),"")</f>
        <v>heniff</v>
      </c>
    </row>
    <row r="7" spans="1:14">
      <c r="A7" s="39" t="s">
        <v>5651</v>
      </c>
      <c r="B7" s="39" t="s">
        <v>110</v>
      </c>
      <c r="C7" s="39" t="s">
        <v>472</v>
      </c>
      <c r="D7" s="39" t="s">
        <v>470</v>
      </c>
      <c r="E7" s="39">
        <v>1</v>
      </c>
      <c r="F7" s="39" t="s">
        <v>4134</v>
      </c>
      <c r="G7" s="39" t="s">
        <v>894</v>
      </c>
      <c r="H7" s="39" t="str">
        <f>IFERROR(IF(A7="H","Huntsville",INDEX(SuppDetails[[#All],[Supplier]],MATCH(B7,SuppDetails[[#All],[Supplier Code]],0))),"")</f>
        <v>Interprint</v>
      </c>
      <c r="I7" s="39" t="str">
        <f t="shared" si="0"/>
        <v>InterprintInterprint</v>
      </c>
      <c r="J7" s="39" t="str">
        <f>IF(B7="","",IF(ISERROR(MATCH('SuppWorksheet 02'!$C$1,I7,0)),"hide","keep"))</f>
        <v>hide</v>
      </c>
      <c r="L7" s="50">
        <f>IFERROR(IF(INDEX('Truck Input'!D:D,MATCH(G7,'Truck Input'!B:B,0))="self deliver","- -",INDEX('Truck Input'!G:G,MATCH(G7,'Truck Input'!B:B,0))),"")</f>
        <v>44943</v>
      </c>
      <c r="M7" s="50">
        <f>IFERROR(INDEX('Truck Input'!L:L,MATCH(INDEX('Truck Input'!F:F,MATCH(G7,'Truck Input'!B:B,0)),'Truck Input'!K:K,0)),"")</f>
        <v>44945</v>
      </c>
      <c r="N7" s="39" t="str">
        <f>IFERROR(INDEX('Truck Input'!M:M,MATCH(INDEX('Truck Input'!F:F,MATCH(G7,'Truck Input'!B:B,0)),'Truck Input'!K:K,0)),"")</f>
        <v>other</v>
      </c>
    </row>
    <row r="8" spans="1:14">
      <c r="A8" s="39" t="s">
        <v>5651</v>
      </c>
      <c r="B8" s="39" t="s">
        <v>1028</v>
      </c>
      <c r="C8" s="39" t="s">
        <v>1875</v>
      </c>
      <c r="D8" s="39" t="s">
        <v>1874</v>
      </c>
      <c r="E8" s="39">
        <v>200</v>
      </c>
      <c r="F8" s="39" t="s">
        <v>5330</v>
      </c>
      <c r="G8" s="39" t="s">
        <v>5509</v>
      </c>
      <c r="H8" s="39" t="str">
        <f>IFERROR(IF(A8="H","Huntsville",INDEX(SuppDetails[[#All],[Supplier]],MATCH(B8,SuppDetails[[#All],[Supplier Code]],0))),"")</f>
        <v>Lamigraf</v>
      </c>
      <c r="I8" s="39" t="str">
        <f t="shared" si="0"/>
        <v>LamigrafStone</v>
      </c>
      <c r="J8" s="39" t="str">
        <f>IF(B8="","",IF(ISERROR(MATCH('SuppWorksheet 02'!$C$1,I8,0)),"hide","keep"))</f>
        <v>hide</v>
      </c>
      <c r="L8" s="50">
        <f>IFERROR(IF(INDEX('Truck Input'!D:D,MATCH(G8,'Truck Input'!B:B,0))="self deliver","- -",INDEX('Truck Input'!G:G,MATCH(G8,'Truck Input'!B:B,0))),"")</f>
        <v>44944</v>
      </c>
      <c r="M8" s="50">
        <f>IFERROR(INDEX('Truck Input'!L:L,MATCH(INDEX('Truck Input'!F:F,MATCH(G8,'Truck Input'!B:B,0)),'Truck Input'!K:K,0)),"")</f>
        <v>44946</v>
      </c>
      <c r="N8" s="39" t="str">
        <f>IFERROR(INDEX('Truck Input'!M:M,MATCH(INDEX('Truck Input'!F:F,MATCH(G8,'Truck Input'!B:B,0)),'Truck Input'!K:K,0)),"")</f>
        <v>heniff</v>
      </c>
    </row>
    <row r="9" spans="1:14">
      <c r="A9" s="39" t="s">
        <v>5651</v>
      </c>
      <c r="B9" s="39" t="s">
        <v>68</v>
      </c>
      <c r="C9" s="39" t="s">
        <v>2561</v>
      </c>
      <c r="D9" s="39" t="s">
        <v>2560</v>
      </c>
      <c r="E9" s="39">
        <v>92</v>
      </c>
      <c r="F9" s="39" t="s">
        <v>3881</v>
      </c>
      <c r="G9" s="39" t="s">
        <v>3813</v>
      </c>
      <c r="H9" s="39" t="str">
        <f>IFERROR(IF(A9="H","Huntsville",INDEX(SuppDetails[[#All],[Supplier]],MATCH(B9,SuppDetails[[#All],[Supplier Code]],0))),"")</f>
        <v>Onyx</v>
      </c>
      <c r="I9" s="39" t="str">
        <f t="shared" si="0"/>
        <v>OnyxOnyx</v>
      </c>
      <c r="J9" s="39" t="str">
        <f>IF(B9="","",IF(ISERROR(MATCH('SuppWorksheet 02'!$C$1,I9,0)),"hide","keep"))</f>
        <v>keep</v>
      </c>
      <c r="L9" s="50">
        <f>IFERROR(IF(INDEX('Truck Input'!D:D,MATCH(G9,'Truck Input'!B:B,0))="self deliver","- -",INDEX('Truck Input'!G:G,MATCH(G9,'Truck Input'!B:B,0))),"")</f>
        <v>44944</v>
      </c>
      <c r="M9" s="50">
        <f>IFERROR(INDEX('Truck Input'!L:L,MATCH(INDEX('Truck Input'!F:F,MATCH(G9,'Truck Input'!B:B,0)),'Truck Input'!K:K,0)),"")</f>
        <v>44946</v>
      </c>
      <c r="N9" s="39" t="str">
        <f>IFERROR(INDEX('Truck Input'!M:M,MATCH(INDEX('Truck Input'!F:F,MATCH(G9,'Truck Input'!B:B,0)),'Truck Input'!K:K,0)),"")</f>
        <v>heniff</v>
      </c>
    </row>
    <row r="10" spans="1:14">
      <c r="A10" s="39" t="s">
        <v>5651</v>
      </c>
      <c r="B10" s="39" t="s">
        <v>101</v>
      </c>
      <c r="C10" s="39" t="s">
        <v>793</v>
      </c>
      <c r="D10" s="39" t="s">
        <v>794</v>
      </c>
      <c r="E10" s="39">
        <v>1944</v>
      </c>
      <c r="F10" s="39" t="s">
        <v>3925</v>
      </c>
      <c r="G10" s="39" t="s">
        <v>5507</v>
      </c>
      <c r="H10" s="39" t="str">
        <f>IFERROR(IF(A10="H","Huntsville",INDEX(SuppDetails[[#All],[Supplier]],MATCH(B10,SuppDetails[[#All],[Supplier Code]],0))),"")</f>
        <v>Technocell</v>
      </c>
      <c r="I10" s="39" t="str">
        <f t="shared" si="0"/>
        <v>TechnocellDrummondville</v>
      </c>
      <c r="J10" s="39" t="str">
        <f>IF(B10="","",IF(ISERROR(MATCH('SuppWorksheet 02'!$C$1,I10,0)),"hide","keep"))</f>
        <v>hide</v>
      </c>
      <c r="L10" s="50">
        <f>IFERROR(IF(INDEX('Truck Input'!D:D,MATCH(G10,'Truck Input'!B:B,0))="self deliver","- -",INDEX('Truck Input'!G:G,MATCH(G10,'Truck Input'!B:B,0))),"")</f>
        <v>44944</v>
      </c>
      <c r="M10" s="50">
        <f>IFERROR(INDEX('Truck Input'!L:L,MATCH(INDEX('Truck Input'!F:F,MATCH(G10,'Truck Input'!B:B,0)),'Truck Input'!K:K,0)),"")</f>
        <v>44946</v>
      </c>
      <c r="N10" s="39" t="str">
        <f>IFERROR(INDEX('Truck Input'!M:M,MATCH(INDEX('Truck Input'!F:F,MATCH(G10,'Truck Input'!B:B,0)),'Truck Input'!K:K,0)),"")</f>
        <v>heniff</v>
      </c>
    </row>
    <row r="11" spans="1:14">
      <c r="A11" s="39" t="s">
        <v>5651</v>
      </c>
      <c r="B11" s="39" t="s">
        <v>101</v>
      </c>
      <c r="C11" s="39" t="s">
        <v>1532</v>
      </c>
      <c r="D11" s="39" t="s">
        <v>1533</v>
      </c>
      <c r="E11" s="39">
        <v>200</v>
      </c>
      <c r="F11" s="39" t="s">
        <v>5577</v>
      </c>
      <c r="G11" s="39" t="s">
        <v>5507</v>
      </c>
      <c r="H11" s="39" t="str">
        <f>IFERROR(IF(A11="H","Huntsville",INDEX(SuppDetails[[#All],[Supplier]],MATCH(B11,SuppDetails[[#All],[Supplier Code]],0))),"")</f>
        <v>Technocell</v>
      </c>
      <c r="I11" s="39" t="str">
        <f t="shared" si="0"/>
        <v>TechnocellDrummondville</v>
      </c>
      <c r="J11" s="39" t="str">
        <f>IF(B11="","",IF(ISERROR(MATCH('SuppWorksheet 02'!$C$1,I11,0)),"hide","keep"))</f>
        <v>hide</v>
      </c>
      <c r="L11" s="50">
        <f>IFERROR(IF(INDEX('Truck Input'!D:D,MATCH(G11,'Truck Input'!B:B,0))="self deliver","- -",INDEX('Truck Input'!G:G,MATCH(G11,'Truck Input'!B:B,0))),"")</f>
        <v>44944</v>
      </c>
      <c r="M11" s="50">
        <f>IFERROR(INDEX('Truck Input'!L:L,MATCH(INDEX('Truck Input'!F:F,MATCH(G11,'Truck Input'!B:B,0)),'Truck Input'!K:K,0)),"")</f>
        <v>44946</v>
      </c>
      <c r="N11" s="39" t="str">
        <f>IFERROR(INDEX('Truck Input'!M:M,MATCH(INDEX('Truck Input'!F:F,MATCH(G11,'Truck Input'!B:B,0)),'Truck Input'!K:K,0)),"")</f>
        <v>heniff</v>
      </c>
    </row>
    <row r="12" spans="1:14">
      <c r="A12" s="39" t="s">
        <v>5651</v>
      </c>
      <c r="B12" s="39" t="s">
        <v>329</v>
      </c>
      <c r="C12" s="39" t="s">
        <v>2007</v>
      </c>
      <c r="D12" s="39" t="s">
        <v>2008</v>
      </c>
      <c r="E12" s="39">
        <v>1</v>
      </c>
      <c r="F12" s="39" t="s">
        <v>3978</v>
      </c>
      <c r="G12" s="39" t="s">
        <v>5508</v>
      </c>
      <c r="H12" s="39" t="str">
        <f>IFERROR(IF(A12="H","Huntsville",INDEX(SuppDetails[[#All],[Supplier]],MATCH(B12,SuppDetails[[#All],[Supplier Code]],0))),"")</f>
        <v>Toppan</v>
      </c>
      <c r="I12" s="39" t="str">
        <f t="shared" si="0"/>
        <v>ToppanEDS</v>
      </c>
      <c r="J12" s="39" t="str">
        <f>IF(B12="","",IF(ISERROR(MATCH('SuppWorksheet 02'!$C$1,I12,0)),"hide","keep"))</f>
        <v>hide</v>
      </c>
      <c r="L12" s="50">
        <f>IFERROR(IF(INDEX('Truck Input'!D:D,MATCH(G12,'Truck Input'!B:B,0))="self deliver","- -",INDEX('Truck Input'!G:G,MATCH(G12,'Truck Input'!B:B,0))),"")</f>
        <v>44944</v>
      </c>
      <c r="M12" s="50">
        <f>IFERROR(INDEX('Truck Input'!L:L,MATCH(INDEX('Truck Input'!F:F,MATCH(G12,'Truck Input'!B:B,0)),'Truck Input'!K:K,0)),"")</f>
        <v>44945</v>
      </c>
      <c r="N12" s="39" t="str">
        <f>IFERROR(INDEX('Truck Input'!M:M,MATCH(INDEX('Truck Input'!F:F,MATCH(G12,'Truck Input'!B:B,0)),'Truck Input'!K:K,0)),"")</f>
        <v>other</v>
      </c>
    </row>
    <row r="13" spans="1:14">
      <c r="A13" s="39" t="s">
        <v>5651</v>
      </c>
      <c r="B13" s="39" t="s">
        <v>329</v>
      </c>
      <c r="C13" s="39" t="s">
        <v>2856</v>
      </c>
      <c r="D13" s="39" t="s">
        <v>2855</v>
      </c>
      <c r="E13" s="39">
        <v>1</v>
      </c>
      <c r="F13" s="39" t="s">
        <v>3981</v>
      </c>
      <c r="G13" s="39" t="s">
        <v>3941</v>
      </c>
      <c r="H13" s="39" t="str">
        <f>IFERROR(IF(A13="H","Huntsville",INDEX(SuppDetails[[#All],[Supplier]],MATCH(B13,SuppDetails[[#All],[Supplier Code]],0))),"")</f>
        <v>Toppan</v>
      </c>
      <c r="I13" s="39" t="str">
        <f t="shared" si="0"/>
        <v>ToppanMcDonough</v>
      </c>
      <c r="J13" s="39" t="str">
        <f>IF(B13="","",IF(ISERROR(MATCH('SuppWorksheet 02'!$C$1,I13,0)),"hide","keep"))</f>
        <v>hide</v>
      </c>
      <c r="L13" s="50">
        <f>IFERROR(IF(INDEX('Truck Input'!D:D,MATCH(G13,'Truck Input'!B:B,0))="self deliver","- -",INDEX('Truck Input'!G:G,MATCH(G13,'Truck Input'!B:B,0))),"")</f>
        <v>44943</v>
      </c>
      <c r="M13" s="50">
        <f>IFERROR(INDEX('Truck Input'!L:L,MATCH(INDEX('Truck Input'!F:F,MATCH(G13,'Truck Input'!B:B,0)),'Truck Input'!K:K,0)),"")</f>
        <v>44945</v>
      </c>
      <c r="N13" s="39" t="str">
        <f>IFERROR(INDEX('Truck Input'!M:M,MATCH(INDEX('Truck Input'!F:F,MATCH(G13,'Truck Input'!B:B,0)),'Truck Input'!K:K,0)),"")</f>
        <v>heniff</v>
      </c>
    </row>
    <row r="14" spans="1:14">
      <c r="A14" s="39" t="s">
        <v>5651</v>
      </c>
      <c r="B14" s="39" t="s">
        <v>329</v>
      </c>
      <c r="C14" s="39" t="s">
        <v>3091</v>
      </c>
      <c r="D14" s="39" t="s">
        <v>3092</v>
      </c>
      <c r="E14" s="39">
        <v>1</v>
      </c>
      <c r="F14" s="39" t="s">
        <v>3996</v>
      </c>
      <c r="G14" s="39" t="s">
        <v>3968</v>
      </c>
      <c r="H14" s="39" t="str">
        <f>IFERROR(IF(A14="H","Huntsville",INDEX(SuppDetails[[#All],[Supplier]],MATCH(B14,SuppDetails[[#All],[Supplier Code]],0))),"")</f>
        <v>Toppan</v>
      </c>
      <c r="I14" s="39" t="str">
        <f t="shared" si="0"/>
        <v>ToppanMorrow</v>
      </c>
      <c r="J14" s="39" t="str">
        <f>IF(B14="","",IF(ISERROR(MATCH('SuppWorksheet 02'!$C$1,I14,0)),"hide","keep"))</f>
        <v>hide</v>
      </c>
      <c r="L14" s="50">
        <f>IFERROR(IF(INDEX('Truck Input'!D:D,MATCH(G14,'Truck Input'!B:B,0))="self deliver","- -",INDEX('Truck Input'!G:G,MATCH(G14,'Truck Input'!B:B,0))),"")</f>
        <v>44943</v>
      </c>
      <c r="M14" s="50">
        <f>IFERROR(INDEX('Truck Input'!L:L,MATCH(INDEX('Truck Input'!F:F,MATCH(G14,'Truck Input'!B:B,0)),'Truck Input'!K:K,0)),"")</f>
        <v>44945</v>
      </c>
      <c r="N14" s="39" t="str">
        <f>IFERROR(INDEX('Truck Input'!M:M,MATCH(INDEX('Truck Input'!F:F,MATCH(G14,'Truck Input'!B:B,0)),'Truck Input'!K:K,0)),"")</f>
        <v>heniff</v>
      </c>
    </row>
    <row r="847" spans="10:14">
      <c r="J847" s="39" t="str">
        <f>IF(B847="","",IF(ISERROR(MATCH('SuppWorksheet 02'!$C$1,I847,0)),"hide","keep"))</f>
        <v/>
      </c>
      <c r="L847" s="50" t="str">
        <f>IFERROR(IF(INDEX('Truck Input'!D:D,MATCH(G847,'Truck Input'!B:B,0))="self deliver","- -",INDEX('Truck Input'!G:G,MATCH(G847,'Truck Input'!B:B,0))),"")</f>
        <v/>
      </c>
      <c r="M847" s="50" t="str">
        <f>IFERROR(INDEX('Truck Input'!L:L,MATCH(INDEX('Truck Input'!F:F,MATCH(G847,'Truck Input'!B:B,0)),'Truck Input'!K:K,0)),"")</f>
        <v/>
      </c>
      <c r="N847" s="39" t="str">
        <f>IFERROR(INDEX('Truck Input'!M:M,MATCH(INDEX('Truck Input'!F:F,MATCH(G847,'Truck Input'!B:B,0)),'Truck Input'!K:K,0)),"")</f>
        <v/>
      </c>
    </row>
    <row r="848" spans="10:14">
      <c r="J848" s="39" t="str">
        <f>IF(B848="","",IF(ISERROR(MATCH('SuppWorksheet 02'!$C$1,I848,0)),"hide","keep"))</f>
        <v/>
      </c>
      <c r="L848" s="50" t="str">
        <f>IFERROR(IF(INDEX('Truck Input'!D:D,MATCH(G848,'Truck Input'!B:B,0))="self deliver","- -",INDEX('Truck Input'!G:G,MATCH(G848,'Truck Input'!B:B,0))),"")</f>
        <v/>
      </c>
      <c r="M848" s="50" t="str">
        <f>IFERROR(INDEX('Truck Input'!L:L,MATCH(INDEX('Truck Input'!F:F,MATCH(G848,'Truck Input'!B:B,0)),'Truck Input'!K:K,0)),"")</f>
        <v/>
      </c>
      <c r="N848" s="39" t="str">
        <f>IFERROR(INDEX('Truck Input'!M:M,MATCH(INDEX('Truck Input'!F:F,MATCH(G848,'Truck Input'!B:B,0)),'Truck Input'!K:K,0)),"")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11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5" t="s">
        <v>6214</v>
      </c>
      <c r="C1" s="204" t="str">
        <f>A7</f>
        <v>OnyxOnyx</v>
      </c>
    </row>
    <row r="2" spans="1:3">
      <c r="A2" t="str" cm="1">
        <f t="array" ref="A2:A11">_xlfn._xlws.SORT(_xlfn.UNIQUE(_xlfn._xlws.FILTER('SuppWorksheet 01'!I2:I283,('SuppWorksheet 01'!I2:I283&lt;&gt;"")=('SuppWorksheet 01'!I2:I283&lt;&gt;"HuntsvilleHuntsville"),"")))</f>
        <v>Ahlstrom Paper Inc.Stone</v>
      </c>
    </row>
    <row r="3" spans="1:3">
      <c r="A3" t="str">
        <v>CartiereStone</v>
      </c>
    </row>
    <row r="4" spans="1:3">
      <c r="A4" t="str">
        <v>DNPStone</v>
      </c>
    </row>
    <row r="5" spans="1:3">
      <c r="A5" t="str">
        <v>InterprintInterprint</v>
      </c>
    </row>
    <row r="6" spans="1:3">
      <c r="A6" t="str">
        <v>LamigrafStone</v>
      </c>
    </row>
    <row r="7" spans="1:3">
      <c r="A7" t="str">
        <v>OnyxOnyx</v>
      </c>
    </row>
    <row r="8" spans="1:3">
      <c r="A8" t="str">
        <v>TechnocellDrummondville</v>
      </c>
    </row>
    <row r="9" spans="1:3">
      <c r="A9" t="str">
        <v>ToppanEDS</v>
      </c>
    </row>
    <row r="10" spans="1:3">
      <c r="A10" t="str">
        <v>ToppanMcDonough</v>
      </c>
    </row>
    <row r="11" spans="1:3">
      <c r="A11" t="str">
        <v>ToppanMorrow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tabSelected="1" workbookViewId="0">
      <pane ySplit="10" topLeftCell="A11" activePane="bottomLeft" state="frozen"/>
      <selection activeCell="F13" sqref="F13"/>
      <selection pane="bottomLeft" activeCell="D10" sqref="D10:D11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41" t="s">
        <v>6202</v>
      </c>
      <c r="B1" s="241"/>
      <c r="C1" s="241"/>
      <c r="D1" s="241"/>
      <c r="E1" s="241"/>
    </row>
    <row r="2" spans="1:5">
      <c r="E2" s="296" t="str">
        <f>_xlfn.CONCAT(E3," from Pickup Location - ",E4,"  ")</f>
        <v xml:space="preserve">Onyx from Pickup Location - Onyx  </v>
      </c>
    </row>
    <row r="3" spans="1:5">
      <c r="D3" s="225" t="s">
        <v>6209</v>
      </c>
      <c r="E3" s="199" t="str">
        <f>INDEX('SuppWorksheet 01'!H:H,MATCH('SuppWorksheet 02'!$C$1,'SuppWorksheet 01'!I:I,0))</f>
        <v>Onyx</v>
      </c>
    </row>
    <row r="4" spans="1:5">
      <c r="D4" s="225" t="s">
        <v>6203</v>
      </c>
      <c r="E4" s="199" t="str">
        <f>INDEX('SuppWorksheet 01'!G:G,MATCH('SuppWorksheet 02'!$C$1,'SuppWorksheet 01'!I:I,0))</f>
        <v>Onyx</v>
      </c>
    </row>
    <row r="5" spans="1:5">
      <c r="A5" s="197" t="s">
        <v>6207</v>
      </c>
      <c r="D5" s="225" t="s">
        <v>6204</v>
      </c>
      <c r="E5" s="200">
        <f>IF(INDEX('Truck Input'!G:G,MATCH($E$4,'Truck Input'!B:B,0))=0,"- -",INDEX('Truck Input'!G:G,MATCH($E$4,'Truck Input'!B:B,0)))</f>
        <v>44944</v>
      </c>
    </row>
    <row r="6" spans="1:5">
      <c r="A6" s="198" t="s">
        <v>6208</v>
      </c>
      <c r="D6" s="226" t="s">
        <v>5898</v>
      </c>
      <c r="E6" s="199" t="str">
        <f>INDEX('Truck Input'!M:M,MATCH(INDEX('Truck Input'!F:F,MATCH($E$4,'Truck Input'!B:B,0)),'Truck Input'!K:K,0))</f>
        <v>heniff</v>
      </c>
    </row>
    <row r="7" spans="1:5">
      <c r="D7" s="227" t="s">
        <v>6210</v>
      </c>
      <c r="E7" s="201">
        <f>SUM(D11:D50)</f>
        <v>192</v>
      </c>
    </row>
    <row r="8" spans="1:5">
      <c r="A8" s="1" t="s">
        <v>6205</v>
      </c>
      <c r="B8" s="202">
        <f ca="1">TODAY()</f>
        <v>44922</v>
      </c>
    </row>
    <row r="9" spans="1:5" ht="4.5" customHeight="1"/>
    <row r="10" spans="1:5" ht="47.25">
      <c r="A10" s="196" t="s">
        <v>1</v>
      </c>
      <c r="B10" s="196" t="s">
        <v>39</v>
      </c>
      <c r="C10" s="196" t="s">
        <v>5664</v>
      </c>
      <c r="D10" s="228" t="s">
        <v>4690</v>
      </c>
      <c r="E10" s="196" t="s">
        <v>6206</v>
      </c>
    </row>
    <row r="11" spans="1:5" ht="29.25" customHeight="1">
      <c r="A11" s="1" t="s">
        <v>2561</v>
      </c>
      <c r="B11" s="1" t="s">
        <v>2560</v>
      </c>
      <c r="C11" s="87" t="s">
        <v>3881</v>
      </c>
      <c r="D11" s="28">
        <v>92</v>
      </c>
    </row>
    <row r="12" spans="1:5" ht="29.25" customHeight="1">
      <c r="A12" s="1" t="s">
        <v>2973</v>
      </c>
      <c r="B12" s="1" t="s">
        <v>2972</v>
      </c>
      <c r="C12" s="87" t="s">
        <v>3541</v>
      </c>
      <c r="D12" s="87">
        <v>100</v>
      </c>
    </row>
    <row r="13" spans="1:5" ht="29.25" customHeight="1"/>
    <row r="14" spans="1:5" ht="29.25" customHeight="1">
      <c r="C14" s="87"/>
      <c r="D14" s="28"/>
    </row>
    <row r="15" spans="1:5" ht="29.25" customHeight="1">
      <c r="C15" s="87"/>
      <c r="D15" s="28"/>
    </row>
    <row r="16" spans="1:5" ht="29.25" customHeight="1"/>
    <row r="17" spans="3:3" ht="29.25" customHeight="1">
      <c r="C17" s="87"/>
    </row>
    <row r="18" spans="3:3" ht="29.25" customHeight="1">
      <c r="C18" s="87"/>
    </row>
    <row r="19" spans="3:3" ht="29.25" customHeight="1">
      <c r="C19" s="87"/>
    </row>
    <row r="20" spans="3:3" ht="29.25" customHeight="1">
      <c r="C20" s="87"/>
    </row>
    <row r="21" spans="3:3" ht="29.25" customHeight="1">
      <c r="C21" s="39"/>
    </row>
    <row r="22" spans="3:3" ht="29.25" customHeight="1"/>
    <row r="23" spans="3:3" ht="29.25" customHeight="1">
      <c r="C23" s="87"/>
    </row>
    <row r="24" spans="3:3" ht="29.25" customHeight="1">
      <c r="C24" s="87"/>
    </row>
    <row r="25" spans="3:3" ht="29.25" customHeight="1">
      <c r="C25" s="87"/>
    </row>
    <row r="26" spans="3:3" ht="29.25" customHeight="1">
      <c r="C26" s="87"/>
    </row>
    <row r="27" spans="3:3" ht="29.25" customHeight="1">
      <c r="C27" s="87"/>
    </row>
    <row r="28" spans="3:3" ht="29.25" customHeight="1">
      <c r="C28" s="87"/>
    </row>
    <row r="29" spans="3:3" ht="29.25" customHeight="1">
      <c r="C29" s="87"/>
    </row>
    <row r="30" spans="3:3" ht="29.25" customHeight="1">
      <c r="C30" s="87"/>
    </row>
  </sheetData>
  <mergeCells count="1">
    <mergeCell ref="A1:E1"/>
  </mergeCells>
  <conditionalFormatting sqref="A11:E59">
    <cfRule type="expression" dxfId="1006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4" t="s">
        <v>5890</v>
      </c>
      <c r="B1" s="244"/>
      <c r="C1" s="244"/>
      <c r="D1" s="244"/>
      <c r="E1" s="244"/>
      <c r="F1" s="244"/>
      <c r="G1" s="244"/>
      <c r="H1" s="244"/>
      <c r="I1" s="244"/>
      <c r="J1" s="157">
        <f ca="1">TODAY()</f>
        <v>44922</v>
      </c>
    </row>
    <row r="2" spans="1:10">
      <c r="A2" s="230" t="s">
        <v>7663</v>
      </c>
    </row>
    <row r="3" spans="1:10" s="39" customFormat="1" ht="37.5">
      <c r="A3" s="100" t="s">
        <v>5880</v>
      </c>
      <c r="B3" s="100" t="s">
        <v>5510</v>
      </c>
      <c r="C3" s="100" t="s">
        <v>5511</v>
      </c>
      <c r="D3" s="101" t="s">
        <v>5672</v>
      </c>
      <c r="E3" s="87"/>
      <c r="F3" s="243"/>
      <c r="G3" s="243"/>
      <c r="H3" s="87"/>
      <c r="I3" s="102" t="s">
        <v>5511</v>
      </c>
      <c r="J3" s="103" t="s">
        <v>5672</v>
      </c>
    </row>
    <row r="4" spans="1:10">
      <c r="A4" t="s" cm="1">
        <v>5507</v>
      </c>
      <c r="B4" t="s">
        <v>5507</v>
      </c>
      <c r="C4" t="s">
        <v>5513</v>
      </c>
      <c r="D4" s="49">
        <v>2144</v>
      </c>
      <c r="I4" t="str" cm="1">
        <f t="array" ref="I4:I10">_xlfn.UNIQUE(_xlfn._xlws.FILTER(C4:C22,(C4:C22&lt;&gt;"")=(C4:C22&lt;&gt;"Self Deliver"),""))</f>
        <v>Quebec</v>
      </c>
      <c r="J4" s="49">
        <f t="shared" ref="J4:J16" si="0">IF(SUMIF(C:C,I4,D:D)=0,"",SUMIF(C:C,I4,D:D))</f>
        <v>2144</v>
      </c>
    </row>
    <row r="5" spans="1:10">
      <c r="A5" t="s">
        <v>5508</v>
      </c>
      <c r="B5" t="s">
        <v>5514</v>
      </c>
      <c r="C5" t="s">
        <v>5515</v>
      </c>
      <c r="D5" s="49">
        <v>1</v>
      </c>
      <c r="I5" t="str">
        <v>PA</v>
      </c>
      <c r="J5" s="49">
        <f t="shared" si="0"/>
        <v>1</v>
      </c>
    </row>
    <row r="6" spans="1:10">
      <c r="A6" t="s">
        <v>5757</v>
      </c>
      <c r="B6" t="s">
        <v>5872</v>
      </c>
      <c r="C6" t="s">
        <v>5888</v>
      </c>
      <c r="D6" s="49">
        <v>74</v>
      </c>
      <c r="I6" t="str">
        <v>MA</v>
      </c>
      <c r="J6" s="49">
        <f t="shared" si="0"/>
        <v>93</v>
      </c>
    </row>
    <row r="7" spans="1:10">
      <c r="A7" t="s">
        <v>894</v>
      </c>
      <c r="B7" t="s">
        <v>5518</v>
      </c>
      <c r="C7" t="s">
        <v>5519</v>
      </c>
      <c r="D7" s="49">
        <v>1</v>
      </c>
      <c r="I7" t="str">
        <v>GA</v>
      </c>
      <c r="J7" s="49">
        <f t="shared" si="0"/>
        <v>2</v>
      </c>
    </row>
    <row r="8" spans="1:10">
      <c r="A8" t="s">
        <v>3941</v>
      </c>
      <c r="B8" t="s">
        <v>3941</v>
      </c>
      <c r="C8" t="s">
        <v>5520</v>
      </c>
      <c r="D8" s="49">
        <v>1</v>
      </c>
      <c r="I8" t="str">
        <v>NY</v>
      </c>
      <c r="J8" s="49">
        <f t="shared" si="0"/>
        <v>602</v>
      </c>
    </row>
    <row r="9" spans="1:10">
      <c r="A9" t="s">
        <v>3968</v>
      </c>
      <c r="B9" t="s">
        <v>3968</v>
      </c>
      <c r="C9" t="s">
        <v>5520</v>
      </c>
      <c r="D9" s="49">
        <v>1</v>
      </c>
      <c r="I9" t="str">
        <v>MI</v>
      </c>
      <c r="J9" s="49">
        <f t="shared" si="0"/>
        <v>7000</v>
      </c>
    </row>
    <row r="10" spans="1:10">
      <c r="A10" t="s">
        <v>3813</v>
      </c>
      <c r="B10" t="s">
        <v>5521</v>
      </c>
      <c r="C10" t="s">
        <v>5519</v>
      </c>
      <c r="D10" s="49">
        <v>92</v>
      </c>
      <c r="I10" t="str">
        <v>VA</v>
      </c>
      <c r="J10" s="49">
        <f t="shared" si="0"/>
        <v>2000</v>
      </c>
    </row>
    <row r="11" spans="1:10">
      <c r="A11" t="s">
        <v>5509</v>
      </c>
      <c r="B11" t="s">
        <v>3669</v>
      </c>
      <c r="C11" t="s">
        <v>5523</v>
      </c>
      <c r="D11" s="49">
        <v>602</v>
      </c>
      <c r="J11" s="49" t="str">
        <f t="shared" si="0"/>
        <v/>
      </c>
    </row>
    <row r="12" spans="1:10">
      <c r="A12" t="s">
        <v>5669</v>
      </c>
      <c r="B12" t="s">
        <v>5826</v>
      </c>
      <c r="C12" t="s">
        <v>5827</v>
      </c>
      <c r="D12" s="49">
        <v>7000</v>
      </c>
      <c r="J12" s="49" t="str">
        <f t="shared" si="0"/>
        <v/>
      </c>
    </row>
    <row r="13" spans="1:10">
      <c r="A13" t="s">
        <v>5670</v>
      </c>
      <c r="B13" t="s">
        <v>5775</v>
      </c>
      <c r="C13" t="s">
        <v>5776</v>
      </c>
      <c r="D13" s="49">
        <v>2000</v>
      </c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5"/>
      <c r="J15" s="49" t="str">
        <f t="shared" si="0"/>
        <v/>
      </c>
    </row>
    <row r="16" spans="1:10">
      <c r="E16" s="156"/>
      <c r="J16" s="49" t="str">
        <f t="shared" si="0"/>
        <v/>
      </c>
    </row>
    <row r="20" spans="5:9" ht="23.25">
      <c r="E20" s="242" t="s">
        <v>5881</v>
      </c>
      <c r="F20" s="242"/>
      <c r="G20" s="242"/>
      <c r="H20" s="242"/>
      <c r="I20" s="46"/>
    </row>
    <row r="21" spans="5:9">
      <c r="E21" s="133">
        <f>SUM(Review!AD:AD)</f>
        <v>2916</v>
      </c>
      <c r="F21" s="133" t="s">
        <v>5883</v>
      </c>
      <c r="G21" s="133"/>
      <c r="H21" s="133"/>
      <c r="I21" s="46"/>
    </row>
    <row r="22" spans="5:9">
      <c r="E22" s="133">
        <f>SUM(Result!E:E)</f>
        <v>2916</v>
      </c>
      <c r="F22" s="133" t="s">
        <v>5884</v>
      </c>
      <c r="G22" s="133"/>
      <c r="H22" s="133"/>
      <c r="I22" s="46"/>
    </row>
    <row r="23" spans="5:9">
      <c r="E23" s="133">
        <f>SUM(D:D)-E24</f>
        <v>2916</v>
      </c>
      <c r="F23" s="133" t="s">
        <v>5887</v>
      </c>
      <c r="G23" s="133"/>
      <c r="H23" s="133"/>
      <c r="I23" s="46"/>
    </row>
    <row r="24" spans="5:9">
      <c r="E24" s="133">
        <f>SUM('Extra Pickup'!D:D)</f>
        <v>9000</v>
      </c>
      <c r="F24" s="133" t="s">
        <v>5885</v>
      </c>
      <c r="G24" s="133"/>
      <c r="H24" s="133"/>
      <c r="I24" s="46"/>
    </row>
    <row r="25" spans="5:9">
      <c r="E25" s="133">
        <f>SUM(E23:E24)</f>
        <v>11916</v>
      </c>
      <c r="F25" s="133" t="s">
        <v>5886</v>
      </c>
      <c r="G25" s="133"/>
      <c r="H25" s="133"/>
      <c r="I25" s="46"/>
    </row>
  </sheetData>
  <mergeCells count="3">
    <mergeCell ref="E20:H20"/>
    <mergeCell ref="F3:G3"/>
    <mergeCell ref="A1:I1"/>
  </mergeCells>
  <conditionalFormatting sqref="A1 A2:D1048576">
    <cfRule type="expression" dxfId="1005" priority="828">
      <formula>$A1&lt;&gt;""</formula>
    </cfRule>
  </conditionalFormatting>
  <conditionalFormatting sqref="I2:J1048576 J1">
    <cfRule type="expression" dxfId="1004" priority="829">
      <formula>$I1&lt;&gt;""</formula>
    </cfRule>
  </conditionalFormatting>
  <conditionalFormatting sqref="E21:E23">
    <cfRule type="expression" dxfId="1003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pane="bottomLeft" activeCell="G12" sqref="G12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3.42578125" style="140" bestFit="1" customWidth="1"/>
    <col min="8" max="8" width="13.5703125" style="39" bestFit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1:18" ht="33" customHeight="1">
      <c r="F1" s="160" t="s">
        <v>6157</v>
      </c>
      <c r="G1" s="160" t="s">
        <v>6157</v>
      </c>
      <c r="L1" s="160" t="s">
        <v>6157</v>
      </c>
      <c r="M1" s="160" t="s">
        <v>6157</v>
      </c>
    </row>
    <row r="2" spans="1:18" s="39" customFormat="1" ht="50.25">
      <c r="B2" s="100" t="s">
        <v>5880</v>
      </c>
      <c r="C2" s="100" t="s">
        <v>5510</v>
      </c>
      <c r="D2" s="100" t="s">
        <v>5511</v>
      </c>
      <c r="E2" s="101" t="s">
        <v>6158</v>
      </c>
      <c r="F2" s="137" t="s">
        <v>6159</v>
      </c>
      <c r="G2" s="138" t="s">
        <v>5925</v>
      </c>
      <c r="H2" s="214" t="s">
        <v>5927</v>
      </c>
      <c r="I2" s="245"/>
      <c r="J2" s="246"/>
      <c r="K2" s="100" t="s">
        <v>6159</v>
      </c>
      <c r="L2" s="138" t="s">
        <v>5926</v>
      </c>
      <c r="M2" s="138" t="s">
        <v>5924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Drummondville</v>
      </c>
      <c r="C3" s="26" t="str">
        <f>IF(A3="X",INDEX('Extra Pickup'!B:B,MATCH(B3,'Extra Pickup'!A:A,0)),IFERROR(INDEX(SuppDetails[City],MATCH(B3,SuppDetails[Warehouse Tranlation],0)),""))</f>
        <v>Drummondville</v>
      </c>
      <c r="D3" s="26" t="str">
        <f>IF(A3="X",INDEX('Extra Pickup'!C:C,MATCH(B3,'Extra Pickup'!A:A,0)),IFERROR(INDEX(SuppDetails[State],MATCH(B3,SuppDetails[Warehouse Tranlation],0)),""))</f>
        <v>Quebec</v>
      </c>
      <c r="E3" s="139">
        <f>IF(A3="X",INDEX('Extra Pickup'!D:D,MATCH(B3,'Extra Pickup'!A:A,0)),IF(SUMIF(Result!G:G,B3,Result!E:E)=0,"",SUMIF(Result!G:G,B3,Result!E:E)))</f>
        <v>2144</v>
      </c>
      <c r="F3" s="39">
        <v>1</v>
      </c>
      <c r="G3" s="140">
        <v>44944</v>
      </c>
      <c r="H3" s="39" t="str">
        <f>IF(F3="","",F3&amp;COUNTIF($F$3:F3,F3))</f>
        <v>11</v>
      </c>
      <c r="K3" s="158">
        <v>1</v>
      </c>
      <c r="L3" s="159">
        <v>44946</v>
      </c>
      <c r="M3" s="153" t="s">
        <v>7728</v>
      </c>
      <c r="O3" s="188" t="s">
        <v>6186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EDS</v>
      </c>
      <c r="C4" s="26" t="str">
        <f>IF(A4="X",INDEX('Extra Pickup'!B:B,MATCH(B4,'Extra Pickup'!A:A,0)),IFERROR(INDEX(SuppDetails[City],MATCH(B4,SuppDetails[Warehouse Tranlation],0)),""))</f>
        <v>Lancaster</v>
      </c>
      <c r="D4" s="26" t="str">
        <f>IF(A4="X",INDEX('Extra Pickup'!C:C,MATCH(B4,'Extra Pickup'!A:A,0)),IFERROR(INDEX(SuppDetails[State],MATCH(B4,SuppDetails[Warehouse Tranlation],0)),""))</f>
        <v>PA</v>
      </c>
      <c r="E4" s="139">
        <f>IF(A4="X",INDEX('Extra Pickup'!D:D,MATCH(B4,'Extra Pickup'!A:A,0)),IF(SUMIF(Result!G:G,B4,Result!E:E)=0,"",SUMIF(Result!G:G,B4,Result!E:E)))</f>
        <v>1</v>
      </c>
      <c r="F4" s="39">
        <v>2</v>
      </c>
      <c r="G4" s="140">
        <v>44944</v>
      </c>
      <c r="H4" s="39" t="str">
        <f>IF(F4="","",F4&amp;COUNTIF($F$3:F4,F4))</f>
        <v>21</v>
      </c>
      <c r="K4" s="158">
        <v>2</v>
      </c>
      <c r="L4" s="159">
        <v>44945</v>
      </c>
      <c r="M4" s="153" t="s">
        <v>7730</v>
      </c>
      <c r="O4" s="247"/>
      <c r="P4" s="247"/>
      <c r="Q4" s="247"/>
      <c r="R4" s="247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Huntsville</v>
      </c>
      <c r="C5" s="26" t="str">
        <f>IF(A5="X",INDEX('Extra Pickup'!B:B,MATCH(B5,'Extra Pickup'!A:A,0)),IFERROR(INDEX(SuppDetails[City],MATCH(B5,SuppDetails[Warehouse Tranlation],0)),""))</f>
        <v>- -</v>
      </c>
      <c r="D5" s="26" t="str">
        <f>IF(A5="X",INDEX('Extra Pickup'!C:C,MATCH(B5,'Extra Pickup'!A:A,0)),IFERROR(INDEX(SuppDetails[State],MATCH(B5,SuppDetails[Warehouse Tranlation],0)),""))</f>
        <v>Self Deliver</v>
      </c>
      <c r="E5" s="139">
        <f>IF(A5="X",INDEX('Extra Pickup'!D:D,MATCH(B5,'Extra Pickup'!A:A,0)),IF(SUMIF(Result!G:G,B5,Result!E:E)=0,"",SUMIF(Result!G:G,B5,Result!E:E)))</f>
        <v>74</v>
      </c>
      <c r="F5" s="39">
        <v>1</v>
      </c>
      <c r="G5" s="140">
        <v>44943</v>
      </c>
      <c r="H5" s="39" t="str">
        <f>IF(F5="","",F5&amp;COUNTIF($F$3:F5,F5))</f>
        <v>12</v>
      </c>
      <c r="K5" s="158">
        <v>3</v>
      </c>
      <c r="L5" s="159">
        <v>44945</v>
      </c>
      <c r="M5" s="153" t="s">
        <v>7728</v>
      </c>
      <c r="O5" s="247"/>
      <c r="P5" s="247"/>
      <c r="Q5" s="247"/>
      <c r="R5" s="247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Interprint</v>
      </c>
      <c r="C6" s="26" t="str">
        <f>IF(A6="X",INDEX('Extra Pickup'!B:B,MATCH(B6,'Extra Pickup'!A:A,0)),IFERROR(INDEX(SuppDetails[City],MATCH(B6,SuppDetails[Warehouse Tranlation],0)),""))</f>
        <v>Pittsfield</v>
      </c>
      <c r="D6" s="26" t="str">
        <f>IF(A6="X",INDEX('Extra Pickup'!C:C,MATCH(B6,'Extra Pickup'!A:A,0)),IFERROR(INDEX(SuppDetails[State],MATCH(B6,SuppDetails[Warehouse Tranlation],0)),""))</f>
        <v>MA</v>
      </c>
      <c r="E6" s="139">
        <f>IF(A6="X",INDEX('Extra Pickup'!D:D,MATCH(B6,'Extra Pickup'!A:A,0)),IF(SUMIF(Result!G:G,B6,Result!E:E)=0,"",SUMIF(Result!G:G,B6,Result!E:E)))</f>
        <v>1</v>
      </c>
      <c r="F6" s="39">
        <v>2</v>
      </c>
      <c r="G6" s="140">
        <v>44943</v>
      </c>
      <c r="H6" s="39" t="str">
        <f>IF(F6="","",F6&amp;COUNTIF($F$3:F6,F6))</f>
        <v>22</v>
      </c>
      <c r="K6" s="158">
        <v>4</v>
      </c>
      <c r="L6" s="159">
        <v>44946</v>
      </c>
      <c r="M6" s="153" t="s">
        <v>7728</v>
      </c>
      <c r="O6" s="247"/>
      <c r="P6" s="247"/>
      <c r="Q6" s="247"/>
      <c r="R6" s="247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McDonough</v>
      </c>
      <c r="C7" s="26" t="str">
        <f>IF(A7="X",INDEX('Extra Pickup'!B:B,MATCH(B7,'Extra Pickup'!A:A,0)),IFERROR(INDEX(SuppDetails[City],MATCH(B7,SuppDetails[Warehouse Tranlation],0)),""))</f>
        <v>McDonough</v>
      </c>
      <c r="D7" s="26" t="str">
        <f>IF(A7="X",INDEX('Extra Pickup'!C:C,MATCH(B7,'Extra Pickup'!A:A,0)),IFERROR(INDEX(SuppDetails[State],MATCH(B7,SuppDetails[Warehouse Tranlation],0)),""))</f>
        <v>GA</v>
      </c>
      <c r="E7" s="139">
        <f>IF(A7="X",INDEX('Extra Pickup'!D:D,MATCH(B7,'Extra Pickup'!A:A,0)),IF(SUMIF(Result!G:G,B7,Result!E:E)=0,"",SUMIF(Result!G:G,B7,Result!E:E)))</f>
        <v>1</v>
      </c>
      <c r="F7" s="39">
        <v>3</v>
      </c>
      <c r="G7" s="140">
        <v>44943</v>
      </c>
      <c r="H7" s="39" t="str">
        <f>IF(F7="","",F7&amp;COUNTIF($F$3:F7,F7))</f>
        <v>31</v>
      </c>
      <c r="K7" s="158">
        <v>5</v>
      </c>
      <c r="L7" s="159"/>
      <c r="M7" s="153"/>
      <c r="O7" s="247"/>
      <c r="P7" s="247"/>
      <c r="Q7" s="247"/>
      <c r="R7" s="247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Morrow</v>
      </c>
      <c r="C8" s="26" t="str">
        <f>IF(A8="X",INDEX('Extra Pickup'!B:B,MATCH(B8,'Extra Pickup'!A:A,0)),IFERROR(INDEX(SuppDetails[City],MATCH(B8,SuppDetails[Warehouse Tranlation],0)),""))</f>
        <v>Morrow</v>
      </c>
      <c r="D8" s="26" t="str">
        <f>IF(A8="X",INDEX('Extra Pickup'!C:C,MATCH(B8,'Extra Pickup'!A:A,0)),IFERROR(INDEX(SuppDetails[State],MATCH(B8,SuppDetails[Warehouse Tranlation],0)),""))</f>
        <v>GA</v>
      </c>
      <c r="E8" s="139">
        <f>IF(A8="X",INDEX('Extra Pickup'!D:D,MATCH(B8,'Extra Pickup'!A:A,0)),IF(SUMIF(Result!G:G,B8,Result!E:E)=0,"",SUMIF(Result!G:G,B8,Result!E:E)))</f>
        <v>1</v>
      </c>
      <c r="F8" s="39">
        <v>3</v>
      </c>
      <c r="G8" s="140">
        <v>44943</v>
      </c>
      <c r="H8" s="39" t="str">
        <f>IF(F8="","",F8&amp;COUNTIF($F$3:F8,F8))</f>
        <v>32</v>
      </c>
      <c r="K8" s="158">
        <v>6</v>
      </c>
      <c r="L8" s="159"/>
      <c r="M8" s="153"/>
      <c r="O8" s="247"/>
      <c r="P8" s="247"/>
      <c r="Q8" s="247"/>
      <c r="R8" s="247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>Onyx</v>
      </c>
      <c r="C9" s="26" t="str">
        <f>IF(A9="X",INDEX('Extra Pickup'!B:B,MATCH(B9,'Extra Pickup'!A:A,0)),IFERROR(INDEX(SuppDetails[City],MATCH(B9,SuppDetails[Warehouse Tranlation],0)),""))</f>
        <v>South Lee</v>
      </c>
      <c r="D9" s="26" t="str">
        <f>IF(A9="X",INDEX('Extra Pickup'!C:C,MATCH(B9,'Extra Pickup'!A:A,0)),IFERROR(INDEX(SuppDetails[State],MATCH(B9,SuppDetails[Warehouse Tranlation],0)),""))</f>
        <v>MA</v>
      </c>
      <c r="E9" s="139">
        <f>IF(A9="X",INDEX('Extra Pickup'!D:D,MATCH(B9,'Extra Pickup'!A:A,0)),IF(SUMIF(Result!G:G,B9,Result!E:E)=0,"",SUMIF(Result!G:G,B9,Result!E:E)))</f>
        <v>92</v>
      </c>
      <c r="F9" s="39">
        <v>4</v>
      </c>
      <c r="G9" s="140">
        <v>44944</v>
      </c>
      <c r="H9" s="39" t="str">
        <f>IF(F9="","",F9&amp;COUNTIF($F$3:F9,F9))</f>
        <v>41</v>
      </c>
      <c r="K9" s="231" t="s">
        <v>6183</v>
      </c>
      <c r="L9" s="232"/>
      <c r="M9" s="233"/>
      <c r="O9" s="247"/>
      <c r="P9" s="247"/>
      <c r="Q9" s="247"/>
      <c r="R9" s="247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>Stone</v>
      </c>
      <c r="C10" s="26" t="str">
        <f>IF(A10="X",INDEX('Extra Pickup'!B:B,MATCH(B10,'Extra Pickup'!A:A,0)),IFERROR(INDEX(SuppDetails[City],MATCH(B10,SuppDetails[Warehouse Tranlation],0)),""))</f>
        <v>Watervliet</v>
      </c>
      <c r="D10" s="26" t="str">
        <f>IF(A10="X",INDEX('Extra Pickup'!C:C,MATCH(B10,'Extra Pickup'!A:A,0)),IFERROR(INDEX(SuppDetails[State],MATCH(B10,SuppDetails[Warehouse Tranlation],0)),""))</f>
        <v>NY</v>
      </c>
      <c r="E10" s="139">
        <f>IF(A10="X",INDEX('Extra Pickup'!D:D,MATCH(B10,'Extra Pickup'!A:A,0)),IF(SUMIF(Result!G:G,B10,Result!E:E)=0,"",SUMIF(Result!G:G,B10,Result!E:E)))</f>
        <v>602</v>
      </c>
      <c r="F10" s="39">
        <v>4</v>
      </c>
      <c r="G10" s="140">
        <v>44944</v>
      </c>
      <c r="H10" s="39" t="str">
        <f>IF(F10="","",F10&amp;COUNTIF($F$3:F10,F10))</f>
        <v>42</v>
      </c>
      <c r="K10" s="231" t="s">
        <v>3898</v>
      </c>
      <c r="L10" s="232"/>
      <c r="M10" s="234"/>
      <c r="O10" s="247"/>
      <c r="P10" s="247"/>
      <c r="Q10" s="247"/>
      <c r="R10" s="247"/>
    </row>
    <row r="11" spans="1:18" ht="20.25" customHeight="1">
      <c r="A11" s="26" t="str">
        <f>IF(ISERROR(MATCH(B11,'Extra Pickup'!A:A,0)),"","X")</f>
        <v>X</v>
      </c>
      <c r="B11" s="26" t="str">
        <f>IF(Weight!$A12="","",Weight!$A12)</f>
        <v>Lorin</v>
      </c>
      <c r="C11" s="26" t="str">
        <f>IF(A11="X",INDEX('Extra Pickup'!B:B,MATCH(B11,'Extra Pickup'!A:A,0)),IFERROR(INDEX(SuppDetails[City],MATCH(B11,SuppDetails[Warehouse Tranlation],0)),""))</f>
        <v>Muskegon</v>
      </c>
      <c r="D11" s="26" t="str">
        <f>IF(A11="X",INDEX('Extra Pickup'!C:C,MATCH(B11,'Extra Pickup'!A:A,0)),IFERROR(INDEX(SuppDetails[State],MATCH(B11,SuppDetails[Warehouse Tranlation],0)),""))</f>
        <v>MI</v>
      </c>
      <c r="E11" s="139">
        <f>IF(A11="X",INDEX('Extra Pickup'!D:D,MATCH(B11,'Extra Pickup'!A:A,0)),IF(SUMIF(Result!G:G,B11,Result!E:E)=0,"",SUMIF(Result!G:G,B11,Result!E:E)))</f>
        <v>7000</v>
      </c>
      <c r="F11" s="28">
        <v>4</v>
      </c>
      <c r="G11" s="140">
        <v>44944</v>
      </c>
      <c r="H11" s="39" t="str">
        <f>IF(F11="","",F11&amp;COUNTIF($F$3:F11,F11))</f>
        <v>43</v>
      </c>
      <c r="K11" s="231" t="s">
        <v>6184</v>
      </c>
      <c r="L11" s="232"/>
      <c r="M11" s="234"/>
      <c r="O11" s="247"/>
      <c r="P11" s="247"/>
      <c r="Q11" s="247"/>
      <c r="R11" s="247"/>
    </row>
    <row r="12" spans="1:18" ht="20.25" customHeight="1">
      <c r="A12" s="26" t="str">
        <f>IF(ISERROR(MATCH(B12,'Extra Pickup'!A:A,0)),"","X")</f>
        <v>X</v>
      </c>
      <c r="B12" s="26" t="str">
        <f>IF(Weight!$A13="","",Weight!$A13)</f>
        <v>BGF</v>
      </c>
      <c r="C12" s="26" t="str">
        <f>IF(A12="X",INDEX('Extra Pickup'!B:B,MATCH(B12,'Extra Pickup'!A:A,0)),IFERROR(INDEX(SuppDetails[City],MATCH(B12,SuppDetails[Warehouse Tranlation],0)),""))</f>
        <v>Altavista</v>
      </c>
      <c r="D12" s="26" t="str">
        <f>IF(A12="X",INDEX('Extra Pickup'!C:C,MATCH(B12,'Extra Pickup'!A:A,0)),IFERROR(INDEX(SuppDetails[State],MATCH(B12,SuppDetails[Warehouse Tranlation],0)),""))</f>
        <v>VA</v>
      </c>
      <c r="E12" s="139">
        <f>IF(A12="X",INDEX('Extra Pickup'!D:D,MATCH(B12,'Extra Pickup'!A:A,0)),IF(SUMIF(Result!G:G,B12,Result!E:E)=0,"",SUMIF(Result!G:G,B12,Result!E:E)))</f>
        <v>2000</v>
      </c>
      <c r="F12" s="28">
        <v>4</v>
      </c>
      <c r="G12" s="140">
        <v>44943</v>
      </c>
      <c r="H12" s="39" t="str">
        <f>IF(F12="","",F12&amp;COUNTIF($F$3:F12,F12))</f>
        <v>44</v>
      </c>
      <c r="K12" s="231" t="s">
        <v>6185</v>
      </c>
      <c r="L12" s="232"/>
      <c r="M12" s="234"/>
      <c r="O12" s="247"/>
      <c r="P12" s="247"/>
      <c r="Q12" s="247"/>
      <c r="R12" s="247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9" t="str">
        <f>IF(A13="X",INDEX('Extra Pickup'!D:D,MATCH(B13,'Extra Pickup'!A:A,0)),IF(SUMIF(Result!G:G,B13,Result!E:E)=0,"",SUMIF(Result!G:G,B13,Result!E:E)))</f>
        <v/>
      </c>
      <c r="H13" s="39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9" t="str">
        <f>IF(A14="X",INDEX('Extra Pickup'!D:D,MATCH(B14,'Extra Pickup'!A:A,0)),IF(SUMIF(Result!G:G,B14,Result!E:E)=0,"",SUMIF(Result!G:G,B14,Result!E:E)))</f>
        <v/>
      </c>
      <c r="H14" s="39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9" t="str">
        <f>IF(A15="X",INDEX('Extra Pickup'!D:D,MATCH(B15,'Extra Pickup'!A:A,0)),IF(SUMIF(Result!G:G,B15,Result!E:E)=0,"",SUMIF(Result!G:G,B15,Result!E:E)))</f>
        <v/>
      </c>
      <c r="H15" s="39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9" t="str">
        <f>IF(A16="X",INDEX('Extra Pickup'!D:D,MATCH(B16,'Extra Pickup'!A:A,0)),IF(SUMIF(Result!G:G,B16,Result!E:E)=0,"",SUMIF(Result!G:G,B16,Result!E:E)))</f>
        <v/>
      </c>
      <c r="H16" s="39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9" t="str">
        <f>IF(A17="X",INDEX('Extra Pickup'!D:D,MATCH(B17,'Extra Pickup'!A:A,0)),IF(SUMIF(Result!G:G,B17,Result!E:E)=0,"",SUMIF(Result!G:G,B17,Result!E:E)))</f>
        <v/>
      </c>
      <c r="H17" s="39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9" t="str">
        <f>IF(A18="X",INDEX('Extra Pickup'!D:D,MATCH(B18,'Extra Pickup'!A:A,0)),IF(SUMIF(Result!G:G,B18,Result!E:E)=0,"",SUMIF(Result!G:G,B18,Result!E:E)))</f>
        <v/>
      </c>
      <c r="H18" s="39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9" t="str">
        <f>IF(A19="X",INDEX('Extra Pickup'!D:D,MATCH(B19,'Extra Pickup'!A:A,0)),IF(SUMIF(Result!G:G,B19,Result!E:E)=0,"",SUMIF(Result!G:G,B19,Result!E:E)))</f>
        <v/>
      </c>
      <c r="H19" s="39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9" t="str">
        <f>IF(A20="X",INDEX('Extra Pickup'!D:D,MATCH(B20,'Extra Pickup'!A:A,0)),IF(SUMIF(Result!G:G,B20,Result!E:E)=0,"",SUMIF(Result!G:G,B20,Result!E:E)))</f>
        <v/>
      </c>
      <c r="H20" s="39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9" t="str">
        <f>IF(A21="X",INDEX('Extra Pickup'!D:D,MATCH(B21,'Extra Pickup'!A:A,0)),IF(SUMIF(Result!G:G,B21,Result!E:E)=0,"",SUMIF(Result!G:G,B21,Result!E:E)))</f>
        <v/>
      </c>
      <c r="H21" s="39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9" t="str">
        <f>IF(A22="X",INDEX('Extra Pickup'!D:D,MATCH(B22,'Extra Pickup'!A:A,0)),IF(SUMIF(Result!G:G,B22,Result!E:E)=0,"",SUMIF(Result!G:G,B22,Result!E:E)))</f>
        <v/>
      </c>
      <c r="H22" s="39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9" t="str">
        <f>IF(A23="X",INDEX('Extra Pickup'!D:D,MATCH(B23,'Extra Pickup'!A:A,0)),IF(SUMIF(Result!G:G,B23,Result!E:E)=0,"",SUMIF(Result!G:G,B23,Result!E:E)))</f>
        <v/>
      </c>
      <c r="H23" s="39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9" t="str">
        <f>IF(A24="X",INDEX('Extra Pickup'!D:D,MATCH(B24,'Extra Pickup'!A:A,0)),IF(SUMIF(Result!G:G,B24,Result!E:E)=0,"",SUMIF(Result!G:G,B24,Result!E:E)))</f>
        <v/>
      </c>
      <c r="H24" s="39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9" t="str">
        <f>IF(A25="X",INDEX('Extra Pickup'!D:D,MATCH(B25,'Extra Pickup'!A:A,0)),IF(SUMIF(Result!G:G,B25,Result!E:E)=0,"",SUMIF(Result!G:G,B25,Result!E:E)))</f>
        <v/>
      </c>
      <c r="H25" s="39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9" t="str">
        <f>IF(A26="X",INDEX('Extra Pickup'!D:D,MATCH(B26,'Extra Pickup'!A:A,0)),IF(SUMIF(Result!G:G,B26,Result!E:E)=0,"",SUMIF(Result!G:G,B26,Result!E:E)))</f>
        <v/>
      </c>
      <c r="H26" s="39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9" t="str">
        <f>IF(A27="X",INDEX('Extra Pickup'!D:D,MATCH(B27,'Extra Pickup'!A:A,0)),IF(SUMIF(Result!G:G,B27,Result!E:E)=0,"",SUMIF(Result!G:G,B27,Result!E:E)))</f>
        <v/>
      </c>
      <c r="H27" s="39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9" t="str">
        <f>IF(A28="X",INDEX('Extra Pickup'!D:D,MATCH(B28,'Extra Pickup'!A:A,0)),IF(SUMIF(Result!G:G,B28,Result!E:E)=0,"",SUMIF(Result!G:G,B28,Result!E:E)))</f>
        <v/>
      </c>
      <c r="H28" s="39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9" t="str">
        <f>IF(A29="X",INDEX('Extra Pickup'!D:D,MATCH(B29,'Extra Pickup'!A:A,0)),IF(SUMIF(Result!G:G,B29,Result!E:E)=0,"",SUMIF(Result!G:G,B29,Result!E:E)))</f>
        <v/>
      </c>
      <c r="H29" s="39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9" t="str">
        <f>IF(A30="X",INDEX('Extra Pickup'!D:D,MATCH(B30,'Extra Pickup'!A:A,0)),IF(SUMIF(Result!G:G,B30,Result!E:E)=0,"",SUMIF(Result!G:G,B30,Result!E:E)))</f>
        <v/>
      </c>
      <c r="H30" s="39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9" t="str">
        <f>IF(A31="X",INDEX('Extra Pickup'!D:D,MATCH(B31,'Extra Pickup'!A:A,0)),IF(SUMIF(Result!G:G,B31,Result!E:E)=0,"",SUMIF(Result!G:G,B31,Result!E:E)))</f>
        <v/>
      </c>
      <c r="H31" s="39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9" t="str">
        <f>IF(A32="X",INDEX('Extra Pickup'!D:D,MATCH(B32,'Extra Pickup'!A:A,0)),IF(SUMIF(Result!G:G,B32,Result!E:E)=0,"",SUMIF(Result!G:G,B32,Result!E:E)))</f>
        <v/>
      </c>
      <c r="H32" s="39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9" t="str">
        <f>IF(A33="X",INDEX('Extra Pickup'!D:D,MATCH(B33,'Extra Pickup'!A:A,0)),IF(SUMIF(Result!G:G,B33,Result!E:E)=0,"",SUMIF(Result!G:G,B33,Result!E:E)))</f>
        <v/>
      </c>
      <c r="H33" s="39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9" t="str">
        <f>IF(A34="X",INDEX('Extra Pickup'!D:D,MATCH(B34,'Extra Pickup'!A:A,0)),IF(SUMIF(Result!G:G,B34,Result!E:E)=0,"",SUMIF(Result!G:G,B34,Result!E:E)))</f>
        <v/>
      </c>
      <c r="H34" s="39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9" t="str">
        <f>IF(A35="X",INDEX('Extra Pickup'!D:D,MATCH(B35,'Extra Pickup'!A:A,0)),IF(SUMIF(Result!G:G,B35,Result!E:E)=0,"",SUMIF(Result!G:G,B35,Result!E:E)))</f>
        <v/>
      </c>
      <c r="H35" s="39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9" t="str">
        <f>IF(A36="X",INDEX('Extra Pickup'!D:D,MATCH(B36,'Extra Pickup'!A:A,0)),IF(SUMIF(Result!G:G,B36,Result!E:E)=0,"",SUMIF(Result!G:G,B36,Result!E:E)))</f>
        <v/>
      </c>
      <c r="H36" s="39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9" t="str">
        <f>IF(A37="X",INDEX('Extra Pickup'!D:D,MATCH(B37,'Extra Pickup'!A:A,0)),IF(SUMIF(Result!G:G,B37,Result!E:E)=0,"",SUMIF(Result!G:G,B37,Result!E:E)))</f>
        <v/>
      </c>
      <c r="H37" s="39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9" t="str">
        <f>IF(A38="X",INDEX('Extra Pickup'!D:D,MATCH(B38,'Extra Pickup'!A:A,0)),IF(SUMIF(Result!G:G,B38,Result!E:E)=0,"",SUMIF(Result!G:G,B38,Result!E:E)))</f>
        <v/>
      </c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1002" priority="10" operator="containsText" text="self deliver">
      <formula>NOT(ISERROR(SEARCH("self deliver",D1)))</formula>
    </cfRule>
  </conditionalFormatting>
  <conditionalFormatting sqref="B1:H1048576">
    <cfRule type="expression" dxfId="1001" priority="11">
      <formula>$D1="self deliver"</formula>
    </cfRule>
    <cfRule type="expression" dxfId="1000" priority="841">
      <formula>$B2&lt;&gt;""</formula>
    </cfRule>
  </conditionalFormatting>
  <conditionalFormatting sqref="K2">
    <cfRule type="containsText" dxfId="999" priority="1" operator="containsText" text="self deliver">
      <formula>NOT(ISERROR(SEARCH("self deliver",K2)))</formula>
    </cfRule>
  </conditionalFormatting>
  <conditionalFormatting sqref="K2">
    <cfRule type="expression" dxfId="998" priority="2">
      <formula>$D2="self deliver"</formula>
    </cfRule>
    <cfRule type="expression" dxfId="997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S29" sqref="S29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63" t="s">
        <v>5915</v>
      </c>
      <c r="C2" s="264"/>
      <c r="D2" s="264"/>
      <c r="E2" s="265"/>
      <c r="G2" s="263" t="s">
        <v>5918</v>
      </c>
      <c r="H2" s="264"/>
      <c r="I2" s="264"/>
      <c r="J2" s="265"/>
      <c r="L2" s="263" t="s">
        <v>5919</v>
      </c>
      <c r="M2" s="264"/>
      <c r="N2" s="264"/>
      <c r="O2" s="265"/>
    </row>
    <row r="3" spans="2:15" ht="15.75" thickBot="1">
      <c r="B3" s="134" t="s">
        <v>5914</v>
      </c>
      <c r="C3" s="135" t="s">
        <v>5511</v>
      </c>
      <c r="D3" s="135" t="s">
        <v>3528</v>
      </c>
      <c r="E3" s="136" t="s">
        <v>5912</v>
      </c>
      <c r="G3" s="134" t="s">
        <v>5914</v>
      </c>
      <c r="H3" s="135" t="s">
        <v>5511</v>
      </c>
      <c r="I3" s="135" t="s">
        <v>3528</v>
      </c>
      <c r="J3" s="136" t="s">
        <v>5912</v>
      </c>
      <c r="L3" s="134" t="s">
        <v>5914</v>
      </c>
      <c r="M3" s="135" t="s">
        <v>5511</v>
      </c>
      <c r="N3" s="135" t="s">
        <v>3528</v>
      </c>
      <c r="O3" s="136" t="s">
        <v>5912</v>
      </c>
    </row>
    <row r="4" spans="2:15" ht="15.75" thickTop="1">
      <c r="B4" s="145">
        <f>IFERROR(INDEX('Truck Input'!$G:$G,MATCH("11",'Truck Input'!$H:$H,0)),"")</f>
        <v>44944</v>
      </c>
      <c r="C4" s="125" t="str">
        <f>IFERROR(INDEX('Truck Input'!$D:$D,MATCH("11",'Truck Input'!$H:$H,0)),"")</f>
        <v>Quebec</v>
      </c>
      <c r="D4" s="125" t="str">
        <f>IFERROR(INDEX('Truck Input'!$B:$B,MATCH("11",'Truck Input'!$H:$H,0)),"")</f>
        <v>Drummondville</v>
      </c>
      <c r="E4" s="146">
        <f>IFERROR(INDEX('Truck Input'!$E:$E,MATCH("11",'Truck Input'!$H:$H,0)),"")</f>
        <v>2144</v>
      </c>
      <c r="G4" s="145">
        <f>IFERROR(INDEX('Truck Input'!$G:$G,MATCH("21",'Truck Input'!$H:$H,0)),"")</f>
        <v>44944</v>
      </c>
      <c r="H4" s="125" t="str">
        <f>IFERROR(INDEX('Truck Input'!$D:$D,MATCH("21",'Truck Input'!$H:$H,0)),"")</f>
        <v>PA</v>
      </c>
      <c r="I4" s="125" t="str">
        <f>IFERROR(INDEX('Truck Input'!$B:$B,MATCH("21",'Truck Input'!$H:$H,0)),"")</f>
        <v>EDS</v>
      </c>
      <c r="J4" s="146">
        <f>IFERROR(INDEX('Truck Input'!$E:$E,MATCH("21",'Truck Input'!$H:$H,0)),"")</f>
        <v>1</v>
      </c>
      <c r="L4" s="145">
        <f>IFERROR(INDEX('Truck Input'!$G:$G,MATCH("31",'Truck Input'!$H:$H,0)),"")</f>
        <v>44943</v>
      </c>
      <c r="M4" s="125" t="str">
        <f>IFERROR(INDEX('Truck Input'!$D:$D,MATCH("31",'Truck Input'!$H:$H,0)),"")</f>
        <v>GA</v>
      </c>
      <c r="N4" s="125" t="str">
        <f>IFERROR(INDEX('Truck Input'!$B:$B,MATCH("31",'Truck Input'!$H:$H,0)),"")</f>
        <v>McDonough</v>
      </c>
      <c r="O4" s="146">
        <f>IFERROR(INDEX('Truck Input'!$E:$E,MATCH("31",'Truck Input'!$H:$H,0)),"")</f>
        <v>1</v>
      </c>
    </row>
    <row r="5" spans="2:15">
      <c r="B5" s="145">
        <f>IFERROR(INDEX('Truck Input'!$G:$G,MATCH("12",'Truck Input'!$H:$H,0)),"")</f>
        <v>44943</v>
      </c>
      <c r="C5" s="125" t="str">
        <f>IFERROR(INDEX('Truck Input'!$D:$D,MATCH("12",'Truck Input'!$H:$H,0)),"")</f>
        <v>Self Deliver</v>
      </c>
      <c r="D5" s="125" t="str">
        <f>IFERROR(INDEX('Truck Input'!$B:$B,MATCH("12",'Truck Input'!$H:$H,0)),"")</f>
        <v>Huntsville</v>
      </c>
      <c r="E5" s="146">
        <f>IFERROR(INDEX('Truck Input'!$E:$E,MATCH("12",'Truck Input'!$H:$H,0)),"")</f>
        <v>74</v>
      </c>
      <c r="G5" s="145">
        <f>IFERROR(INDEX('Truck Input'!$G:$G,MATCH("22",'Truck Input'!$H:$H,0)),"")</f>
        <v>44943</v>
      </c>
      <c r="H5" s="125" t="str">
        <f>IFERROR(INDEX('Truck Input'!$D:$D,MATCH("22",'Truck Input'!$H:$H,0)),"")</f>
        <v>MA</v>
      </c>
      <c r="I5" s="125" t="str">
        <f>IFERROR(INDEX('Truck Input'!$B:$B,MATCH("22",'Truck Input'!$H:$H,0)),"")</f>
        <v>Interprint</v>
      </c>
      <c r="J5" s="146">
        <f>IFERROR(INDEX('Truck Input'!$E:$E,MATCH("22",'Truck Input'!$H:$H,0)),"")</f>
        <v>1</v>
      </c>
      <c r="L5" s="145">
        <f>IFERROR(INDEX('Truck Input'!$G:$G,MATCH("32",'Truck Input'!$H:$H,0)),"")</f>
        <v>44943</v>
      </c>
      <c r="M5" s="125" t="str">
        <f>IFERROR(INDEX('Truck Input'!$D:$D,MATCH("32",'Truck Input'!$H:$H,0)),"")</f>
        <v>GA</v>
      </c>
      <c r="N5" s="125" t="str">
        <f>IFERROR(INDEX('Truck Input'!$B:$B,MATCH("32",'Truck Input'!$H:$H,0)),"")</f>
        <v>Morrow</v>
      </c>
      <c r="O5" s="146">
        <f>IFERROR(INDEX('Truck Input'!$E:$E,MATCH("32",'Truck Input'!$H:$H,0)),"")</f>
        <v>1</v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77" t="s">
        <v>5913</v>
      </c>
      <c r="C10" s="278"/>
      <c r="D10" s="279"/>
      <c r="E10" s="143">
        <f>SUM(E4:E9)</f>
        <v>2218</v>
      </c>
      <c r="G10" s="266" t="s">
        <v>5913</v>
      </c>
      <c r="H10" s="267"/>
      <c r="I10" s="268"/>
      <c r="J10" s="129">
        <f>SUM(J4:J9)</f>
        <v>2</v>
      </c>
      <c r="L10" s="277" t="s">
        <v>5913</v>
      </c>
      <c r="M10" s="278"/>
      <c r="N10" s="279"/>
      <c r="O10" s="129">
        <f>SUM(O4:O9)</f>
        <v>2</v>
      </c>
    </row>
    <row r="11" spans="2:15">
      <c r="B11" s="269" t="s">
        <v>5898</v>
      </c>
      <c r="C11" s="270"/>
      <c r="D11" s="271" t="str">
        <f>IF('Truck Input'!$M$3="","",'Truck Input'!$M$3)</f>
        <v>heniff</v>
      </c>
      <c r="E11" s="272"/>
      <c r="G11" s="269" t="s">
        <v>5898</v>
      </c>
      <c r="H11" s="270"/>
      <c r="I11" s="271" t="str">
        <f>IF('Truck Input'!$M$4="","",'Truck Input'!$M$4)</f>
        <v>other</v>
      </c>
      <c r="J11" s="272"/>
      <c r="L11" s="269" t="s">
        <v>5898</v>
      </c>
      <c r="M11" s="270"/>
      <c r="N11" s="271" t="str">
        <f>IF('Truck Input'!$M$5="","",'Truck Input'!$M$5)</f>
        <v>heniff</v>
      </c>
      <c r="O11" s="272"/>
    </row>
    <row r="12" spans="2:15" ht="15.75" thickBot="1">
      <c r="B12" s="273" t="s">
        <v>5916</v>
      </c>
      <c r="C12" s="274"/>
      <c r="D12" s="275">
        <f>IF('Truck Input'!$L$3="","",'Truck Input'!$L$3)</f>
        <v>44946</v>
      </c>
      <c r="E12" s="276"/>
      <c r="G12" s="273" t="s">
        <v>5916</v>
      </c>
      <c r="H12" s="274"/>
      <c r="I12" s="275">
        <f>IF('Truck Input'!$L$4="","",'Truck Input'!$L$4)</f>
        <v>44945</v>
      </c>
      <c r="J12" s="276"/>
      <c r="L12" s="273" t="s">
        <v>5916</v>
      </c>
      <c r="M12" s="274"/>
      <c r="N12" s="275">
        <f>IF('Truck Input'!$L$5="","",'Truck Input'!$L$5)</f>
        <v>44945</v>
      </c>
      <c r="O12" s="276"/>
    </row>
    <row r="14" spans="2:15" ht="15.75" thickBot="1"/>
    <row r="15" spans="2:15" s="131" customFormat="1" ht="21.75" thickBot="1">
      <c r="B15" s="263" t="s">
        <v>5920</v>
      </c>
      <c r="C15" s="264"/>
      <c r="D15" s="264"/>
      <c r="E15" s="265"/>
      <c r="G15" s="263" t="s">
        <v>5921</v>
      </c>
      <c r="H15" s="264"/>
      <c r="I15" s="264"/>
      <c r="J15" s="265"/>
      <c r="L15" s="263" t="s">
        <v>5922</v>
      </c>
      <c r="M15" s="264"/>
      <c r="N15" s="264"/>
      <c r="O15" s="265"/>
    </row>
    <row r="16" spans="2:15" ht="15.75" thickBot="1">
      <c r="B16" s="134" t="s">
        <v>5914</v>
      </c>
      <c r="C16" s="135" t="s">
        <v>5511</v>
      </c>
      <c r="D16" s="135" t="s">
        <v>3528</v>
      </c>
      <c r="E16" s="136" t="s">
        <v>5912</v>
      </c>
      <c r="G16" s="134" t="s">
        <v>5914</v>
      </c>
      <c r="H16" s="135" t="s">
        <v>5511</v>
      </c>
      <c r="I16" s="135" t="s">
        <v>3528</v>
      </c>
      <c r="J16" s="136" t="s">
        <v>5912</v>
      </c>
      <c r="L16" s="134" t="s">
        <v>5914</v>
      </c>
      <c r="M16" s="135" t="s">
        <v>5511</v>
      </c>
      <c r="N16" s="135" t="s">
        <v>3528</v>
      </c>
      <c r="O16" s="136" t="s">
        <v>5912</v>
      </c>
    </row>
    <row r="17" spans="2:15" ht="15.75" thickTop="1">
      <c r="B17" s="145">
        <f>IFERROR(INDEX('Truck Input'!$G:$G,MATCH("41",'Truck Input'!$H:$H,0)),"")</f>
        <v>44944</v>
      </c>
      <c r="C17" s="125" t="str">
        <f>IFERROR(INDEX('Truck Input'!$D:$D,MATCH("41",'Truck Input'!$H:$H,0)),"")</f>
        <v>MA</v>
      </c>
      <c r="D17" s="125" t="str">
        <f>IFERROR(INDEX('Truck Input'!$B:$B,MATCH("41",'Truck Input'!$H:$H,0)),"")</f>
        <v>Onyx</v>
      </c>
      <c r="E17" s="146">
        <f>IFERROR(INDEX('Truck Input'!$E:$E,MATCH("41",'Truck Input'!$H:$H,0)),"")</f>
        <v>92</v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>
        <f>IFERROR(INDEX('Truck Input'!$G:$G,MATCH("42",'Truck Input'!$H:$H,0)),"")</f>
        <v>44944</v>
      </c>
      <c r="C18" s="125" t="str">
        <f>IFERROR(INDEX('Truck Input'!$D:$D,MATCH("42",'Truck Input'!$H:$H,0)),"")</f>
        <v>NY</v>
      </c>
      <c r="D18" s="125" t="str">
        <f>IFERROR(INDEX('Truck Input'!$B:$B,MATCH("42",'Truck Input'!$H:$H,0)),"")</f>
        <v>Stone</v>
      </c>
      <c r="E18" s="146">
        <f>IFERROR(INDEX('Truck Input'!$E:$E,MATCH("42",'Truck Input'!$H:$H,0)),"")</f>
        <v>602</v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>
        <f>IFERROR(INDEX('Truck Input'!$G:$G,MATCH("43",'Truck Input'!$H:$H,0)),"")</f>
        <v>44944</v>
      </c>
      <c r="C19" s="125" t="str">
        <f>IFERROR(INDEX('Truck Input'!$D:$D,MATCH("43",'Truck Input'!$H:$H,0)),"")</f>
        <v>MI</v>
      </c>
      <c r="D19" s="125" t="str">
        <f>IFERROR(INDEX('Truck Input'!$B:$B,MATCH("43",'Truck Input'!$H:$H,0)),"")</f>
        <v>Lorin</v>
      </c>
      <c r="E19" s="146">
        <f>IFERROR(INDEX('Truck Input'!$E:$E,MATCH("43",'Truck Input'!$H:$H,0)),"")</f>
        <v>7000</v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>
        <f>IFERROR(INDEX('Truck Input'!$G:$G,MATCH("44",'Truck Input'!$H:$H,0)),"")</f>
        <v>44943</v>
      </c>
      <c r="C20" s="125" t="str">
        <f>IFERROR(INDEX('Truck Input'!$D:$D,MATCH("44",'Truck Input'!$H:$H,0)),"")</f>
        <v>VA</v>
      </c>
      <c r="D20" s="125" t="str">
        <f>IFERROR(INDEX('Truck Input'!$B:$B,MATCH("44",'Truck Input'!$H:$H,0)),"")</f>
        <v>BGF</v>
      </c>
      <c r="E20" s="146">
        <f>IFERROR(INDEX('Truck Input'!$E:$E,MATCH("44",'Truck Input'!$H:$H,0)),"")</f>
        <v>2000</v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77" t="s">
        <v>5913</v>
      </c>
      <c r="C23" s="278"/>
      <c r="D23" s="279"/>
      <c r="E23" s="129">
        <f>SUM(E17:E22)</f>
        <v>9694</v>
      </c>
      <c r="G23" s="277" t="s">
        <v>5913</v>
      </c>
      <c r="H23" s="278"/>
      <c r="I23" s="279"/>
      <c r="J23" s="129">
        <f>SUM(J17:J22)</f>
        <v>0</v>
      </c>
      <c r="L23" s="266" t="s">
        <v>5913</v>
      </c>
      <c r="M23" s="267"/>
      <c r="N23" s="268"/>
      <c r="O23" s="129">
        <f>SUM(O17:O22)</f>
        <v>0</v>
      </c>
    </row>
    <row r="24" spans="2:15">
      <c r="B24" s="269" t="s">
        <v>5898</v>
      </c>
      <c r="C24" s="270"/>
      <c r="D24" s="271" t="str">
        <f>IF('Truck Input'!$M$6="","",'Truck Input'!$M$6)</f>
        <v>heniff</v>
      </c>
      <c r="E24" s="272"/>
      <c r="G24" s="269" t="s">
        <v>5898</v>
      </c>
      <c r="H24" s="270"/>
      <c r="I24" s="271" t="str">
        <f>IF('Truck Input'!$M$7="","",'Truck Input'!$M$7)</f>
        <v/>
      </c>
      <c r="J24" s="272"/>
      <c r="L24" s="269" t="s">
        <v>5898</v>
      </c>
      <c r="M24" s="270"/>
      <c r="N24" s="271" t="str">
        <f>IF('Truck Input'!$M$8="","",'Truck Input'!$M$8)</f>
        <v/>
      </c>
      <c r="O24" s="272"/>
    </row>
    <row r="25" spans="2:15" ht="15.75" thickBot="1">
      <c r="B25" s="273" t="s">
        <v>5916</v>
      </c>
      <c r="C25" s="274"/>
      <c r="D25" s="275">
        <f>IF('Truck Input'!$L$6="","",'Truck Input'!$L$6)</f>
        <v>44946</v>
      </c>
      <c r="E25" s="276"/>
      <c r="G25" s="273" t="s">
        <v>5916</v>
      </c>
      <c r="H25" s="274"/>
      <c r="I25" s="275" t="str">
        <f>IF('Truck Input'!$L$7="","",'Truck Input'!$L$7)</f>
        <v/>
      </c>
      <c r="J25" s="276"/>
      <c r="L25" s="273" t="s">
        <v>5916</v>
      </c>
      <c r="M25" s="274"/>
      <c r="N25" s="275" t="str">
        <f>IF('Truck Input'!$L$8="","",'Truck Input'!$L$8)</f>
        <v/>
      </c>
      <c r="O25" s="276"/>
    </row>
    <row r="27" spans="2:15" ht="15.75" thickBot="1"/>
    <row r="28" spans="2:15" s="131" customFormat="1" ht="18.75">
      <c r="B28" s="250" t="s">
        <v>5917</v>
      </c>
      <c r="C28" s="251"/>
      <c r="D28" s="251"/>
      <c r="E28" s="252"/>
      <c r="G28" s="132"/>
    </row>
    <row r="29" spans="2:15" ht="28.5" customHeight="1" thickBot="1">
      <c r="B29" s="248" t="s">
        <v>5930</v>
      </c>
      <c r="C29" s="249"/>
      <c r="D29" s="123" t="s">
        <v>0</v>
      </c>
      <c r="E29" s="124" t="s">
        <v>5912</v>
      </c>
      <c r="J29" s="255" t="s">
        <v>5923</v>
      </c>
      <c r="K29" s="256"/>
      <c r="L29" s="257"/>
      <c r="M29" s="258" t="str">
        <f>_xlfn.CONCAT(" ",TEXT(SUM($E$10,$J$10,$O$10,$E$23,$J$23,$O$23,$E$30:$E$33),"##,#")," lbs.")</f>
        <v xml:space="preserve"> 11,990 lbs.</v>
      </c>
      <c r="N29" s="259"/>
    </row>
    <row r="30" spans="2:15" ht="16.5" customHeight="1" thickTop="1">
      <c r="B30" s="253" t="s">
        <v>5928</v>
      </c>
      <c r="C30" s="254"/>
      <c r="D30" s="122" t="s">
        <v>3705</v>
      </c>
      <c r="E30" s="127">
        <f>IFERROR(INDEX('Truck Input'!$E:$E,MATCH($D30,'Truck Input'!$B:$B,0)),0)</f>
        <v>0</v>
      </c>
      <c r="G30" s="128"/>
    </row>
    <row r="31" spans="2:15" ht="15" customHeight="1">
      <c r="B31" s="260" t="s">
        <v>5928</v>
      </c>
      <c r="C31" s="260"/>
      <c r="D31" s="122" t="s">
        <v>3898</v>
      </c>
      <c r="E31" s="127">
        <f>IFERROR(INDEX('Truck Input'!$E:$E,MATCH($D31,'Truck Input'!$B:$B,0)),0)</f>
        <v>0</v>
      </c>
      <c r="G31" s="128"/>
      <c r="L31" s="161">
        <f ca="1">TODAY()</f>
        <v>44922</v>
      </c>
    </row>
    <row r="32" spans="2:15" ht="15" customHeight="1">
      <c r="B32" s="261" t="s">
        <v>5929</v>
      </c>
      <c r="C32" s="262"/>
      <c r="D32" s="122" t="s">
        <v>5757</v>
      </c>
      <c r="E32" s="127">
        <f>IFERROR(INDEX('Truck Input'!$E:$E,MATCH($D32,'Truck Input'!$B:$B,0)),0)</f>
        <v>74</v>
      </c>
      <c r="G32" s="128"/>
    </row>
    <row r="33" spans="2:7">
      <c r="B33" s="261" t="s">
        <v>5929</v>
      </c>
      <c r="C33" s="262"/>
      <c r="D33" s="122" t="s">
        <v>3918</v>
      </c>
      <c r="E33" s="127">
        <f>IFERROR(INDEX('Truck Input'!$E:$E,MATCH($D33,'Truck Input'!$B:$B,0)),0)</f>
        <v>0</v>
      </c>
      <c r="G33" s="128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996" priority="6">
      <formula>$E$10=0</formula>
    </cfRule>
  </conditionalFormatting>
  <conditionalFormatting sqref="G2:J12">
    <cfRule type="expression" dxfId="995" priority="5">
      <formula>$J$10=0</formula>
    </cfRule>
  </conditionalFormatting>
  <conditionalFormatting sqref="L2:O12">
    <cfRule type="expression" dxfId="994" priority="4">
      <formula>$O$10=0</formula>
    </cfRule>
  </conditionalFormatting>
  <conditionalFormatting sqref="B15:E25">
    <cfRule type="expression" dxfId="993" priority="3">
      <formula>$E$23=0</formula>
    </cfRule>
  </conditionalFormatting>
  <conditionalFormatting sqref="G15:J25">
    <cfRule type="expression" dxfId="992" priority="2">
      <formula>$J$23=0</formula>
    </cfRule>
  </conditionalFormatting>
  <conditionalFormatting sqref="L15:O25">
    <cfRule type="expression" dxfId="991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/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8" t="s">
        <v>5891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R2" s="187"/>
    </row>
    <row r="3" spans="1:18" ht="24">
      <c r="A3" s="289" t="s">
        <v>5892</v>
      </c>
      <c r="B3" s="290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</row>
    <row r="4" spans="1:18" ht="15.75">
      <c r="G4" s="110" t="s">
        <v>6171</v>
      </c>
      <c r="I4" s="111">
        <f ca="1">TODAY()</f>
        <v>44922</v>
      </c>
      <c r="M4" s="107" t="s">
        <v>5893</v>
      </c>
    </row>
    <row r="5" spans="1:18" s="112" customFormat="1" ht="18.75">
      <c r="A5" s="108" t="s">
        <v>5894</v>
      </c>
      <c r="B5" s="108"/>
      <c r="C5" s="291" t="s">
        <v>5895</v>
      </c>
      <c r="D5" s="291"/>
      <c r="E5" s="291"/>
      <c r="F5" s="109"/>
      <c r="G5" s="108" t="s">
        <v>5896</v>
      </c>
      <c r="H5" s="108"/>
      <c r="I5" s="109" t="s">
        <v>5897</v>
      </c>
      <c r="J5" s="109"/>
      <c r="K5" s="110"/>
      <c r="L5" s="110"/>
      <c r="M5" s="111"/>
      <c r="O5" s="163" t="s">
        <v>6162</v>
      </c>
    </row>
    <row r="6" spans="1:18" s="112" customFormat="1" ht="16.5" thickBot="1">
      <c r="A6" s="108" t="s">
        <v>5898</v>
      </c>
      <c r="B6" s="108"/>
      <c r="C6" s="291" t="str">
        <f>IFERROR(IF(O7="Glat","Chapman",IF(INDEX('Truck Input'!$M:$M,MATCH($O$7,'Truck Input'!$K:$K,0))="","",INDEX('Truck Input'!$M:$M,MATCH($O$7,'Truck Input'!$K:$K,0)))),"")</f>
        <v/>
      </c>
      <c r="D6" s="291"/>
      <c r="E6" s="291"/>
      <c r="F6" s="109"/>
      <c r="I6" s="109" t="s">
        <v>5899</v>
      </c>
      <c r="J6" s="109"/>
      <c r="O6" s="162" t="s">
        <v>6163</v>
      </c>
    </row>
    <row r="7" spans="1:18" s="165" customFormat="1" ht="18.75" customHeight="1">
      <c r="A7" s="113" t="s">
        <v>5913</v>
      </c>
      <c r="B7" s="112"/>
      <c r="C7" s="185">
        <f>SUM(C24:M24)</f>
        <v>0</v>
      </c>
      <c r="D7" s="185"/>
      <c r="E7" s="186"/>
      <c r="G7" s="164" t="s">
        <v>5900</v>
      </c>
      <c r="H7" s="164"/>
      <c r="I7" s="166" t="s">
        <v>5901</v>
      </c>
      <c r="J7" s="166"/>
      <c r="O7" s="280"/>
      <c r="P7" s="281"/>
      <c r="Q7" s="282"/>
    </row>
    <row r="8" spans="1:18" s="112" customFormat="1" ht="21.75" customHeight="1" thickBot="1">
      <c r="E8" s="114"/>
      <c r="F8" s="114"/>
      <c r="G8" s="114"/>
      <c r="H8" s="114"/>
      <c r="I8" s="184" t="s">
        <v>5902</v>
      </c>
      <c r="J8" s="184"/>
      <c r="K8" s="292" t="str">
        <f ca="1">IFERROR(IF(O7="Glat",TODAY()+(7-WEEKDAY(TODAY(),2)+1),IF(INDEX('Truck Input'!$L:$L,MATCH($O$7,'Truck Input'!$K:$K,0))="","",INDEX('Truck Input'!$L:$L,MATCH($O$7,'Truck Input'!$K:$K,0)))),"")</f>
        <v/>
      </c>
      <c r="L8" s="292"/>
      <c r="M8" s="292"/>
      <c r="O8" s="283"/>
      <c r="P8" s="284"/>
      <c r="Q8" s="285"/>
    </row>
    <row r="9" spans="1:18" ht="2.25" customHeight="1" thickBot="1"/>
    <row r="10" spans="1:18" ht="23.1" customHeight="1" thickBot="1">
      <c r="A10" s="183" t="s">
        <v>5903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5904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86" t="s">
        <v>5905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7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6170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5674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24.75" customHeight="1">
      <c r="A16" s="178" t="s">
        <v>5906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5510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5511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5907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5908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6169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5678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5909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5910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5911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90" priority="5">
      <formula>LEN(TRIM(C5))=0</formula>
    </cfRule>
  </conditionalFormatting>
  <conditionalFormatting sqref="C24 M24 K24 I24 G24 E24">
    <cfRule type="containsText" dxfId="989" priority="829" operator="containsText" text="unknown">
      <formula>NOT(ISERROR(SEARCH("unknown",C24)))</formula>
    </cfRule>
    <cfRule type="expression" dxfId="988" priority="830">
      <formula>AND(C24="",#REF!&lt;&gt;"")</formula>
    </cfRule>
  </conditionalFormatting>
  <conditionalFormatting sqref="O7:Q8">
    <cfRule type="containsBlanks" dxfId="987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16"/>
  <sheetViews>
    <sheetView showGridLines="0" workbookViewId="0">
      <pane ySplit="1" topLeftCell="A2" activePane="bottomLeft" state="frozen"/>
      <selection pane="bottomLeft" activeCell="J21" sqref="J21"/>
    </sheetView>
  </sheetViews>
  <sheetFormatPr defaultRowHeight="21"/>
  <cols>
    <col min="1" max="1" width="31.85546875" style="217" customWidth="1"/>
    <col min="2" max="2" width="20.7109375" style="217" hidden="1" customWidth="1"/>
    <col min="3" max="3" width="24.28515625" style="217" customWidth="1"/>
    <col min="4" max="4" width="24.28515625" style="238" hidden="1" customWidth="1"/>
    <col min="5" max="5" width="24.28515625" style="238" customWidth="1"/>
    <col min="6" max="6" width="28.42578125" style="217" customWidth="1"/>
    <col min="7" max="8" width="9.140625" style="217"/>
    <col min="9" max="9" width="13.5703125" style="217" customWidth="1"/>
    <col min="10" max="16384" width="9.140625" style="217"/>
  </cols>
  <sheetData>
    <row r="1" spans="1:6" s="220" customFormat="1" ht="39" customHeight="1">
      <c r="A1" s="219" t="s">
        <v>6201</v>
      </c>
      <c r="B1" s="219" t="s">
        <v>5659</v>
      </c>
      <c r="C1" s="219" t="s">
        <v>5880</v>
      </c>
      <c r="D1" s="236" t="s">
        <v>6393</v>
      </c>
      <c r="E1" s="219" t="s">
        <v>6200</v>
      </c>
      <c r="F1" s="219" t="s">
        <v>7745</v>
      </c>
    </row>
    <row r="2" spans="1:6" ht="29.25" customHeight="1">
      <c r="A2" s="218" t="s">
        <v>5492</v>
      </c>
      <c r="B2" s="218" t="s">
        <v>267</v>
      </c>
      <c r="C2" s="218" t="s">
        <v>5509</v>
      </c>
      <c r="D2" s="237" t="s">
        <v>7733</v>
      </c>
      <c r="E2" s="237"/>
      <c r="F2" s="218" t="str">
        <f>IF(ISERROR(MATCH(D2,'SuppWorksheet 01'!I:I,0)),"no pickup","Pickup ID Required")</f>
        <v>Pickup ID Required</v>
      </c>
    </row>
    <row r="3" spans="1:6" ht="29.25" customHeight="1">
      <c r="A3" s="218" t="s">
        <v>5493</v>
      </c>
      <c r="B3" s="218" t="s">
        <v>3473</v>
      </c>
      <c r="C3" s="218" t="s">
        <v>5509</v>
      </c>
      <c r="D3" s="237" t="s">
        <v>7742</v>
      </c>
      <c r="E3" s="237"/>
      <c r="F3" s="218" t="str">
        <f>IF(ISERROR(MATCH(D3,'SuppWorksheet 01'!I:I,0)),"no pickup","Pickup ID Required")</f>
        <v>no pickup</v>
      </c>
    </row>
    <row r="4" spans="1:6" ht="29.25" customHeight="1">
      <c r="A4" s="218" t="s">
        <v>7731</v>
      </c>
      <c r="B4" s="218" t="s">
        <v>1028</v>
      </c>
      <c r="C4" s="218" t="s">
        <v>5509</v>
      </c>
      <c r="D4" s="237" t="s">
        <v>7737</v>
      </c>
      <c r="E4" s="237"/>
      <c r="F4" s="218" t="str">
        <f>IF(ISERROR(MATCH(D4,'SuppWorksheet 01'!I:I,0)),"no pickup","Pickup ID Required")</f>
        <v>Pickup ID Required</v>
      </c>
    </row>
    <row r="5" spans="1:6" ht="29.25" customHeight="1">
      <c r="A5" s="218" t="s">
        <v>3808</v>
      </c>
      <c r="B5" s="218" t="s">
        <v>325</v>
      </c>
      <c r="C5" s="218" t="s">
        <v>5509</v>
      </c>
      <c r="D5" s="237" t="s">
        <v>7743</v>
      </c>
      <c r="E5" s="237"/>
      <c r="F5" s="218" t="str">
        <f>IF(ISERROR(MATCH(D5,'SuppWorksheet 01'!I:I,0)),"no pickup","Pickup ID Required")</f>
        <v>no pickup</v>
      </c>
    </row>
    <row r="6" spans="1:6" ht="29.25" customHeight="1">
      <c r="A6" s="218" t="s">
        <v>3665</v>
      </c>
      <c r="B6" s="218" t="s">
        <v>992</v>
      </c>
      <c r="C6" s="218" t="s">
        <v>5509</v>
      </c>
      <c r="D6" s="237" t="s">
        <v>7734</v>
      </c>
      <c r="E6" s="237"/>
      <c r="F6" s="218" t="str">
        <f>IF(ISERROR(MATCH(D6,'SuppWorksheet 01'!I:I,0)),"no pickup","Pickup ID Required")</f>
        <v>Pickup ID Required</v>
      </c>
    </row>
    <row r="7" spans="1:6" ht="29.25" customHeight="1">
      <c r="A7" s="218" t="s">
        <v>3674</v>
      </c>
      <c r="B7" s="218" t="s">
        <v>318</v>
      </c>
      <c r="C7" s="218" t="s">
        <v>5509</v>
      </c>
      <c r="D7" s="237" t="s">
        <v>7735</v>
      </c>
      <c r="E7" s="237"/>
      <c r="F7" s="218" t="str">
        <f>IF(ISERROR(MATCH(D7,'SuppWorksheet 01'!I:I,0)),"no pickup","Pickup ID Required")</f>
        <v>Pickup ID Required</v>
      </c>
    </row>
    <row r="8" spans="1:6" ht="29.25" customHeight="1">
      <c r="A8" s="218" t="s">
        <v>894</v>
      </c>
      <c r="B8" s="218" t="s">
        <v>110</v>
      </c>
      <c r="C8" s="218" t="s">
        <v>894</v>
      </c>
      <c r="D8" s="237" t="s">
        <v>7736</v>
      </c>
      <c r="E8" s="237"/>
      <c r="F8" s="218" t="str">
        <f>IF(ISERROR(MATCH(D8,'SuppWorksheet 01'!I:I,0)),"no pickup","Pickup ID Required")</f>
        <v>Pickup ID Required</v>
      </c>
    </row>
    <row r="9" spans="1:6" ht="29.25" customHeight="1">
      <c r="A9" s="218" t="s">
        <v>3813</v>
      </c>
      <c r="B9" s="218" t="s">
        <v>68</v>
      </c>
      <c r="C9" s="218" t="s">
        <v>3813</v>
      </c>
      <c r="D9" s="237" t="s">
        <v>7738</v>
      </c>
      <c r="E9" s="237"/>
      <c r="F9" s="218" t="str">
        <f>IF(ISERROR(MATCH(D9,'SuppWorksheet 01'!I:I,0)),"no pickup","Pickup ID Required")</f>
        <v>Pickup ID Required</v>
      </c>
    </row>
    <row r="10" spans="1:6" ht="29.25" customHeight="1">
      <c r="A10" s="218" t="s">
        <v>3927</v>
      </c>
      <c r="B10" s="218" t="s">
        <v>101</v>
      </c>
      <c r="C10" s="218" t="s">
        <v>3907</v>
      </c>
      <c r="D10" s="237" t="s">
        <v>7744</v>
      </c>
      <c r="E10" s="237"/>
      <c r="F10" s="218" t="str">
        <f>IF(ISERROR(MATCH(D10,'SuppWorksheet 01'!I:I,0)),"no pickup","Pickup ID Required")</f>
        <v>no pickup</v>
      </c>
    </row>
    <row r="11" spans="1:6" ht="29.25" customHeight="1">
      <c r="A11" s="218" t="s">
        <v>3938</v>
      </c>
      <c r="B11" s="218" t="s">
        <v>329</v>
      </c>
      <c r="C11" s="218" t="s">
        <v>3941</v>
      </c>
      <c r="D11" s="237" t="s">
        <v>7740</v>
      </c>
      <c r="E11" s="237"/>
      <c r="F11" s="218" t="str">
        <f>IF(ISERROR(MATCH(D11,'SuppWorksheet 01'!I:I,0)),"no pickup","Pickup ID Required")</f>
        <v>Pickup ID Required</v>
      </c>
    </row>
    <row r="12" spans="1:6" ht="29.25" customHeight="1">
      <c r="A12" s="218" t="s">
        <v>3938</v>
      </c>
      <c r="B12" s="218" t="s">
        <v>329</v>
      </c>
      <c r="C12" s="218" t="s">
        <v>7732</v>
      </c>
      <c r="D12" s="237" t="s">
        <v>7741</v>
      </c>
      <c r="E12" s="237"/>
      <c r="F12" s="218" t="str">
        <f>IF(ISERROR(MATCH(D12,'SuppWorksheet 01'!I:I,0)),"no pickup","Pickup ID Required")</f>
        <v>Pickup ID Required</v>
      </c>
    </row>
    <row r="13" spans="1:6" ht="29.25" customHeight="1">
      <c r="A13" s="218" t="s">
        <v>3938</v>
      </c>
      <c r="B13" s="218" t="s">
        <v>329</v>
      </c>
      <c r="C13" s="218" t="s">
        <v>5508</v>
      </c>
      <c r="D13" s="237" t="s">
        <v>7739</v>
      </c>
      <c r="E13" s="237"/>
      <c r="F13" s="218" t="str">
        <f>IF(ISERROR(MATCH(D13,'SuppWorksheet 01'!I:I,0)),"no pickup","Pickup ID Required")</f>
        <v>Pickup ID Required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86" priority="1">
      <formula>$F1="no pickup"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Q1" sqref="Q1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5290</v>
      </c>
      <c r="B1" s="1" t="s">
        <v>39</v>
      </c>
      <c r="C1" s="1" t="s">
        <v>4036</v>
      </c>
      <c r="D1" s="1" t="s">
        <v>5406</v>
      </c>
      <c r="G1" s="23" t="s">
        <v>4722</v>
      </c>
      <c r="H1" s="24" t="s">
        <v>4723</v>
      </c>
      <c r="I1" s="24"/>
      <c r="J1" s="293" t="s">
        <v>5289</v>
      </c>
      <c r="M1" s="1" t="s">
        <v>5409</v>
      </c>
      <c r="N1" s="37" t="s">
        <v>5410</v>
      </c>
      <c r="Q1" s="1" t="s">
        <v>5659</v>
      </c>
      <c r="R1" s="1" t="s">
        <v>0</v>
      </c>
      <c r="S1" s="203" t="s">
        <v>5524</v>
      </c>
      <c r="T1" s="1" t="s">
        <v>5506</v>
      </c>
      <c r="U1" s="1" t="s">
        <v>6211</v>
      </c>
      <c r="V1" s="1" t="s">
        <v>6213</v>
      </c>
      <c r="W1" s="1" t="s">
        <v>5505</v>
      </c>
      <c r="X1" s="1" t="s">
        <v>5510</v>
      </c>
      <c r="Y1" s="1" t="s">
        <v>5511</v>
      </c>
      <c r="Z1" s="1" t="s">
        <v>6197</v>
      </c>
      <c r="AA1" s="1" t="s">
        <v>6212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5407</v>
      </c>
      <c r="G2" s="15" t="s">
        <v>4709</v>
      </c>
      <c r="H2">
        <v>50</v>
      </c>
      <c r="J2" s="294"/>
      <c r="Q2" t="s">
        <v>267</v>
      </c>
      <c r="R2" t="s">
        <v>5492</v>
      </c>
      <c r="S2" s="12" t="s">
        <v>5525</v>
      </c>
      <c r="T2" t="s">
        <v>3535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5509</v>
      </c>
      <c r="X2" t="s">
        <v>3669</v>
      </c>
      <c r="Y2" t="s">
        <v>5523</v>
      </c>
      <c r="Z2" t="s">
        <v>6198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5407</v>
      </c>
      <c r="G3" s="15" t="s">
        <v>4710</v>
      </c>
      <c r="H3">
        <v>62</v>
      </c>
      <c r="J3" s="294"/>
      <c r="Q3" t="s">
        <v>3473</v>
      </c>
      <c r="R3" t="s">
        <v>5493</v>
      </c>
      <c r="S3" s="12" t="s">
        <v>5552</v>
      </c>
      <c r="T3" t="s">
        <v>3535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5509</v>
      </c>
      <c r="X3" t="s">
        <v>3669</v>
      </c>
      <c r="Y3" t="s">
        <v>5523</v>
      </c>
      <c r="Z3" t="s">
        <v>6198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5407</v>
      </c>
      <c r="G4" s="15" t="s">
        <v>4711</v>
      </c>
      <c r="H4">
        <v>50</v>
      </c>
      <c r="J4" s="294"/>
      <c r="Q4" t="s">
        <v>3473</v>
      </c>
      <c r="R4" t="s">
        <v>5493</v>
      </c>
      <c r="S4" s="12" t="s">
        <v>5552</v>
      </c>
      <c r="T4" t="s">
        <v>5566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5509</v>
      </c>
      <c r="X4" t="s">
        <v>3669</v>
      </c>
      <c r="Y4" t="s">
        <v>5523</v>
      </c>
      <c r="Z4" t="s">
        <v>6198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5407</v>
      </c>
      <c r="G5" s="15" t="s">
        <v>4712</v>
      </c>
      <c r="H5">
        <v>62</v>
      </c>
      <c r="J5" s="294"/>
      <c r="Q5" t="s">
        <v>267</v>
      </c>
      <c r="R5" t="s">
        <v>5492</v>
      </c>
      <c r="S5" s="12" t="s">
        <v>5525</v>
      </c>
      <c r="T5" t="s">
        <v>5566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5509</v>
      </c>
      <c r="X5" t="s">
        <v>3669</v>
      </c>
      <c r="Y5" t="s">
        <v>5523</v>
      </c>
      <c r="Z5" t="s">
        <v>6198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5407</v>
      </c>
      <c r="G6" s="15" t="s">
        <v>4713</v>
      </c>
      <c r="H6">
        <v>50</v>
      </c>
      <c r="J6" s="294"/>
      <c r="Q6" t="s">
        <v>992</v>
      </c>
      <c r="R6" t="s">
        <v>3665</v>
      </c>
      <c r="S6" s="12" t="s">
        <v>5526</v>
      </c>
      <c r="T6" t="s">
        <v>3669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5509</v>
      </c>
      <c r="X6" t="s">
        <v>3669</v>
      </c>
      <c r="Y6" t="s">
        <v>5523</v>
      </c>
      <c r="Z6" t="s">
        <v>6198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5407</v>
      </c>
      <c r="G7" s="15" t="s">
        <v>4714</v>
      </c>
      <c r="H7">
        <v>50</v>
      </c>
      <c r="J7" s="294"/>
      <c r="Q7" t="s">
        <v>318</v>
      </c>
      <c r="R7" t="s">
        <v>3674</v>
      </c>
      <c r="S7" s="12" t="s">
        <v>5527</v>
      </c>
      <c r="T7" t="s">
        <v>3673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5509</v>
      </c>
      <c r="X7" t="s">
        <v>3669</v>
      </c>
      <c r="Y7" t="s">
        <v>5523</v>
      </c>
      <c r="Z7" t="s">
        <v>6198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5407</v>
      </c>
      <c r="G8" s="15" t="s">
        <v>4715</v>
      </c>
      <c r="H8">
        <v>62</v>
      </c>
      <c r="J8" s="294"/>
      <c r="Q8" t="s">
        <v>58</v>
      </c>
      <c r="R8" t="s">
        <v>3705</v>
      </c>
      <c r="S8" s="12" t="s">
        <v>5528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3705</v>
      </c>
      <c r="X8" s="22" t="s">
        <v>5872</v>
      </c>
      <c r="Y8" t="s">
        <v>5888</v>
      </c>
      <c r="Z8" t="s">
        <v>6199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5407</v>
      </c>
      <c r="G9" s="15" t="s">
        <v>4716</v>
      </c>
      <c r="H9">
        <v>62</v>
      </c>
      <c r="J9" s="294"/>
      <c r="Q9" t="s">
        <v>338</v>
      </c>
      <c r="R9" t="s">
        <v>3715</v>
      </c>
      <c r="S9" s="12" t="s">
        <v>5529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3715</v>
      </c>
      <c r="X9" t="s">
        <v>5516</v>
      </c>
      <c r="Y9" t="s">
        <v>5517</v>
      </c>
      <c r="Z9" t="s">
        <v>6199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5407</v>
      </c>
      <c r="G10" s="15" t="s">
        <v>4717</v>
      </c>
      <c r="H10">
        <v>50</v>
      </c>
      <c r="J10" s="294"/>
      <c r="Q10" t="s">
        <v>110</v>
      </c>
      <c r="R10" t="s">
        <v>894</v>
      </c>
      <c r="S10" s="12" t="s">
        <v>5530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894</v>
      </c>
      <c r="X10" t="s">
        <v>5518</v>
      </c>
      <c r="Y10" t="s">
        <v>5519</v>
      </c>
      <c r="Z10" t="s">
        <v>6198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5407</v>
      </c>
      <c r="G11" s="15" t="s">
        <v>4718</v>
      </c>
      <c r="H11">
        <v>62</v>
      </c>
      <c r="J11" s="294"/>
      <c r="Q11" t="s">
        <v>1028</v>
      </c>
      <c r="R11" t="s">
        <v>7731</v>
      </c>
      <c r="S11" s="12" t="s">
        <v>5531</v>
      </c>
      <c r="T11" t="s">
        <v>3669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5509</v>
      </c>
      <c r="X11" t="s">
        <v>3669</v>
      </c>
      <c r="Y11" t="s">
        <v>5523</v>
      </c>
      <c r="Z11" t="s">
        <v>6198</v>
      </c>
      <c r="AA11" t="str">
        <f>_xlfn.CONCAT(SuppDetails[[#This Row],[Supplier]],SuppDetails[[#This Row],[Warehouse Tranlation]])</f>
        <v>LamigrafStone</v>
      </c>
    </row>
    <row r="12" spans="1:27">
      <c r="A12" t="s">
        <v>3507</v>
      </c>
      <c r="B12" t="e">
        <f>INDEX(#REF!,MATCH(A12,#REF!,0))</f>
        <v>#REF!</v>
      </c>
      <c r="C12" t="str">
        <f t="shared" si="0"/>
        <v>good</v>
      </c>
      <c r="D12" t="s">
        <v>5407</v>
      </c>
      <c r="G12" s="15" t="s">
        <v>4719</v>
      </c>
      <c r="H12">
        <v>62</v>
      </c>
      <c r="J12" s="294"/>
      <c r="Q12" t="s">
        <v>3473</v>
      </c>
      <c r="R12" t="s">
        <v>5493</v>
      </c>
      <c r="S12" s="12" t="s">
        <v>5552</v>
      </c>
      <c r="T12" t="s">
        <v>3535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5509</v>
      </c>
      <c r="X12" t="s">
        <v>3669</v>
      </c>
      <c r="Y12" t="s">
        <v>5523</v>
      </c>
      <c r="Z12" t="s">
        <v>6198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3508</v>
      </c>
      <c r="B13" t="e">
        <f>INDEX(#REF!,MATCH(A13,#REF!,0))</f>
        <v>#REF!</v>
      </c>
      <c r="C13" t="str">
        <f t="shared" si="0"/>
        <v>good</v>
      </c>
      <c r="D13" t="s">
        <v>5407</v>
      </c>
      <c r="G13" s="15" t="s">
        <v>4720</v>
      </c>
      <c r="H13">
        <v>50</v>
      </c>
      <c r="J13" s="294"/>
      <c r="Q13" t="s">
        <v>325</v>
      </c>
      <c r="R13" t="s">
        <v>3808</v>
      </c>
      <c r="S13" s="12" t="s">
        <v>5532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5509</v>
      </c>
      <c r="X13" t="s">
        <v>3669</v>
      </c>
      <c r="Y13" t="s">
        <v>5523</v>
      </c>
      <c r="Z13" t="s">
        <v>6198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3506</v>
      </c>
      <c r="B14" t="e">
        <f>INDEX(#REF!,MATCH(A14,#REF!,0))</f>
        <v>#REF!</v>
      </c>
      <c r="C14" t="str">
        <f t="shared" si="0"/>
        <v>good</v>
      </c>
      <c r="D14" t="s">
        <v>5407</v>
      </c>
      <c r="G14" s="16" t="s">
        <v>4721</v>
      </c>
      <c r="H14" s="17">
        <v>50</v>
      </c>
      <c r="I14" s="17"/>
      <c r="J14" s="295"/>
      <c r="Q14" t="s">
        <v>68</v>
      </c>
      <c r="R14" t="s">
        <v>3813</v>
      </c>
      <c r="S14" s="12" t="s">
        <v>5533</v>
      </c>
      <c r="T14" t="s">
        <v>3811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3813</v>
      </c>
      <c r="X14" t="s">
        <v>5521</v>
      </c>
      <c r="Y14" t="s">
        <v>5519</v>
      </c>
      <c r="Z14" t="s">
        <v>6198</v>
      </c>
      <c r="AA14" t="str">
        <f>_xlfn.CONCAT(SuppDetails[[#This Row],[Supplier]],SuppDetails[[#This Row],[Warehouse Tranlation]])</f>
        <v>OnyxOnyx</v>
      </c>
    </row>
    <row r="15" spans="1:27">
      <c r="A15" t="s">
        <v>3505</v>
      </c>
      <c r="B15" t="e">
        <f>INDEX(#REF!,MATCH(A15,#REF!,0))</f>
        <v>#REF!</v>
      </c>
      <c r="C15" t="str">
        <f t="shared" si="0"/>
        <v>good</v>
      </c>
      <c r="D15" t="s">
        <v>5407</v>
      </c>
      <c r="Q15" t="s">
        <v>183</v>
      </c>
      <c r="R15" t="s">
        <v>3898</v>
      </c>
      <c r="S15" s="12" t="s">
        <v>5534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3898</v>
      </c>
      <c r="X15" s="22" t="s">
        <v>5872</v>
      </c>
      <c r="Y15" t="s">
        <v>5888</v>
      </c>
      <c r="Z15" t="s">
        <v>6199</v>
      </c>
      <c r="AA15" t="str">
        <f>_xlfn.CONCAT(SuppDetails[[#This Row],[Supplier]],SuppDetails[[#This Row],[Warehouse Tranlation]])</f>
        <v>SappiSappi</v>
      </c>
    </row>
    <row r="16" spans="1:27">
      <c r="A16" t="s">
        <v>3503</v>
      </c>
      <c r="B16" t="e">
        <f>INDEX(#REF!,MATCH(A16,#REF!,0))</f>
        <v>#REF!</v>
      </c>
      <c r="C16" t="str">
        <f t="shared" si="0"/>
        <v>good</v>
      </c>
      <c r="D16" t="s">
        <v>5407</v>
      </c>
      <c r="Q16" t="s">
        <v>313</v>
      </c>
      <c r="R16" t="s">
        <v>3918</v>
      </c>
      <c r="S16" s="12" t="s">
        <v>5535</v>
      </c>
      <c r="T16" t="s">
        <v>3919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3918</v>
      </c>
      <c r="X16" s="22" t="s">
        <v>5872</v>
      </c>
      <c r="Y16" t="s">
        <v>5888</v>
      </c>
      <c r="Z16" t="s">
        <v>6199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3504</v>
      </c>
      <c r="B17" t="e">
        <f>INDEX(#REF!,MATCH(A17,#REF!,0))</f>
        <v>#REF!</v>
      </c>
      <c r="C17" t="str">
        <f t="shared" si="0"/>
        <v>good</v>
      </c>
      <c r="D17" t="s">
        <v>5407</v>
      </c>
      <c r="Q17" t="s">
        <v>313</v>
      </c>
      <c r="R17" t="s">
        <v>3918</v>
      </c>
      <c r="S17" s="12" t="s">
        <v>5535</v>
      </c>
      <c r="T17" t="s">
        <v>3921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3918</v>
      </c>
      <c r="X17" s="22" t="s">
        <v>5872</v>
      </c>
      <c r="Y17" t="s">
        <v>5888</v>
      </c>
      <c r="Z17" t="s">
        <v>6199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1302</v>
      </c>
      <c r="B18" t="e">
        <f>INDEX(#REF!,MATCH(A18,#REF!,0))</f>
        <v>#REF!</v>
      </c>
      <c r="C18" t="str">
        <f t="shared" si="0"/>
        <v>good</v>
      </c>
      <c r="D18" t="s">
        <v>5407</v>
      </c>
      <c r="Q18" t="s">
        <v>1148</v>
      </c>
      <c r="R18" t="s">
        <v>3918</v>
      </c>
      <c r="S18" s="12" t="s">
        <v>5535</v>
      </c>
      <c r="T18" t="s">
        <v>3919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3918</v>
      </c>
      <c r="X18" s="22" t="s">
        <v>5872</v>
      </c>
      <c r="Y18" t="s">
        <v>5888</v>
      </c>
      <c r="Z18" t="s">
        <v>6199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5407</v>
      </c>
      <c r="Q19" t="s">
        <v>1148</v>
      </c>
      <c r="R19" t="s">
        <v>3918</v>
      </c>
      <c r="S19" s="12" t="s">
        <v>5535</v>
      </c>
      <c r="T19" t="s">
        <v>3921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3918</v>
      </c>
      <c r="X19" s="22" t="s">
        <v>5872</v>
      </c>
      <c r="Y19" t="s">
        <v>5888</v>
      </c>
      <c r="Z19" t="s">
        <v>6199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5407</v>
      </c>
      <c r="Q20" t="s">
        <v>275</v>
      </c>
      <c r="R20" t="s">
        <v>3907</v>
      </c>
      <c r="S20" s="12" t="s">
        <v>5536</v>
      </c>
      <c r="T20" t="s">
        <v>3906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3907</v>
      </c>
      <c r="X20" t="s">
        <v>3906</v>
      </c>
      <c r="Y20" t="s">
        <v>5519</v>
      </c>
      <c r="Z20" t="s">
        <v>6198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5407</v>
      </c>
      <c r="Q21" t="s">
        <v>101</v>
      </c>
      <c r="R21" t="s">
        <v>3927</v>
      </c>
      <c r="S21" s="12" t="s">
        <v>5537</v>
      </c>
      <c r="T21" t="s">
        <v>3926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5507</v>
      </c>
      <c r="X21" t="s">
        <v>5507</v>
      </c>
      <c r="Y21" t="s">
        <v>5513</v>
      </c>
      <c r="Z21" t="s">
        <v>6199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5407</v>
      </c>
      <c r="Q22" t="s">
        <v>101</v>
      </c>
      <c r="R22" t="s">
        <v>3927</v>
      </c>
      <c r="S22" s="12" t="s">
        <v>5537</v>
      </c>
      <c r="T22" t="s">
        <v>3931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3907</v>
      </c>
      <c r="X22" t="s">
        <v>3906</v>
      </c>
      <c r="Y22" t="s">
        <v>5519</v>
      </c>
      <c r="Z22" t="s">
        <v>6199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5407</v>
      </c>
      <c r="Q23" t="s">
        <v>329</v>
      </c>
      <c r="R23" t="s">
        <v>3938</v>
      </c>
      <c r="S23" s="12" t="s">
        <v>5538</v>
      </c>
      <c r="T23" t="s">
        <v>5508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5508</v>
      </c>
      <c r="X23" t="s">
        <v>5514</v>
      </c>
      <c r="Y23" t="s">
        <v>5515</v>
      </c>
      <c r="Z23" t="s">
        <v>6198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5407</v>
      </c>
      <c r="Q24" t="s">
        <v>329</v>
      </c>
      <c r="R24" t="s">
        <v>3938</v>
      </c>
      <c r="S24" s="12" t="s">
        <v>5538</v>
      </c>
      <c r="T24" t="s">
        <v>5588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5508</v>
      </c>
      <c r="X24" t="s">
        <v>5514</v>
      </c>
      <c r="Y24" t="s">
        <v>5515</v>
      </c>
      <c r="Z24" t="s">
        <v>6198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5407</v>
      </c>
      <c r="Q25" t="s">
        <v>329</v>
      </c>
      <c r="R25" t="s">
        <v>3938</v>
      </c>
      <c r="S25" s="12" t="s">
        <v>5538</v>
      </c>
      <c r="T25" t="s">
        <v>3941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3941</v>
      </c>
      <c r="X25" t="s">
        <v>3941</v>
      </c>
      <c r="Y25" t="s">
        <v>5520</v>
      </c>
      <c r="Z25" t="s">
        <v>6198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5407</v>
      </c>
      <c r="Q26" t="s">
        <v>329</v>
      </c>
      <c r="R26" t="s">
        <v>3938</v>
      </c>
      <c r="S26" s="12" t="s">
        <v>5538</v>
      </c>
      <c r="T26" t="s">
        <v>5446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5446</v>
      </c>
      <c r="X26" t="s">
        <v>5446</v>
      </c>
      <c r="Y26" t="s">
        <v>5515</v>
      </c>
      <c r="Z26" t="s">
        <v>6198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5407</v>
      </c>
      <c r="Q27" t="s">
        <v>329</v>
      </c>
      <c r="R27" t="s">
        <v>3938</v>
      </c>
      <c r="S27" s="12" t="s">
        <v>5538</v>
      </c>
      <c r="T27" t="s">
        <v>3968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3968</v>
      </c>
      <c r="X27" t="s">
        <v>3968</v>
      </c>
      <c r="Y27" t="s">
        <v>5520</v>
      </c>
      <c r="Z27" t="s">
        <v>6198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5407</v>
      </c>
      <c r="Q28" t="s">
        <v>141</v>
      </c>
      <c r="R28" t="s">
        <v>4019</v>
      </c>
      <c r="S28" s="12" t="s">
        <v>5539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4019</v>
      </c>
      <c r="X28" t="s">
        <v>4019</v>
      </c>
      <c r="Y28" t="s">
        <v>5512</v>
      </c>
      <c r="Z28" t="s">
        <v>6199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5407</v>
      </c>
      <c r="Q29" t="s">
        <v>5889</v>
      </c>
      <c r="R29" t="s">
        <v>5889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5757</v>
      </c>
      <c r="X29" s="22" t="s">
        <v>5872</v>
      </c>
      <c r="Y29" t="s">
        <v>5888</v>
      </c>
      <c r="Z29" t="s">
        <v>6199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5407</v>
      </c>
    </row>
    <row r="31" spans="1:27">
      <c r="A31" t="s">
        <v>3459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5407</v>
      </c>
    </row>
    <row r="32" spans="1:27">
      <c r="A32" t="s">
        <v>3462</v>
      </c>
      <c r="B32" t="e">
        <f>INDEX(#REF!,MATCH(A32,#REF!,0))</f>
        <v>#REF!</v>
      </c>
      <c r="C32" t="str">
        <f t="shared" si="2"/>
        <v>good</v>
      </c>
      <c r="D32" t="s">
        <v>5407</v>
      </c>
    </row>
    <row r="33" spans="1:4">
      <c r="A33" t="s">
        <v>3465</v>
      </c>
      <c r="B33" t="e">
        <f>INDEX(#REF!,MATCH(A33,#REF!,0))</f>
        <v>#REF!</v>
      </c>
      <c r="C33" t="str">
        <f t="shared" si="2"/>
        <v>good</v>
      </c>
      <c r="D33" t="s">
        <v>5407</v>
      </c>
    </row>
    <row r="34" spans="1:4">
      <c r="A34" t="s">
        <v>3468</v>
      </c>
      <c r="B34" t="e">
        <f>INDEX(#REF!,MATCH(A34,#REF!,0))</f>
        <v>#REF!</v>
      </c>
      <c r="C34" t="str">
        <f t="shared" si="2"/>
        <v>good</v>
      </c>
      <c r="D34" t="s">
        <v>5407</v>
      </c>
    </row>
    <row r="35" spans="1:4">
      <c r="A35" t="s">
        <v>3470</v>
      </c>
      <c r="B35" t="e">
        <f>INDEX(#REF!,MATCH(A35,#REF!,0))</f>
        <v>#REF!</v>
      </c>
      <c r="C35" t="str">
        <f t="shared" si="2"/>
        <v>good</v>
      </c>
      <c r="D35" t="s">
        <v>5407</v>
      </c>
    </row>
    <row r="36" spans="1:4">
      <c r="A36" t="s">
        <v>3471</v>
      </c>
      <c r="B36" t="e">
        <f>INDEX(#REF!,MATCH(A36,#REF!,0))</f>
        <v>#REF!</v>
      </c>
      <c r="C36" t="str">
        <f t="shared" si="2"/>
        <v>good</v>
      </c>
      <c r="D36" t="s">
        <v>5407</v>
      </c>
    </row>
    <row r="37" spans="1:4">
      <c r="A37" t="s">
        <v>3475</v>
      </c>
      <c r="B37" t="e">
        <f>INDEX(#REF!,MATCH(A37,#REF!,0))</f>
        <v>#REF!</v>
      </c>
      <c r="C37" t="str">
        <f t="shared" si="2"/>
        <v>good</v>
      </c>
      <c r="D37" t="s">
        <v>5407</v>
      </c>
    </row>
    <row r="38" spans="1:4">
      <c r="A38" t="s">
        <v>3478</v>
      </c>
      <c r="B38" t="e">
        <f>INDEX(#REF!,MATCH(A38,#REF!,0))</f>
        <v>#REF!</v>
      </c>
      <c r="C38" t="str">
        <f t="shared" si="2"/>
        <v>good</v>
      </c>
      <c r="D38" t="s">
        <v>5407</v>
      </c>
    </row>
    <row r="39" spans="1:4">
      <c r="A39" t="s">
        <v>3480</v>
      </c>
      <c r="B39" t="e">
        <f>INDEX(#REF!,MATCH(A39,#REF!,0))</f>
        <v>#REF!</v>
      </c>
      <c r="C39" t="str">
        <f t="shared" si="2"/>
        <v>good</v>
      </c>
      <c r="D39" t="s">
        <v>5407</v>
      </c>
    </row>
    <row r="40" spans="1:4">
      <c r="A40" t="s">
        <v>3483</v>
      </c>
      <c r="B40" t="e">
        <f>INDEX(#REF!,MATCH(A40,#REF!,0))</f>
        <v>#REF!</v>
      </c>
      <c r="C40" t="str">
        <f t="shared" si="2"/>
        <v>good</v>
      </c>
      <c r="D40" t="s">
        <v>5407</v>
      </c>
    </row>
    <row r="41" spans="1:4">
      <c r="A41" t="s">
        <v>3485</v>
      </c>
      <c r="B41" t="e">
        <f>INDEX(#REF!,MATCH(A41,#REF!,0))</f>
        <v>#REF!</v>
      </c>
      <c r="C41" t="str">
        <f t="shared" si="2"/>
        <v>good</v>
      </c>
      <c r="D41" t="s">
        <v>5407</v>
      </c>
    </row>
    <row r="42" spans="1:4">
      <c r="A42" t="s">
        <v>3487</v>
      </c>
      <c r="B42" t="e">
        <f>INDEX(#REF!,MATCH(A42,#REF!,0))</f>
        <v>#REF!</v>
      </c>
      <c r="C42" t="str">
        <f t="shared" si="2"/>
        <v>good</v>
      </c>
      <c r="D42" t="s">
        <v>5407</v>
      </c>
    </row>
    <row r="43" spans="1:4">
      <c r="A43" t="s">
        <v>3491</v>
      </c>
      <c r="B43" t="e">
        <f>INDEX(#REF!,MATCH(A43,#REF!,0))</f>
        <v>#REF!</v>
      </c>
      <c r="C43" t="str">
        <f t="shared" si="2"/>
        <v>good</v>
      </c>
      <c r="D43" t="s">
        <v>5407</v>
      </c>
    </row>
    <row r="44" spans="1:4">
      <c r="A44" t="s">
        <v>3493</v>
      </c>
      <c r="B44" t="e">
        <f>INDEX(#REF!,MATCH(A44,#REF!,0))</f>
        <v>#REF!</v>
      </c>
      <c r="C44" t="str">
        <f t="shared" si="2"/>
        <v>good</v>
      </c>
      <c r="D44" t="s">
        <v>5407</v>
      </c>
    </row>
    <row r="45" spans="1:4">
      <c r="A45" t="s">
        <v>3496</v>
      </c>
      <c r="B45" t="e">
        <f>INDEX(#REF!,MATCH(A45,#REF!,0))</f>
        <v>#REF!</v>
      </c>
      <c r="C45" t="str">
        <f t="shared" si="2"/>
        <v>good</v>
      </c>
      <c r="D45" t="s">
        <v>5407</v>
      </c>
    </row>
    <row r="46" spans="1:4">
      <c r="A46" t="s">
        <v>3498</v>
      </c>
      <c r="B46" t="e">
        <f>INDEX(#REF!,MATCH(A46,#REF!,0))</f>
        <v>#REF!</v>
      </c>
      <c r="C46" t="str">
        <f t="shared" si="2"/>
        <v>good</v>
      </c>
      <c r="D46" t="s">
        <v>5407</v>
      </c>
    </row>
    <row r="47" spans="1:4">
      <c r="A47" t="s">
        <v>3501</v>
      </c>
      <c r="B47" t="e">
        <f>INDEX(#REF!,MATCH(A47,#REF!,0))</f>
        <v>#REF!</v>
      </c>
      <c r="C47" t="str">
        <f t="shared" si="2"/>
        <v>good</v>
      </c>
      <c r="D47" t="s">
        <v>5407</v>
      </c>
    </row>
    <row r="48" spans="1:4">
      <c r="A48" t="s">
        <v>3509</v>
      </c>
      <c r="B48" t="e">
        <f>INDEX(#REF!,MATCH(A48,#REF!,0))</f>
        <v>#REF!</v>
      </c>
      <c r="C48" t="str">
        <f t="shared" si="2"/>
        <v>good</v>
      </c>
      <c r="D48" t="s">
        <v>5407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6182</v>
      </c>
    </row>
    <row r="2" spans="1:2">
      <c r="A2" t="s">
        <v>2561</v>
      </c>
      <c r="B2" s="20">
        <v>92</v>
      </c>
    </row>
    <row r="3" spans="1:2">
      <c r="A3" t="s">
        <v>3198</v>
      </c>
      <c r="B3" s="20">
        <v>111</v>
      </c>
    </row>
    <row r="4" spans="1:2">
      <c r="A4" t="s">
        <v>2702</v>
      </c>
      <c r="B4" s="20">
        <v>192</v>
      </c>
    </row>
    <row r="5" spans="1:2">
      <c r="A5" t="s">
        <v>1115</v>
      </c>
      <c r="B5" s="20">
        <v>200</v>
      </c>
    </row>
    <row r="6" spans="1:2">
      <c r="A6" t="s">
        <v>2000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2525</v>
      </c>
      <c r="B8" s="20">
        <v>418</v>
      </c>
    </row>
    <row r="9" spans="1:2">
      <c r="A9" t="s">
        <v>2833</v>
      </c>
      <c r="B9" s="20">
        <v>440</v>
      </c>
    </row>
    <row r="10" spans="1:2">
      <c r="A10" t="s">
        <v>1479</v>
      </c>
      <c r="B10" s="20">
        <v>483</v>
      </c>
    </row>
    <row r="11" spans="1:2">
      <c r="A11" t="s">
        <v>2178</v>
      </c>
      <c r="B11" s="20">
        <v>495</v>
      </c>
    </row>
    <row r="12" spans="1:2">
      <c r="A12" t="s">
        <v>1832</v>
      </c>
      <c r="B12" s="20">
        <v>500</v>
      </c>
    </row>
    <row r="13" spans="1:2">
      <c r="A13" t="s">
        <v>1782</v>
      </c>
      <c r="B13" s="20">
        <v>500</v>
      </c>
    </row>
    <row r="14" spans="1:2">
      <c r="A14" t="s">
        <v>1803</v>
      </c>
      <c r="B14" s="20">
        <v>500</v>
      </c>
    </row>
    <row r="15" spans="1:2">
      <c r="A15" t="s">
        <v>2650</v>
      </c>
      <c r="B15" s="20">
        <v>508</v>
      </c>
    </row>
    <row r="16" spans="1:2">
      <c r="A16" t="s">
        <v>2559</v>
      </c>
      <c r="B16" s="20">
        <v>513</v>
      </c>
    </row>
    <row r="17" spans="1:2">
      <c r="A17" t="s">
        <v>1459</v>
      </c>
      <c r="B17" s="20">
        <v>513</v>
      </c>
    </row>
    <row r="18" spans="1:2">
      <c r="A18" t="s">
        <v>1191</v>
      </c>
      <c r="B18" s="20">
        <v>521</v>
      </c>
    </row>
    <row r="19" spans="1:2">
      <c r="A19" t="s">
        <v>1195</v>
      </c>
      <c r="B19" s="20">
        <v>522</v>
      </c>
    </row>
    <row r="20" spans="1:2">
      <c r="A20" t="s">
        <v>2912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1647</v>
      </c>
      <c r="B22" s="20">
        <v>673</v>
      </c>
    </row>
    <row r="23" spans="1:2">
      <c r="A23" t="s">
        <v>2552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1737</v>
      </c>
      <c r="B28" s="20">
        <v>877</v>
      </c>
    </row>
    <row r="29" spans="1:2">
      <c r="A29" t="s">
        <v>1919</v>
      </c>
      <c r="B29" s="20">
        <v>890</v>
      </c>
    </row>
    <row r="30" spans="1:2">
      <c r="A30" t="s">
        <v>3305</v>
      </c>
      <c r="B30" s="20">
        <v>906</v>
      </c>
    </row>
    <row r="31" spans="1:2">
      <c r="A31" t="s">
        <v>1381</v>
      </c>
      <c r="B31" s="20">
        <v>908</v>
      </c>
    </row>
    <row r="32" spans="1:2">
      <c r="A32" t="s">
        <v>1197</v>
      </c>
      <c r="B32" s="20">
        <v>941</v>
      </c>
    </row>
    <row r="33" spans="1:2">
      <c r="A33" t="s">
        <v>2522</v>
      </c>
      <c r="B33" s="20">
        <v>959</v>
      </c>
    </row>
    <row r="34" spans="1:2">
      <c r="A34" t="s">
        <v>1007</v>
      </c>
      <c r="B34" s="20">
        <v>1000</v>
      </c>
    </row>
    <row r="35" spans="1:2">
      <c r="A35" t="s">
        <v>1648</v>
      </c>
      <c r="B35" s="20">
        <v>1033</v>
      </c>
    </row>
    <row r="36" spans="1:2">
      <c r="A36" t="s">
        <v>1632</v>
      </c>
      <c r="B36" s="20">
        <v>1080</v>
      </c>
    </row>
    <row r="37" spans="1:2">
      <c r="A37" t="s">
        <v>2712</v>
      </c>
      <c r="B37" s="20">
        <v>1088</v>
      </c>
    </row>
    <row r="38" spans="1:2">
      <c r="A38" t="s">
        <v>1475</v>
      </c>
      <c r="B38" s="20">
        <v>1098</v>
      </c>
    </row>
    <row r="39" spans="1:2">
      <c r="A39" t="s">
        <v>1913</v>
      </c>
      <c r="B39" s="20">
        <v>1196</v>
      </c>
    </row>
    <row r="40" spans="1:2">
      <c r="A40" t="s">
        <v>1476</v>
      </c>
      <c r="B40" s="20">
        <v>1222</v>
      </c>
    </row>
    <row r="41" spans="1:2">
      <c r="A41" t="s">
        <v>1525</v>
      </c>
      <c r="B41" s="20">
        <v>1232</v>
      </c>
    </row>
    <row r="42" spans="1:2">
      <c r="A42" t="s">
        <v>1441</v>
      </c>
      <c r="B42" s="20">
        <v>1411</v>
      </c>
    </row>
    <row r="43" spans="1:2">
      <c r="A43" t="s">
        <v>1439</v>
      </c>
      <c r="B43" s="20">
        <v>1481</v>
      </c>
    </row>
    <row r="44" spans="1:2">
      <c r="A44" t="s">
        <v>1635</v>
      </c>
      <c r="B44" s="20">
        <v>1535</v>
      </c>
    </row>
    <row r="45" spans="1:2">
      <c r="A45" t="s">
        <v>2914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3308</v>
      </c>
      <c r="B48" s="20">
        <v>1792</v>
      </c>
    </row>
    <row r="49" spans="1:2">
      <c r="A49" t="s">
        <v>1522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2261</v>
      </c>
      <c r="B51" s="20">
        <v>1876</v>
      </c>
    </row>
    <row r="52" spans="1:2">
      <c r="A52" t="s">
        <v>1653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1542</v>
      </c>
      <c r="B54" s="20">
        <v>2015</v>
      </c>
    </row>
    <row r="55" spans="1:2">
      <c r="A55" t="s">
        <v>1926</v>
      </c>
      <c r="B55" s="20">
        <v>2083</v>
      </c>
    </row>
    <row r="56" spans="1:2">
      <c r="A56" t="s">
        <v>1412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1473</v>
      </c>
      <c r="B59" s="20">
        <v>2405</v>
      </c>
    </row>
    <row r="60" spans="1:2">
      <c r="A60" t="s">
        <v>1590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2798</v>
      </c>
      <c r="B62" s="20">
        <v>3061</v>
      </c>
    </row>
    <row r="63" spans="1:2">
      <c r="A63" t="s">
        <v>2706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2708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1652</v>
      </c>
      <c r="B69" s="20">
        <v>3985</v>
      </c>
    </row>
    <row r="70" spans="1:2">
      <c r="A70" t="s">
        <v>2795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1592</v>
      </c>
      <c r="B73" s="20">
        <v>5485</v>
      </c>
    </row>
    <row r="74" spans="1:2">
      <c r="A74" t="s">
        <v>1756</v>
      </c>
      <c r="B74" s="20">
        <v>5950</v>
      </c>
    </row>
    <row r="75" spans="1:2">
      <c r="A75" t="s">
        <v>1454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74" priority="14">
      <formula>$A2="Hun"</formula>
    </cfRule>
  </conditionalFormatting>
  <conditionalFormatting sqref="A2:B1048576">
    <cfRule type="expression" dxfId="973" priority="13">
      <formula>$U2="X"</formula>
    </cfRule>
  </conditionalFormatting>
  <conditionalFormatting sqref="A2:A63 A66:A80 A82:A1048561">
    <cfRule type="expression" dxfId="972" priority="12">
      <formula>$H2&lt;&gt;$H3</formula>
    </cfRule>
  </conditionalFormatting>
  <conditionalFormatting sqref="A2:A63 A82:B1048561 A66:B80">
    <cfRule type="expression" dxfId="971" priority="10">
      <formula>$G2="X"</formula>
    </cfRule>
    <cfRule type="expression" dxfId="970" priority="11">
      <formula>$R2&lt;&gt;$R3</formula>
    </cfRule>
  </conditionalFormatting>
  <conditionalFormatting sqref="A1048562:A1048576">
    <cfRule type="expression" dxfId="969" priority="15">
      <formula>#REF!&lt;&gt;$H1</formula>
    </cfRule>
  </conditionalFormatting>
  <conditionalFormatting sqref="A64:A65">
    <cfRule type="expression" dxfId="968" priority="16">
      <formula>$H64&lt;&gt;$H66</formula>
    </cfRule>
  </conditionalFormatting>
  <conditionalFormatting sqref="A1048562:A1048576">
    <cfRule type="expression" dxfId="967" priority="17">
      <formula>#REF!="X"</formula>
    </cfRule>
    <cfRule type="expression" dxfId="966" priority="18">
      <formula>#REF!&lt;&gt;$R1</formula>
    </cfRule>
  </conditionalFormatting>
  <conditionalFormatting sqref="A64:A65">
    <cfRule type="expression" dxfId="965" priority="19">
      <formula>$G64="X"</formula>
    </cfRule>
    <cfRule type="expression" dxfId="964" priority="20">
      <formula>$R64&lt;&gt;$R66</formula>
    </cfRule>
  </conditionalFormatting>
  <conditionalFormatting sqref="B2:B63">
    <cfRule type="expression" dxfId="963" priority="2">
      <formula>$G2="X"</formula>
    </cfRule>
    <cfRule type="expression" dxfId="962" priority="3">
      <formula>$R2&lt;&gt;$R3</formula>
    </cfRule>
  </conditionalFormatting>
  <conditionalFormatting sqref="B2:B1048576">
    <cfRule type="expression" dxfId="961" priority="1">
      <formula>AND($I2&lt;&gt;"",$A2=$L2)</formula>
    </cfRule>
  </conditionalFormatting>
  <conditionalFormatting sqref="B1048562:B1048576">
    <cfRule type="expression" dxfId="960" priority="6">
      <formula>#REF!="X"</formula>
    </cfRule>
    <cfRule type="expression" dxfId="959" priority="7">
      <formula>#REF!&lt;&gt;$R1</formula>
    </cfRule>
  </conditionalFormatting>
  <conditionalFormatting sqref="B64:B65">
    <cfRule type="expression" dxfId="958" priority="8">
      <formula>$G64="X"</formula>
    </cfRule>
    <cfRule type="expression" dxfId="957" priority="9">
      <formula>$R64&lt;&gt;$R66</formula>
    </cfRule>
  </conditionalFormatting>
  <conditionalFormatting sqref="A1048562:A1048576">
    <cfRule type="expression" dxfId="956" priority="937">
      <formula>$H1048562&lt;&gt;$H1</formula>
    </cfRule>
  </conditionalFormatting>
  <conditionalFormatting sqref="A81">
    <cfRule type="expression" dxfId="955" priority="939">
      <formula>$H81&lt;&gt;#REF!</formula>
    </cfRule>
  </conditionalFormatting>
  <conditionalFormatting sqref="A1048562:B1048576">
    <cfRule type="expression" dxfId="954" priority="943">
      <formula>$G1048562="X"</formula>
    </cfRule>
    <cfRule type="expression" dxfId="953" priority="944">
      <formula>$R1048562&lt;&gt;$R1</formula>
    </cfRule>
  </conditionalFormatting>
  <conditionalFormatting sqref="A81:B81">
    <cfRule type="expression" dxfId="952" priority="947">
      <formula>$G81="X"</formula>
    </cfRule>
    <cfRule type="expression" dxfId="951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6189</v>
      </c>
      <c r="B1" s="194" t="s">
        <v>6188</v>
      </c>
      <c r="C1" s="194" t="s">
        <v>53</v>
      </c>
      <c r="D1" s="194" t="s">
        <v>6191</v>
      </c>
      <c r="E1" s="194" t="s">
        <v>6190</v>
      </c>
      <c r="F1" s="195" t="s">
        <v>6192</v>
      </c>
      <c r="G1" s="194" t="s">
        <v>6193</v>
      </c>
      <c r="H1" s="194" t="s">
        <v>6194</v>
      </c>
      <c r="M1" s="224" t="s">
        <v>6539</v>
      </c>
      <c r="N1" s="224" t="s">
        <v>6540</v>
      </c>
    </row>
    <row r="2" spans="1:14">
      <c r="A2" s="1" t="s">
        <v>6507</v>
      </c>
      <c r="B2" s="1" t="s">
        <v>3885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6508</v>
      </c>
      <c r="B3" s="1" t="s">
        <v>575</v>
      </c>
      <c r="C3" s="1" t="s">
        <v>6515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6509</v>
      </c>
      <c r="B4" s="1" t="s">
        <v>1973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6510</v>
      </c>
      <c r="B5" s="1" t="s">
        <v>2424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6511</v>
      </c>
      <c r="B6" s="1" t="s">
        <v>2981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6512</v>
      </c>
      <c r="B7" s="1" t="s">
        <v>3134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6513</v>
      </c>
      <c r="B8" s="1" t="s">
        <v>3173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6514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6516</v>
      </c>
      <c r="B10" s="1" t="s">
        <v>1437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6517</v>
      </c>
      <c r="B11" s="1" t="s">
        <v>1835</v>
      </c>
      <c r="C11" s="1" t="s">
        <v>6518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6519</v>
      </c>
      <c r="B12" s="1" t="s">
        <v>6520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6521</v>
      </c>
      <c r="B13" s="1" t="s">
        <v>1046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6522</v>
      </c>
      <c r="B14" s="1" t="s">
        <v>1058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4690</v>
      </c>
      <c r="C1" s="193" t="s">
        <v>6196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6555</v>
      </c>
      <c r="B1" s="229" t="s">
        <v>6556</v>
      </c>
    </row>
    <row r="2" spans="1:19" ht="16.5" thickTop="1" thickBot="1">
      <c r="A2" s="11" t="s">
        <v>4724</v>
      </c>
      <c r="B2" s="11" t="s">
        <v>4725</v>
      </c>
      <c r="C2" s="11" t="s">
        <v>4726</v>
      </c>
      <c r="D2" s="11" t="s">
        <v>4727</v>
      </c>
      <c r="E2" s="11" t="s">
        <v>4728</v>
      </c>
      <c r="F2" s="11" t="s">
        <v>4729</v>
      </c>
      <c r="G2" s="11" t="s">
        <v>4730</v>
      </c>
      <c r="H2" s="11" t="s">
        <v>4731</v>
      </c>
      <c r="I2" s="11" t="s">
        <v>4732</v>
      </c>
      <c r="J2" s="11" t="s">
        <v>4733</v>
      </c>
      <c r="K2" s="11" t="s">
        <v>4734</v>
      </c>
      <c r="L2" s="11" t="s">
        <v>4735</v>
      </c>
      <c r="M2" s="11" t="s">
        <v>4736</v>
      </c>
      <c r="N2" s="11" t="s">
        <v>4737</v>
      </c>
      <c r="O2" s="11" t="s">
        <v>4738</v>
      </c>
      <c r="P2" s="11" t="s">
        <v>4739</v>
      </c>
      <c r="Q2" s="14" t="s">
        <v>4686</v>
      </c>
      <c r="R2" s="14" t="s">
        <v>5287</v>
      </c>
      <c r="S2" s="14" t="s">
        <v>5288</v>
      </c>
    </row>
    <row r="3" spans="1:19" ht="15.75" thickTop="1">
      <c r="A3" s="12" t="s">
        <v>4740</v>
      </c>
      <c r="B3" s="12" t="s">
        <v>6557</v>
      </c>
      <c r="C3" s="12" t="s">
        <v>6558</v>
      </c>
      <c r="D3" s="12" t="s">
        <v>3811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4740</v>
      </c>
      <c r="B4" s="12" t="s">
        <v>6559</v>
      </c>
      <c r="C4" s="12" t="s">
        <v>6560</v>
      </c>
      <c r="D4" s="12" t="s">
        <v>3811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4740</v>
      </c>
      <c r="B5" s="12" t="s">
        <v>6561</v>
      </c>
      <c r="C5" s="12" t="s">
        <v>6562</v>
      </c>
      <c r="D5" s="12" t="s">
        <v>3811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4740</v>
      </c>
      <c r="B6" s="12" t="s">
        <v>5061</v>
      </c>
      <c r="C6" s="12" t="s">
        <v>5062</v>
      </c>
      <c r="D6" s="12" t="s">
        <v>3811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4740</v>
      </c>
      <c r="B7" s="12" t="s">
        <v>4931</v>
      </c>
      <c r="C7" s="12" t="s">
        <v>4932</v>
      </c>
      <c r="D7" s="12" t="s">
        <v>3811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4740</v>
      </c>
      <c r="B8" s="12" t="s">
        <v>5003</v>
      </c>
      <c r="C8" s="12" t="s">
        <v>5004</v>
      </c>
      <c r="D8" s="12" t="s">
        <v>3811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4740</v>
      </c>
      <c r="B9" s="12" t="s">
        <v>4857</v>
      </c>
      <c r="C9" s="12" t="s">
        <v>4858</v>
      </c>
      <c r="D9" s="12" t="s">
        <v>3811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4740</v>
      </c>
      <c r="B10" s="12" t="s">
        <v>4867</v>
      </c>
      <c r="C10" s="12" t="s">
        <v>4868</v>
      </c>
      <c r="D10" s="12" t="s">
        <v>3811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4740</v>
      </c>
      <c r="B11" s="12" t="s">
        <v>4751</v>
      </c>
      <c r="C11" s="12" t="s">
        <v>4752</v>
      </c>
      <c r="D11" s="12" t="s">
        <v>3811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4740</v>
      </c>
      <c r="B12" s="12" t="s">
        <v>4873</v>
      </c>
      <c r="C12" s="12" t="s">
        <v>4874</v>
      </c>
      <c r="D12" s="12" t="s">
        <v>3811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4740</v>
      </c>
      <c r="B13" s="12" t="s">
        <v>4885</v>
      </c>
      <c r="C13" s="12" t="s">
        <v>4886</v>
      </c>
      <c r="D13" s="12" t="s">
        <v>3811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4740</v>
      </c>
      <c r="B14" s="12" t="s">
        <v>4759</v>
      </c>
      <c r="C14" s="12" t="s">
        <v>4760</v>
      </c>
      <c r="D14" s="12" t="s">
        <v>3811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4740</v>
      </c>
      <c r="B15" s="12" t="s">
        <v>6563</v>
      </c>
      <c r="C15" s="12" t="s">
        <v>6564</v>
      </c>
      <c r="D15" s="12" t="s">
        <v>3811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4740</v>
      </c>
      <c r="B16" s="12" t="s">
        <v>6565</v>
      </c>
      <c r="C16" s="12" t="s">
        <v>6566</v>
      </c>
      <c r="D16" s="12" t="s">
        <v>3811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4740</v>
      </c>
      <c r="B17" s="12" t="s">
        <v>5031</v>
      </c>
      <c r="C17" s="12" t="s">
        <v>5032</v>
      </c>
      <c r="D17" s="12" t="s">
        <v>3811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4740</v>
      </c>
      <c r="B18" s="12" t="s">
        <v>6567</v>
      </c>
      <c r="C18" s="12" t="s">
        <v>6568</v>
      </c>
      <c r="D18" s="12" t="s">
        <v>3811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4740</v>
      </c>
      <c r="B19" s="12" t="s">
        <v>6569</v>
      </c>
      <c r="C19" s="12" t="s">
        <v>6570</v>
      </c>
      <c r="D19" s="12" t="s">
        <v>3811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4740</v>
      </c>
      <c r="B20" s="12" t="s">
        <v>6571</v>
      </c>
      <c r="C20" s="12" t="s">
        <v>6572</v>
      </c>
      <c r="D20" s="12" t="s">
        <v>3811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4740</v>
      </c>
      <c r="B21" s="12" t="s">
        <v>6573</v>
      </c>
      <c r="C21" s="12" t="s">
        <v>6574</v>
      </c>
      <c r="D21" s="12" t="s">
        <v>3811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4740</v>
      </c>
      <c r="B22" s="12" t="s">
        <v>6575</v>
      </c>
      <c r="C22" s="12" t="s">
        <v>6576</v>
      </c>
      <c r="D22" s="12" t="s">
        <v>3811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4740</v>
      </c>
      <c r="B23" s="12" t="s">
        <v>6577</v>
      </c>
      <c r="C23" s="12" t="s">
        <v>6578</v>
      </c>
      <c r="D23" s="12" t="s">
        <v>3811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4740</v>
      </c>
      <c r="B24" s="12" t="s">
        <v>6579</v>
      </c>
      <c r="C24" s="12" t="s">
        <v>6580</v>
      </c>
      <c r="D24" s="12" t="s">
        <v>3811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4740</v>
      </c>
      <c r="B25" s="12" t="s">
        <v>4869</v>
      </c>
      <c r="C25" s="12" t="s">
        <v>4870</v>
      </c>
      <c r="D25" s="12" t="s">
        <v>3811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4740</v>
      </c>
      <c r="B26" s="12" t="s">
        <v>6581</v>
      </c>
      <c r="C26" s="12" t="s">
        <v>6582</v>
      </c>
      <c r="D26" s="12" t="s">
        <v>3811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4740</v>
      </c>
      <c r="B27" s="12" t="s">
        <v>5127</v>
      </c>
      <c r="C27" s="12" t="s">
        <v>5128</v>
      </c>
      <c r="D27" s="12" t="s">
        <v>3811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4740</v>
      </c>
      <c r="B28" s="12" t="s">
        <v>4989</v>
      </c>
      <c r="C28" s="12" t="s">
        <v>4990</v>
      </c>
      <c r="D28" s="12" t="s">
        <v>3811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4740</v>
      </c>
      <c r="B29" s="12" t="s">
        <v>5109</v>
      </c>
      <c r="C29" s="12" t="s">
        <v>5110</v>
      </c>
      <c r="D29" s="12" t="s">
        <v>3811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4740</v>
      </c>
      <c r="B30" s="12" t="s">
        <v>4847</v>
      </c>
      <c r="C30" s="12" t="s">
        <v>4848</v>
      </c>
      <c r="D30" s="12" t="s">
        <v>3811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4740</v>
      </c>
      <c r="B31" s="12" t="s">
        <v>4855</v>
      </c>
      <c r="C31" s="12" t="s">
        <v>4856</v>
      </c>
      <c r="D31" s="12" t="s">
        <v>3811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4740</v>
      </c>
      <c r="B32" s="12" t="s">
        <v>6583</v>
      </c>
      <c r="C32" s="12" t="s">
        <v>6584</v>
      </c>
      <c r="D32" s="12" t="s">
        <v>3811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4740</v>
      </c>
      <c r="B33" s="12" t="s">
        <v>5059</v>
      </c>
      <c r="C33" s="12" t="s">
        <v>5060</v>
      </c>
      <c r="D33" s="12" t="s">
        <v>3811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4740</v>
      </c>
      <c r="B34" s="12" t="s">
        <v>4745</v>
      </c>
      <c r="C34" s="12" t="s">
        <v>4746</v>
      </c>
      <c r="D34" s="12" t="s">
        <v>3811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4740</v>
      </c>
      <c r="B35" s="12" t="s">
        <v>5087</v>
      </c>
      <c r="C35" s="12" t="s">
        <v>5088</v>
      </c>
      <c r="D35" s="12" t="s">
        <v>3811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4740</v>
      </c>
      <c r="B36" s="12" t="s">
        <v>4861</v>
      </c>
      <c r="C36" s="12" t="s">
        <v>4862</v>
      </c>
      <c r="D36" s="12" t="s">
        <v>3811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4740</v>
      </c>
      <c r="B37" s="12" t="s">
        <v>6585</v>
      </c>
      <c r="C37" s="12" t="s">
        <v>6586</v>
      </c>
      <c r="D37" s="12" t="s">
        <v>3811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4740</v>
      </c>
      <c r="B38" s="12" t="s">
        <v>6587</v>
      </c>
      <c r="C38" s="12" t="s">
        <v>6588</v>
      </c>
      <c r="D38" s="12" t="s">
        <v>3811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4740</v>
      </c>
      <c r="B39" s="12" t="s">
        <v>6589</v>
      </c>
      <c r="C39" s="12" t="s">
        <v>6590</v>
      </c>
      <c r="D39" s="12" t="s">
        <v>3811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4740</v>
      </c>
      <c r="B40" s="12" t="s">
        <v>6591</v>
      </c>
      <c r="C40" s="12" t="s">
        <v>6592</v>
      </c>
      <c r="D40" s="12" t="s">
        <v>3811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4740</v>
      </c>
      <c r="B41" s="12" t="s">
        <v>4929</v>
      </c>
      <c r="C41" s="12" t="s">
        <v>4930</v>
      </c>
      <c r="D41" s="12" t="s">
        <v>3811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4740</v>
      </c>
      <c r="B42" s="12" t="s">
        <v>4767</v>
      </c>
      <c r="C42" s="12" t="s">
        <v>4768</v>
      </c>
      <c r="D42" s="12" t="s">
        <v>3811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4740</v>
      </c>
      <c r="B43" s="12" t="s">
        <v>6593</v>
      </c>
      <c r="C43" s="12" t="s">
        <v>6594</v>
      </c>
      <c r="D43" s="12" t="s">
        <v>3811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4740</v>
      </c>
      <c r="B44" s="12" t="s">
        <v>6595</v>
      </c>
      <c r="C44" s="12" t="s">
        <v>6596</v>
      </c>
      <c r="D44" s="12" t="s">
        <v>3811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4740</v>
      </c>
      <c r="B45" s="12" t="s">
        <v>6597</v>
      </c>
      <c r="C45" s="12" t="s">
        <v>6598</v>
      </c>
      <c r="D45" s="12" t="s">
        <v>3811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4740</v>
      </c>
      <c r="B46" s="12" t="s">
        <v>6599</v>
      </c>
      <c r="C46" s="12" t="s">
        <v>6600</v>
      </c>
      <c r="D46" s="12" t="s">
        <v>3811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4740</v>
      </c>
      <c r="B47" s="12" t="s">
        <v>6601</v>
      </c>
      <c r="C47" s="12" t="s">
        <v>6602</v>
      </c>
      <c r="D47" s="12" t="s">
        <v>3811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4740</v>
      </c>
      <c r="B48" s="12" t="s">
        <v>4753</v>
      </c>
      <c r="C48" s="12" t="s">
        <v>4754</v>
      </c>
      <c r="D48" s="12" t="s">
        <v>3811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4740</v>
      </c>
      <c r="B49" s="12" t="s">
        <v>5023</v>
      </c>
      <c r="C49" s="12" t="s">
        <v>5024</v>
      </c>
      <c r="D49" s="12" t="s">
        <v>3811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4740</v>
      </c>
      <c r="B50" s="12" t="s">
        <v>6603</v>
      </c>
      <c r="C50" s="12" t="s">
        <v>6604</v>
      </c>
      <c r="D50" s="12" t="s">
        <v>3811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4740</v>
      </c>
      <c r="B51" s="12" t="s">
        <v>6605</v>
      </c>
      <c r="C51" s="12" t="s">
        <v>6606</v>
      </c>
      <c r="D51" s="12" t="s">
        <v>3811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4740</v>
      </c>
      <c r="B52" s="12" t="s">
        <v>6607</v>
      </c>
      <c r="C52" s="12" t="s">
        <v>6608</v>
      </c>
      <c r="D52" s="12" t="s">
        <v>3811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4740</v>
      </c>
      <c r="B53" s="12" t="s">
        <v>6609</v>
      </c>
      <c r="C53" s="12" t="s">
        <v>6610</v>
      </c>
      <c r="D53" s="12" t="s">
        <v>3811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4740</v>
      </c>
      <c r="B54" s="12" t="s">
        <v>6611</v>
      </c>
      <c r="C54" s="12" t="s">
        <v>6612</v>
      </c>
      <c r="D54" s="12" t="s">
        <v>3811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4740</v>
      </c>
      <c r="B55" s="12" t="s">
        <v>6613</v>
      </c>
      <c r="C55" s="12" t="s">
        <v>6614</v>
      </c>
      <c r="D55" s="12" t="s">
        <v>3811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4740</v>
      </c>
      <c r="B56" s="12" t="s">
        <v>4863</v>
      </c>
      <c r="C56" s="12" t="s">
        <v>4864</v>
      </c>
      <c r="D56" s="12" t="s">
        <v>3811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4740</v>
      </c>
      <c r="B57" s="12" t="s">
        <v>6615</v>
      </c>
      <c r="C57" s="12" t="s">
        <v>6616</v>
      </c>
      <c r="D57" s="12" t="s">
        <v>3811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4740</v>
      </c>
      <c r="B58" s="12" t="s">
        <v>6617</v>
      </c>
      <c r="C58" s="12" t="s">
        <v>6618</v>
      </c>
      <c r="D58" s="12" t="s">
        <v>3811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4740</v>
      </c>
      <c r="B59" s="12" t="s">
        <v>5275</v>
      </c>
      <c r="C59" s="12" t="s">
        <v>5276</v>
      </c>
      <c r="D59" s="12" t="s">
        <v>3811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4740</v>
      </c>
      <c r="B60" s="12" t="s">
        <v>5261</v>
      </c>
      <c r="C60" s="12" t="s">
        <v>5262</v>
      </c>
      <c r="D60" s="12" t="s">
        <v>3811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4740</v>
      </c>
      <c r="B61" s="12" t="s">
        <v>5029</v>
      </c>
      <c r="C61" s="12" t="s">
        <v>5030</v>
      </c>
      <c r="D61" s="12" t="s">
        <v>3811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4740</v>
      </c>
      <c r="B62" s="12" t="s">
        <v>6619</v>
      </c>
      <c r="C62" s="12" t="s">
        <v>6620</v>
      </c>
      <c r="D62" s="12" t="s">
        <v>3811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4740</v>
      </c>
      <c r="B63" s="12" t="s">
        <v>6621</v>
      </c>
      <c r="C63" s="12" t="s">
        <v>5008</v>
      </c>
      <c r="D63" s="12" t="s">
        <v>3811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4740</v>
      </c>
      <c r="B64" s="12" t="s">
        <v>6622</v>
      </c>
      <c r="C64" s="12" t="s">
        <v>6623</v>
      </c>
      <c r="D64" s="12" t="s">
        <v>3811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4740</v>
      </c>
      <c r="B65" s="12" t="s">
        <v>6624</v>
      </c>
      <c r="C65" s="12" t="s">
        <v>6625</v>
      </c>
      <c r="D65" s="12" t="s">
        <v>3811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4740</v>
      </c>
      <c r="B66" s="12" t="s">
        <v>6626</v>
      </c>
      <c r="C66" s="12" t="s">
        <v>6627</v>
      </c>
      <c r="D66" s="12" t="s">
        <v>3811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4740</v>
      </c>
      <c r="B67" s="12" t="s">
        <v>6628</v>
      </c>
      <c r="C67" s="12" t="s">
        <v>6629</v>
      </c>
      <c r="D67" s="12" t="s">
        <v>3811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4740</v>
      </c>
      <c r="B68" s="12" t="s">
        <v>6630</v>
      </c>
      <c r="C68" s="12" t="s">
        <v>6631</v>
      </c>
      <c r="D68" s="12" t="s">
        <v>3811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4740</v>
      </c>
      <c r="B69" s="12" t="s">
        <v>6632</v>
      </c>
      <c r="C69" s="12" t="s">
        <v>6633</v>
      </c>
      <c r="D69" s="12" t="s">
        <v>3811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4740</v>
      </c>
      <c r="B70" s="12" t="s">
        <v>6634</v>
      </c>
      <c r="C70" s="12" t="s">
        <v>6635</v>
      </c>
      <c r="D70" s="12" t="s">
        <v>3811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4740</v>
      </c>
      <c r="B71" s="12" t="s">
        <v>6636</v>
      </c>
      <c r="C71" s="12" t="s">
        <v>6637</v>
      </c>
      <c r="D71" s="12" t="s">
        <v>3811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4740</v>
      </c>
      <c r="B72" s="12" t="s">
        <v>6638</v>
      </c>
      <c r="C72" s="12" t="s">
        <v>6639</v>
      </c>
      <c r="D72" s="12" t="s">
        <v>3811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4740</v>
      </c>
      <c r="B73" s="12" t="s">
        <v>4845</v>
      </c>
      <c r="C73" s="12" t="s">
        <v>4846</v>
      </c>
      <c r="D73" s="12" t="s">
        <v>3811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4740</v>
      </c>
      <c r="B74" s="12" t="s">
        <v>4889</v>
      </c>
      <c r="C74" s="12" t="s">
        <v>4890</v>
      </c>
      <c r="D74" s="12" t="s">
        <v>3811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4740</v>
      </c>
      <c r="B75" s="12" t="s">
        <v>4859</v>
      </c>
      <c r="C75" s="12" t="s">
        <v>4860</v>
      </c>
      <c r="D75" s="12" t="s">
        <v>3811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4740</v>
      </c>
      <c r="B76" s="12" t="s">
        <v>6640</v>
      </c>
      <c r="C76" s="12" t="s">
        <v>6641</v>
      </c>
      <c r="D76" s="12" t="s">
        <v>3811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4740</v>
      </c>
      <c r="B77" s="12" t="s">
        <v>5009</v>
      </c>
      <c r="C77" s="12" t="s">
        <v>5010</v>
      </c>
      <c r="D77" s="12" t="s">
        <v>3811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4740</v>
      </c>
      <c r="B78" s="12" t="s">
        <v>6642</v>
      </c>
      <c r="C78" s="12" t="s">
        <v>6643</v>
      </c>
      <c r="D78" s="12" t="s">
        <v>3811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4740</v>
      </c>
      <c r="B79" s="12" t="s">
        <v>6644</v>
      </c>
      <c r="C79" s="12" t="s">
        <v>6645</v>
      </c>
      <c r="D79" s="12" t="s">
        <v>3811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4740</v>
      </c>
      <c r="B80" s="12" t="s">
        <v>6646</v>
      </c>
      <c r="C80" s="12" t="s">
        <v>6647</v>
      </c>
      <c r="D80" s="12" t="s">
        <v>3811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4740</v>
      </c>
      <c r="B81" s="12" t="s">
        <v>6648</v>
      </c>
      <c r="C81" s="12" t="s">
        <v>6649</v>
      </c>
      <c r="D81" s="12" t="s">
        <v>3811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4740</v>
      </c>
      <c r="B82" s="12" t="s">
        <v>6650</v>
      </c>
      <c r="C82" s="12" t="s">
        <v>6651</v>
      </c>
      <c r="D82" s="12" t="s">
        <v>3811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4740</v>
      </c>
      <c r="B83" s="12" t="s">
        <v>4881</v>
      </c>
      <c r="C83" s="12" t="s">
        <v>4882</v>
      </c>
      <c r="D83" s="12" t="s">
        <v>3811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4740</v>
      </c>
      <c r="B84" s="12" t="s">
        <v>4865</v>
      </c>
      <c r="C84" s="12" t="s">
        <v>4866</v>
      </c>
      <c r="D84" s="12" t="s">
        <v>3811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4740</v>
      </c>
      <c r="B85" s="12" t="s">
        <v>6652</v>
      </c>
      <c r="C85" s="12" t="s">
        <v>6653</v>
      </c>
      <c r="D85" s="12" t="s">
        <v>3811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4740</v>
      </c>
      <c r="B86" s="12" t="s">
        <v>6654</v>
      </c>
      <c r="C86" s="12" t="s">
        <v>6655</v>
      </c>
      <c r="D86" s="12" t="s">
        <v>3811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4740</v>
      </c>
      <c r="B87" s="12" t="s">
        <v>5091</v>
      </c>
      <c r="C87" s="12" t="s">
        <v>5092</v>
      </c>
      <c r="D87" s="12" t="s">
        <v>3811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4740</v>
      </c>
      <c r="B88" s="12" t="s">
        <v>4895</v>
      </c>
      <c r="C88" s="12" t="s">
        <v>4896</v>
      </c>
      <c r="D88" s="12" t="s">
        <v>3811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4740</v>
      </c>
      <c r="B89" s="12" t="s">
        <v>4965</v>
      </c>
      <c r="C89" s="12" t="s">
        <v>4966</v>
      </c>
      <c r="D89" s="12" t="s">
        <v>3811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4740</v>
      </c>
      <c r="B90" s="12" t="s">
        <v>6656</v>
      </c>
      <c r="C90" s="12" t="s">
        <v>6657</v>
      </c>
      <c r="D90" s="12" t="s">
        <v>3811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4740</v>
      </c>
      <c r="B91" s="12" t="s">
        <v>4899</v>
      </c>
      <c r="C91" s="12" t="s">
        <v>4900</v>
      </c>
      <c r="D91" s="12" t="s">
        <v>3811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4740</v>
      </c>
      <c r="B92" s="12" t="s">
        <v>6658</v>
      </c>
      <c r="C92" s="12" t="s">
        <v>6659</v>
      </c>
      <c r="D92" s="12" t="s">
        <v>3811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4740</v>
      </c>
      <c r="B93" s="12" t="s">
        <v>6660</v>
      </c>
      <c r="C93" s="12" t="s">
        <v>6661</v>
      </c>
      <c r="D93" s="12" t="s">
        <v>3811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4740</v>
      </c>
      <c r="B94" s="12" t="s">
        <v>6662</v>
      </c>
      <c r="C94" s="12" t="s">
        <v>6663</v>
      </c>
      <c r="D94" s="12" t="s">
        <v>3811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4740</v>
      </c>
      <c r="B95" s="12" t="s">
        <v>4983</v>
      </c>
      <c r="C95" s="12" t="s">
        <v>4984</v>
      </c>
      <c r="D95" s="12" t="s">
        <v>3811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4740</v>
      </c>
      <c r="B96" s="12" t="s">
        <v>4849</v>
      </c>
      <c r="C96" s="12" t="s">
        <v>4850</v>
      </c>
      <c r="D96" s="12" t="s">
        <v>3811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4740</v>
      </c>
      <c r="B97" s="12" t="s">
        <v>6664</v>
      </c>
      <c r="C97" s="12" t="s">
        <v>6665</v>
      </c>
      <c r="D97" s="12" t="s">
        <v>3811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4740</v>
      </c>
      <c r="B98" s="12" t="s">
        <v>6666</v>
      </c>
      <c r="C98" s="12" t="s">
        <v>6667</v>
      </c>
      <c r="D98" s="12" t="s">
        <v>3811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4740</v>
      </c>
      <c r="B99" s="12" t="s">
        <v>6668</v>
      </c>
      <c r="C99" s="12" t="s">
        <v>6669</v>
      </c>
      <c r="D99" s="12" t="s">
        <v>3811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4740</v>
      </c>
      <c r="B100" s="12" t="s">
        <v>6670</v>
      </c>
      <c r="C100" s="12" t="s">
        <v>6671</v>
      </c>
      <c r="D100" s="12" t="s">
        <v>3811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4740</v>
      </c>
      <c r="B101" s="12" t="s">
        <v>6672</v>
      </c>
      <c r="C101" s="12" t="s">
        <v>6673</v>
      </c>
      <c r="D101" s="12" t="s">
        <v>3811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4740</v>
      </c>
      <c r="B102" s="12" t="s">
        <v>6674</v>
      </c>
      <c r="C102" s="12" t="s">
        <v>5026</v>
      </c>
      <c r="D102" s="12" t="s">
        <v>3811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4740</v>
      </c>
      <c r="B103" s="12" t="s">
        <v>6675</v>
      </c>
      <c r="C103" s="12" t="s">
        <v>6676</v>
      </c>
      <c r="D103" s="12" t="s">
        <v>3811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4740</v>
      </c>
      <c r="B104" s="12" t="s">
        <v>6677</v>
      </c>
      <c r="C104" s="12" t="s">
        <v>6678</v>
      </c>
      <c r="D104" s="12" t="s">
        <v>3811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4740</v>
      </c>
      <c r="B105" s="12" t="s">
        <v>6679</v>
      </c>
      <c r="C105" s="12" t="s">
        <v>6680</v>
      </c>
      <c r="D105" s="12" t="s">
        <v>3811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4740</v>
      </c>
      <c r="B106" s="12" t="s">
        <v>6681</v>
      </c>
      <c r="C106" s="12" t="s">
        <v>6682</v>
      </c>
      <c r="D106" s="12" t="s">
        <v>3811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4740</v>
      </c>
      <c r="B107" s="12" t="s">
        <v>6683</v>
      </c>
      <c r="C107" s="12" t="s">
        <v>6684</v>
      </c>
      <c r="D107" s="12" t="s">
        <v>3811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4740</v>
      </c>
      <c r="B108" s="12" t="s">
        <v>6685</v>
      </c>
      <c r="C108" s="12" t="s">
        <v>6686</v>
      </c>
      <c r="D108" s="12" t="s">
        <v>3811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6687</v>
      </c>
      <c r="B109" s="12" t="s">
        <v>6688</v>
      </c>
      <c r="C109" s="12" t="s">
        <v>6689</v>
      </c>
      <c r="D109" s="12" t="s">
        <v>3811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4740</v>
      </c>
      <c r="B110" s="12" t="s">
        <v>6690</v>
      </c>
      <c r="C110" s="12" t="s">
        <v>6691</v>
      </c>
      <c r="D110" s="12" t="s">
        <v>3811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4740</v>
      </c>
      <c r="B111" s="12" t="s">
        <v>6692</v>
      </c>
      <c r="C111" s="12" t="s">
        <v>6693</v>
      </c>
      <c r="D111" s="12" t="s">
        <v>3811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4740</v>
      </c>
      <c r="B112" s="12" t="s">
        <v>6694</v>
      </c>
      <c r="C112" s="12" t="s">
        <v>6695</v>
      </c>
      <c r="D112" s="12" t="s">
        <v>3811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4740</v>
      </c>
      <c r="B113" s="12" t="s">
        <v>6696</v>
      </c>
      <c r="C113" s="12" t="s">
        <v>6697</v>
      </c>
      <c r="D113" s="12" t="s">
        <v>3811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4740</v>
      </c>
      <c r="B114" s="12" t="s">
        <v>6698</v>
      </c>
      <c r="C114" s="12" t="s">
        <v>6699</v>
      </c>
      <c r="D114" s="12" t="s">
        <v>3811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4740</v>
      </c>
      <c r="B115" s="12" t="s">
        <v>6700</v>
      </c>
      <c r="C115" s="12" t="s">
        <v>6701</v>
      </c>
      <c r="D115" s="12" t="s">
        <v>3811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4740</v>
      </c>
      <c r="B116" s="12" t="s">
        <v>6702</v>
      </c>
      <c r="C116" s="12" t="s">
        <v>5030</v>
      </c>
      <c r="D116" s="12" t="s">
        <v>3811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4740</v>
      </c>
      <c r="B117" s="12" t="s">
        <v>6703</v>
      </c>
      <c r="C117" s="12" t="s">
        <v>6704</v>
      </c>
      <c r="D117" s="12" t="s">
        <v>3811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4740</v>
      </c>
      <c r="B118" s="12" t="s">
        <v>6705</v>
      </c>
      <c r="C118" s="12" t="s">
        <v>6706</v>
      </c>
      <c r="D118" s="12" t="s">
        <v>3811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4740</v>
      </c>
      <c r="B119" s="12" t="s">
        <v>6707</v>
      </c>
      <c r="C119" s="12" t="s">
        <v>6708</v>
      </c>
      <c r="D119" s="12" t="s">
        <v>3811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4740</v>
      </c>
      <c r="B120" s="12" t="s">
        <v>6709</v>
      </c>
      <c r="C120" s="12" t="s">
        <v>6710</v>
      </c>
      <c r="D120" s="12" t="s">
        <v>3811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4740</v>
      </c>
      <c r="B121" s="12" t="s">
        <v>6711</v>
      </c>
      <c r="C121" s="12" t="s">
        <v>6712</v>
      </c>
      <c r="D121" s="12" t="s">
        <v>3811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4740</v>
      </c>
      <c r="B122" s="12" t="s">
        <v>6713</v>
      </c>
      <c r="C122" s="12" t="s">
        <v>6714</v>
      </c>
      <c r="D122" s="12" t="s">
        <v>3811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4740</v>
      </c>
      <c r="B123" s="12" t="s">
        <v>6715</v>
      </c>
      <c r="C123" s="12" t="s">
        <v>6716</v>
      </c>
      <c r="D123" s="12" t="s">
        <v>3811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4740</v>
      </c>
      <c r="B124" s="12" t="s">
        <v>6717</v>
      </c>
      <c r="C124" s="12" t="s">
        <v>6718</v>
      </c>
      <c r="D124" s="12" t="s">
        <v>3811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4740</v>
      </c>
      <c r="B125" s="12" t="s">
        <v>6719</v>
      </c>
      <c r="C125" s="12" t="s">
        <v>6720</v>
      </c>
      <c r="D125" s="12" t="s">
        <v>3811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4740</v>
      </c>
      <c r="B126" s="12" t="s">
        <v>6721</v>
      </c>
      <c r="C126" s="12" t="s">
        <v>6722</v>
      </c>
      <c r="D126" s="12" t="s">
        <v>3811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4740</v>
      </c>
      <c r="B127" s="12" t="s">
        <v>6723</v>
      </c>
      <c r="C127" s="12" t="s">
        <v>6724</v>
      </c>
      <c r="D127" s="12" t="s">
        <v>3811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4740</v>
      </c>
      <c r="B128" s="12" t="s">
        <v>6725</v>
      </c>
      <c r="C128" s="12" t="s">
        <v>6726</v>
      </c>
      <c r="D128" s="12" t="s">
        <v>3811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4740</v>
      </c>
      <c r="B129" s="12" t="s">
        <v>6727</v>
      </c>
      <c r="C129" s="12" t="s">
        <v>6728</v>
      </c>
      <c r="D129" s="12" t="s">
        <v>3811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4740</v>
      </c>
      <c r="B130" s="12" t="s">
        <v>6729</v>
      </c>
      <c r="C130" s="12" t="s">
        <v>6730</v>
      </c>
      <c r="D130" s="12" t="s">
        <v>3811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4740</v>
      </c>
      <c r="B131" s="12" t="s">
        <v>6731</v>
      </c>
      <c r="C131" s="12" t="s">
        <v>6732</v>
      </c>
      <c r="D131" s="12" t="s">
        <v>3811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4740</v>
      </c>
      <c r="B132" s="12" t="s">
        <v>6733</v>
      </c>
      <c r="C132" s="12" t="s">
        <v>6734</v>
      </c>
      <c r="D132" s="12" t="s">
        <v>3811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4740</v>
      </c>
      <c r="B133" s="12" t="s">
        <v>6735</v>
      </c>
      <c r="C133" s="12" t="s">
        <v>6736</v>
      </c>
      <c r="D133" s="12" t="s">
        <v>3811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4740</v>
      </c>
      <c r="B134" s="12" t="s">
        <v>6737</v>
      </c>
      <c r="C134" s="12" t="s">
        <v>6738</v>
      </c>
      <c r="D134" s="12" t="s">
        <v>3811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4740</v>
      </c>
      <c r="B135" s="12" t="s">
        <v>6739</v>
      </c>
      <c r="C135" s="12" t="s">
        <v>6740</v>
      </c>
      <c r="D135" s="12" t="s">
        <v>3811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4740</v>
      </c>
      <c r="B136" s="12" t="s">
        <v>6741</v>
      </c>
      <c r="C136" s="12" t="s">
        <v>6742</v>
      </c>
      <c r="D136" s="12" t="s">
        <v>3811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4740</v>
      </c>
      <c r="B137" s="12" t="s">
        <v>5007</v>
      </c>
      <c r="C137" s="12" t="s">
        <v>5008</v>
      </c>
      <c r="D137" s="12" t="s">
        <v>3811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4740</v>
      </c>
      <c r="B138" s="12" t="s">
        <v>6743</v>
      </c>
      <c r="C138" s="12" t="s">
        <v>6623</v>
      </c>
      <c r="D138" s="12" t="s">
        <v>3811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4740</v>
      </c>
      <c r="B139" s="12" t="s">
        <v>6744</v>
      </c>
      <c r="C139" s="12" t="s">
        <v>6745</v>
      </c>
      <c r="D139" s="12" t="s">
        <v>3811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4740</v>
      </c>
      <c r="B140" s="12" t="s">
        <v>6746</v>
      </c>
      <c r="C140" s="12" t="s">
        <v>6747</v>
      </c>
      <c r="D140" s="12" t="s">
        <v>3811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4740</v>
      </c>
      <c r="B141" s="12" t="s">
        <v>6748</v>
      </c>
      <c r="C141" s="12" t="s">
        <v>6749</v>
      </c>
      <c r="D141" s="12" t="s">
        <v>3811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4740</v>
      </c>
      <c r="B142" s="12" t="s">
        <v>6750</v>
      </c>
      <c r="C142" s="12" t="s">
        <v>6751</v>
      </c>
      <c r="D142" s="12" t="s">
        <v>3811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4740</v>
      </c>
      <c r="B143" s="12" t="s">
        <v>4871</v>
      </c>
      <c r="C143" s="12" t="s">
        <v>4872</v>
      </c>
      <c r="D143" s="12" t="s">
        <v>3811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4740</v>
      </c>
      <c r="B144" s="12" t="s">
        <v>6752</v>
      </c>
      <c r="C144" s="12" t="s">
        <v>6753</v>
      </c>
      <c r="D144" s="12" t="s">
        <v>3811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4740</v>
      </c>
      <c r="B145" s="12" t="s">
        <v>6754</v>
      </c>
      <c r="C145" s="12" t="s">
        <v>6755</v>
      </c>
      <c r="D145" s="12" t="s">
        <v>3811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4740</v>
      </c>
      <c r="B146" s="12" t="s">
        <v>6756</v>
      </c>
      <c r="C146" s="12" t="s">
        <v>6757</v>
      </c>
      <c r="D146" s="12" t="s">
        <v>3811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4740</v>
      </c>
      <c r="B147" s="12" t="s">
        <v>6758</v>
      </c>
      <c r="C147" s="12" t="s">
        <v>6759</v>
      </c>
      <c r="D147" s="12" t="s">
        <v>3811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4740</v>
      </c>
      <c r="B148" s="12" t="s">
        <v>6760</v>
      </c>
      <c r="C148" s="12" t="s">
        <v>6761</v>
      </c>
      <c r="D148" s="12" t="s">
        <v>3811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4740</v>
      </c>
      <c r="B149" s="12" t="s">
        <v>6762</v>
      </c>
      <c r="C149" s="12" t="s">
        <v>6763</v>
      </c>
      <c r="D149" s="12" t="s">
        <v>3811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4740</v>
      </c>
      <c r="B150" s="12" t="s">
        <v>6764</v>
      </c>
      <c r="C150" s="12" t="s">
        <v>6765</v>
      </c>
      <c r="D150" s="12" t="s">
        <v>3811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4740</v>
      </c>
      <c r="B151" s="12" t="s">
        <v>6766</v>
      </c>
      <c r="C151" s="12" t="s">
        <v>6767</v>
      </c>
      <c r="D151" s="12" t="s">
        <v>3811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4740</v>
      </c>
      <c r="B152" s="12" t="s">
        <v>6688</v>
      </c>
      <c r="C152" s="12" t="s">
        <v>6689</v>
      </c>
      <c r="D152" s="12" t="s">
        <v>3811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4740</v>
      </c>
      <c r="B153" s="12" t="s">
        <v>6768</v>
      </c>
      <c r="C153" s="12" t="s">
        <v>6769</v>
      </c>
      <c r="D153" s="12" t="s">
        <v>3811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4740</v>
      </c>
      <c r="B154" s="12" t="s">
        <v>6770</v>
      </c>
      <c r="C154" s="12" t="s">
        <v>6771</v>
      </c>
      <c r="D154" s="12" t="s">
        <v>3811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4740</v>
      </c>
      <c r="B155" s="12" t="s">
        <v>6772</v>
      </c>
      <c r="C155" s="12" t="s">
        <v>6773</v>
      </c>
      <c r="D155" s="12" t="s">
        <v>3811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4740</v>
      </c>
      <c r="B156" s="12" t="s">
        <v>6774</v>
      </c>
      <c r="C156" s="12" t="s">
        <v>6775</v>
      </c>
      <c r="D156" s="12" t="s">
        <v>3811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4740</v>
      </c>
      <c r="B157" s="12" t="s">
        <v>6776</v>
      </c>
      <c r="C157" s="12" t="s">
        <v>6777</v>
      </c>
      <c r="D157" s="12" t="s">
        <v>3811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4740</v>
      </c>
      <c r="B158" s="12" t="s">
        <v>6778</v>
      </c>
      <c r="C158" s="12" t="s">
        <v>6779</v>
      </c>
      <c r="D158" s="12" t="s">
        <v>3811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4740</v>
      </c>
      <c r="B159" s="12" t="s">
        <v>6780</v>
      </c>
      <c r="C159" s="12" t="s">
        <v>6781</v>
      </c>
      <c r="D159" s="12" t="s">
        <v>3811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4740</v>
      </c>
      <c r="B160" s="12" t="s">
        <v>6782</v>
      </c>
      <c r="C160" s="12" t="s">
        <v>6783</v>
      </c>
      <c r="D160" s="12" t="s">
        <v>3811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4740</v>
      </c>
      <c r="B161" s="12" t="s">
        <v>6784</v>
      </c>
      <c r="C161" s="12" t="s">
        <v>6785</v>
      </c>
      <c r="D161" s="12" t="s">
        <v>3811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4740</v>
      </c>
      <c r="B162" s="12" t="s">
        <v>6786</v>
      </c>
      <c r="C162" s="12" t="s">
        <v>6787</v>
      </c>
      <c r="D162" s="12" t="s">
        <v>3811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4740</v>
      </c>
      <c r="B163" s="12" t="s">
        <v>6788</v>
      </c>
      <c r="C163" s="12" t="s">
        <v>6789</v>
      </c>
      <c r="D163" s="12" t="s">
        <v>3811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4740</v>
      </c>
      <c r="B164" s="12" t="s">
        <v>6790</v>
      </c>
      <c r="C164" s="12" t="s">
        <v>6791</v>
      </c>
      <c r="D164" s="12" t="s">
        <v>3811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4740</v>
      </c>
      <c r="B165" s="12" t="s">
        <v>6792</v>
      </c>
      <c r="C165" s="12" t="s">
        <v>6793</v>
      </c>
      <c r="D165" s="12" t="s">
        <v>3811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4740</v>
      </c>
      <c r="B166" s="12" t="s">
        <v>6794</v>
      </c>
      <c r="C166" s="12" t="s">
        <v>6795</v>
      </c>
      <c r="D166" s="12" t="s">
        <v>3811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4740</v>
      </c>
      <c r="B167" s="12" t="s">
        <v>6796</v>
      </c>
      <c r="C167" s="12" t="s">
        <v>6797</v>
      </c>
      <c r="D167" s="12" t="s">
        <v>3811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4740</v>
      </c>
      <c r="B168" s="12" t="s">
        <v>5249</v>
      </c>
      <c r="C168" s="12" t="s">
        <v>5250</v>
      </c>
      <c r="D168" s="12" t="s">
        <v>3811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4740</v>
      </c>
      <c r="B169" s="12" t="s">
        <v>6798</v>
      </c>
      <c r="C169" s="12" t="s">
        <v>6799</v>
      </c>
      <c r="D169" s="12" t="s">
        <v>3811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4740</v>
      </c>
      <c r="B170" s="12" t="s">
        <v>6800</v>
      </c>
      <c r="C170" s="12" t="s">
        <v>6801</v>
      </c>
      <c r="D170" s="12" t="s">
        <v>3811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4740</v>
      </c>
      <c r="B171" s="12" t="s">
        <v>6802</v>
      </c>
      <c r="C171" s="12" t="s">
        <v>6803</v>
      </c>
      <c r="D171" s="12" t="s">
        <v>3811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4740</v>
      </c>
      <c r="B172" s="12" t="s">
        <v>6804</v>
      </c>
      <c r="C172" s="12" t="s">
        <v>6805</v>
      </c>
      <c r="D172" s="12" t="s">
        <v>3811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4740</v>
      </c>
      <c r="B173" s="12" t="s">
        <v>4953</v>
      </c>
      <c r="C173" s="12" t="s">
        <v>4954</v>
      </c>
      <c r="D173" s="12" t="s">
        <v>3811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4740</v>
      </c>
      <c r="B174" s="12" t="s">
        <v>6806</v>
      </c>
      <c r="C174" s="12" t="s">
        <v>6807</v>
      </c>
      <c r="D174" s="12" t="s">
        <v>3811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4740</v>
      </c>
      <c r="B175" s="12" t="s">
        <v>5273</v>
      </c>
      <c r="C175" s="12" t="s">
        <v>5274</v>
      </c>
      <c r="D175" s="12" t="s">
        <v>3811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4740</v>
      </c>
      <c r="B176" s="12" t="s">
        <v>6808</v>
      </c>
      <c r="C176" s="12" t="s">
        <v>6809</v>
      </c>
      <c r="D176" s="12" t="s">
        <v>3811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4740</v>
      </c>
      <c r="B177" s="12" t="s">
        <v>6810</v>
      </c>
      <c r="C177" s="12" t="s">
        <v>6811</v>
      </c>
      <c r="D177" s="12" t="s">
        <v>3811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4740</v>
      </c>
      <c r="B178" s="12" t="s">
        <v>6812</v>
      </c>
      <c r="C178" s="12" t="s">
        <v>6813</v>
      </c>
      <c r="D178" s="12" t="s">
        <v>3811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4740</v>
      </c>
      <c r="B179" s="12" t="s">
        <v>6814</v>
      </c>
      <c r="C179" s="12" t="s">
        <v>6815</v>
      </c>
      <c r="D179" s="12" t="s">
        <v>3811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4740</v>
      </c>
      <c r="B180" s="12" t="s">
        <v>6816</v>
      </c>
      <c r="C180" s="12" t="s">
        <v>6817</v>
      </c>
      <c r="D180" s="12" t="s">
        <v>3811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4740</v>
      </c>
      <c r="B181" s="12" t="s">
        <v>6818</v>
      </c>
      <c r="C181" s="12" t="s">
        <v>6819</v>
      </c>
      <c r="D181" s="12" t="s">
        <v>3811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4740</v>
      </c>
      <c r="B182" s="12" t="s">
        <v>6820</v>
      </c>
      <c r="C182" s="12" t="s">
        <v>6821</v>
      </c>
      <c r="D182" s="12" t="s">
        <v>3811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4740</v>
      </c>
      <c r="B183" s="12" t="s">
        <v>6822</v>
      </c>
      <c r="C183" s="12" t="s">
        <v>6823</v>
      </c>
      <c r="D183" s="12" t="s">
        <v>3811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4740</v>
      </c>
      <c r="B184" s="12" t="s">
        <v>6824</v>
      </c>
      <c r="C184" s="12" t="s">
        <v>6825</v>
      </c>
      <c r="D184" s="12" t="s">
        <v>3811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4740</v>
      </c>
      <c r="B185" s="12" t="s">
        <v>6826</v>
      </c>
      <c r="C185" s="12" t="s">
        <v>6827</v>
      </c>
      <c r="D185" s="12" t="s">
        <v>3811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4740</v>
      </c>
      <c r="B186" s="12" t="s">
        <v>6828</v>
      </c>
      <c r="C186" s="12" t="s">
        <v>6829</v>
      </c>
      <c r="D186" s="12" t="s">
        <v>3811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4740</v>
      </c>
      <c r="B187" s="12" t="s">
        <v>6830</v>
      </c>
      <c r="C187" s="12" t="s">
        <v>6831</v>
      </c>
      <c r="D187" s="12" t="s">
        <v>3811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4740</v>
      </c>
      <c r="B188" s="12" t="s">
        <v>6832</v>
      </c>
      <c r="C188" s="12" t="s">
        <v>6833</v>
      </c>
      <c r="D188" s="12" t="s">
        <v>3811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4740</v>
      </c>
      <c r="B189" s="12" t="s">
        <v>6834</v>
      </c>
      <c r="C189" s="12" t="s">
        <v>6835</v>
      </c>
      <c r="D189" s="12" t="s">
        <v>3811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4740</v>
      </c>
      <c r="B190" s="12" t="s">
        <v>6836</v>
      </c>
      <c r="C190" s="12" t="s">
        <v>6837</v>
      </c>
      <c r="D190" s="12" t="s">
        <v>3811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4740</v>
      </c>
      <c r="B191" s="12" t="s">
        <v>6838</v>
      </c>
      <c r="C191" s="12" t="s">
        <v>6839</v>
      </c>
      <c r="D191" s="12" t="s">
        <v>3811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4740</v>
      </c>
      <c r="B192" s="12" t="s">
        <v>6840</v>
      </c>
      <c r="C192" s="12" t="s">
        <v>6841</v>
      </c>
      <c r="D192" s="12" t="s">
        <v>3811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4740</v>
      </c>
      <c r="B193" s="12" t="s">
        <v>4851</v>
      </c>
      <c r="C193" s="12" t="s">
        <v>4852</v>
      </c>
      <c r="D193" s="12" t="s">
        <v>3811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4740</v>
      </c>
      <c r="B194" s="12" t="s">
        <v>6842</v>
      </c>
      <c r="C194" s="12" t="s">
        <v>6843</v>
      </c>
      <c r="D194" s="12" t="s">
        <v>3811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4740</v>
      </c>
      <c r="B195" s="12" t="s">
        <v>6844</v>
      </c>
      <c r="C195" s="12" t="s">
        <v>6845</v>
      </c>
      <c r="D195" s="12" t="s">
        <v>3811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4740</v>
      </c>
      <c r="B196" s="12" t="s">
        <v>6846</v>
      </c>
      <c r="C196" s="12" t="s">
        <v>6847</v>
      </c>
      <c r="D196" s="12" t="s">
        <v>3811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4740</v>
      </c>
      <c r="B197" s="12" t="s">
        <v>5063</v>
      </c>
      <c r="C197" s="12" t="s">
        <v>5064</v>
      </c>
      <c r="D197" s="12" t="s">
        <v>3811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4740</v>
      </c>
      <c r="B198" s="12" t="s">
        <v>6848</v>
      </c>
      <c r="C198" s="12" t="s">
        <v>6849</v>
      </c>
      <c r="D198" s="12" t="s">
        <v>6850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4740</v>
      </c>
      <c r="B199" s="12" t="s">
        <v>6851</v>
      </c>
      <c r="C199" s="12" t="s">
        <v>6852</v>
      </c>
      <c r="D199" s="12" t="s">
        <v>3811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4740</v>
      </c>
      <c r="B200" s="12" t="s">
        <v>6853</v>
      </c>
      <c r="C200" s="12" t="s">
        <v>4870</v>
      </c>
      <c r="D200" s="12" t="s">
        <v>3811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4740</v>
      </c>
      <c r="B201" s="12" t="s">
        <v>6854</v>
      </c>
      <c r="C201" s="12" t="s">
        <v>6855</v>
      </c>
      <c r="D201" s="12" t="s">
        <v>3811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4740</v>
      </c>
      <c r="B202" s="12" t="s">
        <v>4801</v>
      </c>
      <c r="C202" s="12" t="s">
        <v>4802</v>
      </c>
      <c r="D202" s="12" t="s">
        <v>3811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4740</v>
      </c>
      <c r="B203" s="12" t="s">
        <v>6856</v>
      </c>
      <c r="C203" s="12" t="s">
        <v>6857</v>
      </c>
      <c r="D203" s="12" t="s">
        <v>3811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4740</v>
      </c>
      <c r="B204" s="12" t="s">
        <v>6858</v>
      </c>
      <c r="C204" s="12" t="s">
        <v>6859</v>
      </c>
      <c r="D204" s="12" t="s">
        <v>3811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4740</v>
      </c>
      <c r="B205" s="12" t="s">
        <v>6860</v>
      </c>
      <c r="C205" s="12" t="s">
        <v>6861</v>
      </c>
      <c r="D205" s="12" t="s">
        <v>3811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4740</v>
      </c>
      <c r="B206" s="12" t="s">
        <v>5011</v>
      </c>
      <c r="C206" s="12" t="s">
        <v>5012</v>
      </c>
      <c r="D206" s="12" t="s">
        <v>3811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4740</v>
      </c>
      <c r="B207" s="12" t="s">
        <v>6862</v>
      </c>
      <c r="C207" s="12" t="s">
        <v>6863</v>
      </c>
      <c r="D207" s="12" t="s">
        <v>3811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4740</v>
      </c>
      <c r="B208" s="12" t="s">
        <v>6864</v>
      </c>
      <c r="C208" s="12" t="s">
        <v>6865</v>
      </c>
      <c r="D208" s="12" t="s">
        <v>3811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4740</v>
      </c>
      <c r="B209" s="12" t="s">
        <v>6866</v>
      </c>
      <c r="C209" s="12" t="s">
        <v>6867</v>
      </c>
      <c r="D209" s="12" t="s">
        <v>3811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4740</v>
      </c>
      <c r="B210" s="12" t="s">
        <v>6868</v>
      </c>
      <c r="C210" s="12" t="s">
        <v>6869</v>
      </c>
      <c r="D210" s="12" t="s">
        <v>3811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4740</v>
      </c>
      <c r="B211" s="12" t="s">
        <v>6870</v>
      </c>
      <c r="C211" s="12" t="s">
        <v>6871</v>
      </c>
      <c r="D211" s="12" t="s">
        <v>3811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4740</v>
      </c>
      <c r="B212" s="12" t="s">
        <v>6872</v>
      </c>
      <c r="C212" s="12" t="s">
        <v>6873</v>
      </c>
      <c r="D212" s="12" t="s">
        <v>3811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4740</v>
      </c>
      <c r="B213" s="12" t="s">
        <v>6874</v>
      </c>
      <c r="C213" s="12" t="s">
        <v>6875</v>
      </c>
      <c r="D213" s="12" t="s">
        <v>3811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4740</v>
      </c>
      <c r="B214" s="12" t="s">
        <v>6876</v>
      </c>
      <c r="C214" s="12" t="s">
        <v>6877</v>
      </c>
      <c r="D214" s="12" t="s">
        <v>3811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4740</v>
      </c>
      <c r="B215" s="12" t="s">
        <v>6878</v>
      </c>
      <c r="C215" s="12" t="s">
        <v>6879</v>
      </c>
      <c r="D215" s="12" t="s">
        <v>3811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4740</v>
      </c>
      <c r="B216" s="12" t="s">
        <v>5083</v>
      </c>
      <c r="C216" s="12" t="s">
        <v>5084</v>
      </c>
      <c r="D216" s="12" t="s">
        <v>3811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4740</v>
      </c>
      <c r="B217" s="12" t="s">
        <v>6880</v>
      </c>
      <c r="C217" s="12" t="s">
        <v>6881</v>
      </c>
      <c r="D217" s="12" t="s">
        <v>3811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4740</v>
      </c>
      <c r="B218" s="12" t="s">
        <v>6882</v>
      </c>
      <c r="C218" s="12" t="s">
        <v>6883</v>
      </c>
      <c r="D218" s="12" t="s">
        <v>3811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4740</v>
      </c>
      <c r="B219" s="12" t="s">
        <v>6884</v>
      </c>
      <c r="C219" s="12" t="s">
        <v>6885</v>
      </c>
      <c r="D219" s="12" t="s">
        <v>3811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4740</v>
      </c>
      <c r="B220" s="12" t="s">
        <v>6886</v>
      </c>
      <c r="C220" s="12" t="s">
        <v>6887</v>
      </c>
      <c r="D220" s="12" t="s">
        <v>3811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4740</v>
      </c>
      <c r="B221" s="12" t="s">
        <v>6888</v>
      </c>
      <c r="C221" s="12" t="s">
        <v>6889</v>
      </c>
      <c r="D221" s="12" t="s">
        <v>3811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4740</v>
      </c>
      <c r="B222" s="12" t="s">
        <v>6890</v>
      </c>
      <c r="C222" s="12" t="s">
        <v>6891</v>
      </c>
      <c r="D222" s="12" t="s">
        <v>3811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4740</v>
      </c>
      <c r="B223" s="12" t="s">
        <v>6892</v>
      </c>
      <c r="C223" s="12" t="s">
        <v>6893</v>
      </c>
      <c r="D223" s="12" t="s">
        <v>3811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4740</v>
      </c>
      <c r="B224" s="12" t="s">
        <v>6894</v>
      </c>
      <c r="C224" s="12" t="s">
        <v>6895</v>
      </c>
      <c r="D224" s="12" t="s">
        <v>3811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4740</v>
      </c>
      <c r="B225" s="12" t="s">
        <v>5181</v>
      </c>
      <c r="C225" s="12" t="s">
        <v>5182</v>
      </c>
      <c r="D225" s="12" t="s">
        <v>3811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4740</v>
      </c>
      <c r="B226" s="12" t="s">
        <v>5103</v>
      </c>
      <c r="C226" s="12" t="s">
        <v>5104</v>
      </c>
      <c r="D226" s="12" t="s">
        <v>3811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4740</v>
      </c>
      <c r="B227" s="12" t="s">
        <v>5243</v>
      </c>
      <c r="C227" s="12" t="s">
        <v>5244</v>
      </c>
      <c r="D227" s="12" t="s">
        <v>3811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4740</v>
      </c>
      <c r="B228" s="12" t="s">
        <v>6896</v>
      </c>
      <c r="C228" s="12" t="s">
        <v>6897</v>
      </c>
      <c r="D228" s="12" t="s">
        <v>3811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4740</v>
      </c>
      <c r="B229" s="12" t="s">
        <v>5245</v>
      </c>
      <c r="C229" s="12" t="s">
        <v>5246</v>
      </c>
      <c r="D229" s="12" t="s">
        <v>3811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4740</v>
      </c>
      <c r="B230" s="12" t="s">
        <v>6898</v>
      </c>
      <c r="C230" s="12" t="s">
        <v>6899</v>
      </c>
      <c r="D230" s="12" t="s">
        <v>3811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4740</v>
      </c>
      <c r="B231" s="12" t="s">
        <v>5157</v>
      </c>
      <c r="C231" s="12" t="s">
        <v>5158</v>
      </c>
      <c r="D231" s="12" t="s">
        <v>3811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4740</v>
      </c>
      <c r="B232" s="12" t="s">
        <v>6900</v>
      </c>
      <c r="C232" s="12" t="s">
        <v>6901</v>
      </c>
      <c r="D232" s="12" t="s">
        <v>3811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4740</v>
      </c>
      <c r="B233" s="12" t="s">
        <v>6902</v>
      </c>
      <c r="C233" s="12" t="s">
        <v>6903</v>
      </c>
      <c r="D233" s="12" t="s">
        <v>3811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4740</v>
      </c>
      <c r="B234" s="12" t="s">
        <v>5193</v>
      </c>
      <c r="C234" s="12" t="s">
        <v>5194</v>
      </c>
      <c r="D234" s="12" t="s">
        <v>3811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4740</v>
      </c>
      <c r="B235" s="12" t="s">
        <v>6904</v>
      </c>
      <c r="C235" s="12" t="s">
        <v>6905</v>
      </c>
      <c r="D235" s="12" t="s">
        <v>3811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4740</v>
      </c>
      <c r="B236" s="12" t="s">
        <v>4837</v>
      </c>
      <c r="C236" s="12" t="s">
        <v>4838</v>
      </c>
      <c r="D236" s="12" t="s">
        <v>3811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4740</v>
      </c>
      <c r="B237" s="12" t="s">
        <v>6906</v>
      </c>
      <c r="C237" s="12" t="s">
        <v>6907</v>
      </c>
      <c r="D237" s="12" t="s">
        <v>3811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4740</v>
      </c>
      <c r="B238" s="12" t="s">
        <v>6908</v>
      </c>
      <c r="C238" s="12" t="s">
        <v>6909</v>
      </c>
      <c r="D238" s="12" t="s">
        <v>3811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4740</v>
      </c>
      <c r="B239" s="12" t="s">
        <v>6910</v>
      </c>
      <c r="C239" s="12" t="s">
        <v>6911</v>
      </c>
      <c r="D239" s="12" t="s">
        <v>3811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4740</v>
      </c>
      <c r="B240" s="12" t="s">
        <v>5151</v>
      </c>
      <c r="C240" s="12" t="s">
        <v>5152</v>
      </c>
      <c r="D240" s="12" t="s">
        <v>3811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4740</v>
      </c>
      <c r="B241" s="12" t="s">
        <v>5149</v>
      </c>
      <c r="C241" s="12" t="s">
        <v>5150</v>
      </c>
      <c r="D241" s="12" t="s">
        <v>3811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4740</v>
      </c>
      <c r="B242" s="12" t="s">
        <v>6912</v>
      </c>
      <c r="C242" s="12" t="s">
        <v>6913</v>
      </c>
      <c r="D242" s="12" t="s">
        <v>3811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4740</v>
      </c>
      <c r="B243" s="12" t="s">
        <v>6914</v>
      </c>
      <c r="C243" s="12" t="s">
        <v>6915</v>
      </c>
      <c r="D243" s="12" t="s">
        <v>3811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4740</v>
      </c>
      <c r="B244" s="12" t="s">
        <v>6916</v>
      </c>
      <c r="C244" s="12" t="s">
        <v>6917</v>
      </c>
      <c r="D244" s="12" t="s">
        <v>3811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4740</v>
      </c>
      <c r="B245" s="12" t="s">
        <v>4777</v>
      </c>
      <c r="C245" s="12" t="s">
        <v>4778</v>
      </c>
      <c r="D245" s="12" t="s">
        <v>3811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4740</v>
      </c>
      <c r="B246" s="12" t="s">
        <v>4979</v>
      </c>
      <c r="C246" s="12" t="s">
        <v>4980</v>
      </c>
      <c r="D246" s="12" t="s">
        <v>3811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4740</v>
      </c>
      <c r="B247" s="12" t="s">
        <v>4789</v>
      </c>
      <c r="C247" s="12" t="s">
        <v>4790</v>
      </c>
      <c r="D247" s="12" t="s">
        <v>3811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4740</v>
      </c>
      <c r="B248" s="12" t="s">
        <v>5167</v>
      </c>
      <c r="C248" s="12" t="s">
        <v>5168</v>
      </c>
      <c r="D248" s="12" t="s">
        <v>3811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4740</v>
      </c>
      <c r="B249" s="12" t="s">
        <v>5095</v>
      </c>
      <c r="C249" s="12" t="s">
        <v>5096</v>
      </c>
      <c r="D249" s="12" t="s">
        <v>3811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4740</v>
      </c>
      <c r="B250" s="12" t="s">
        <v>5211</v>
      </c>
      <c r="C250" s="12" t="s">
        <v>5212</v>
      </c>
      <c r="D250" s="12" t="s">
        <v>3811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4740</v>
      </c>
      <c r="B251" s="12" t="s">
        <v>5123</v>
      </c>
      <c r="C251" s="12" t="s">
        <v>5124</v>
      </c>
      <c r="D251" s="12" t="s">
        <v>3811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4740</v>
      </c>
      <c r="B252" s="12" t="s">
        <v>6918</v>
      </c>
      <c r="C252" s="12" t="s">
        <v>6919</v>
      </c>
      <c r="D252" s="12" t="s">
        <v>3811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4740</v>
      </c>
      <c r="B253" s="12" t="s">
        <v>6920</v>
      </c>
      <c r="C253" s="12" t="s">
        <v>6921</v>
      </c>
      <c r="D253" s="12" t="s">
        <v>3811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4740</v>
      </c>
      <c r="B254" s="12" t="s">
        <v>4935</v>
      </c>
      <c r="C254" s="12" t="s">
        <v>4936</v>
      </c>
      <c r="D254" s="12" t="s">
        <v>3811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4740</v>
      </c>
      <c r="B255" s="12" t="s">
        <v>4825</v>
      </c>
      <c r="C255" s="12" t="s">
        <v>4826</v>
      </c>
      <c r="D255" s="12" t="s">
        <v>3811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4740</v>
      </c>
      <c r="B256" s="12" t="s">
        <v>6922</v>
      </c>
      <c r="C256" s="12" t="s">
        <v>6923</v>
      </c>
      <c r="D256" s="12" t="s">
        <v>3811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4740</v>
      </c>
      <c r="B257" s="12" t="s">
        <v>6924</v>
      </c>
      <c r="C257" s="12" t="s">
        <v>6925</v>
      </c>
      <c r="D257" s="12" t="s">
        <v>3811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4740</v>
      </c>
      <c r="B258" s="12" t="s">
        <v>5257</v>
      </c>
      <c r="C258" s="12" t="s">
        <v>5258</v>
      </c>
      <c r="D258" s="12" t="s">
        <v>3811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4740</v>
      </c>
      <c r="B259" s="12" t="s">
        <v>5101</v>
      </c>
      <c r="C259" s="12" t="s">
        <v>5102</v>
      </c>
      <c r="D259" s="12" t="s">
        <v>3811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4740</v>
      </c>
      <c r="B260" s="12" t="s">
        <v>5205</v>
      </c>
      <c r="C260" s="12" t="s">
        <v>5206</v>
      </c>
      <c r="D260" s="12" t="s">
        <v>3811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4740</v>
      </c>
      <c r="B261" s="12" t="s">
        <v>5071</v>
      </c>
      <c r="C261" s="12" t="s">
        <v>5072</v>
      </c>
      <c r="D261" s="12" t="s">
        <v>3811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4740</v>
      </c>
      <c r="B262" s="12" t="s">
        <v>5119</v>
      </c>
      <c r="C262" s="12" t="s">
        <v>5120</v>
      </c>
      <c r="D262" s="12" t="s">
        <v>3811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4740</v>
      </c>
      <c r="B263" s="12" t="s">
        <v>5153</v>
      </c>
      <c r="C263" s="12" t="s">
        <v>5154</v>
      </c>
      <c r="D263" s="12" t="s">
        <v>3811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4740</v>
      </c>
      <c r="B264" s="12" t="s">
        <v>6926</v>
      </c>
      <c r="C264" s="12" t="s">
        <v>6927</v>
      </c>
      <c r="D264" s="12" t="s">
        <v>3811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4740</v>
      </c>
      <c r="B265" s="12" t="s">
        <v>6928</v>
      </c>
      <c r="C265" s="12" t="s">
        <v>6929</v>
      </c>
      <c r="D265" s="12" t="s">
        <v>3811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4740</v>
      </c>
      <c r="B266" s="12" t="s">
        <v>6930</v>
      </c>
      <c r="C266" s="12" t="s">
        <v>6931</v>
      </c>
      <c r="D266" s="12" t="s">
        <v>3811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4740</v>
      </c>
      <c r="B267" s="12" t="s">
        <v>4941</v>
      </c>
      <c r="C267" s="12" t="s">
        <v>4942</v>
      </c>
      <c r="D267" s="12" t="s">
        <v>3811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4740</v>
      </c>
      <c r="B268" s="12" t="s">
        <v>6932</v>
      </c>
      <c r="C268" s="12" t="s">
        <v>6933</v>
      </c>
      <c r="D268" s="12" t="s">
        <v>3811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4740</v>
      </c>
      <c r="B269" s="12" t="s">
        <v>5035</v>
      </c>
      <c r="C269" s="12" t="s">
        <v>5036</v>
      </c>
      <c r="D269" s="12" t="s">
        <v>3811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4740</v>
      </c>
      <c r="B270" s="12" t="s">
        <v>6934</v>
      </c>
      <c r="C270" s="12" t="s">
        <v>6935</v>
      </c>
      <c r="D270" s="12" t="s">
        <v>3811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4740</v>
      </c>
      <c r="B271" s="12" t="s">
        <v>4981</v>
      </c>
      <c r="C271" s="12" t="s">
        <v>4982</v>
      </c>
      <c r="D271" s="12" t="s">
        <v>3811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4740</v>
      </c>
      <c r="B272" s="12" t="s">
        <v>4985</v>
      </c>
      <c r="C272" s="12" t="s">
        <v>4986</v>
      </c>
      <c r="D272" s="12" t="s">
        <v>3811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4740</v>
      </c>
      <c r="B273" s="12" t="s">
        <v>4821</v>
      </c>
      <c r="C273" s="12" t="s">
        <v>4822</v>
      </c>
      <c r="D273" s="12" t="s">
        <v>3811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4740</v>
      </c>
      <c r="B274" s="12" t="s">
        <v>5177</v>
      </c>
      <c r="C274" s="12" t="s">
        <v>5178</v>
      </c>
      <c r="D274" s="12" t="s">
        <v>3811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4740</v>
      </c>
      <c r="B275" s="12" t="s">
        <v>6936</v>
      </c>
      <c r="C275" s="12" t="s">
        <v>6937</v>
      </c>
      <c r="D275" s="12" t="s">
        <v>3811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4740</v>
      </c>
      <c r="B276" s="12" t="s">
        <v>6938</v>
      </c>
      <c r="C276" s="12" t="s">
        <v>6939</v>
      </c>
      <c r="D276" s="12" t="s">
        <v>3811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4740</v>
      </c>
      <c r="B277" s="12" t="s">
        <v>4755</v>
      </c>
      <c r="C277" s="12" t="s">
        <v>4756</v>
      </c>
      <c r="D277" s="12" t="s">
        <v>3811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4740</v>
      </c>
      <c r="B278" s="12" t="s">
        <v>6940</v>
      </c>
      <c r="C278" s="12" t="s">
        <v>6941</v>
      </c>
      <c r="D278" s="12" t="s">
        <v>3811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4740</v>
      </c>
      <c r="B279" s="12" t="s">
        <v>4943</v>
      </c>
      <c r="C279" s="12" t="s">
        <v>6942</v>
      </c>
      <c r="D279" s="12" t="s">
        <v>3811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4740</v>
      </c>
      <c r="B280" s="12" t="s">
        <v>4827</v>
      </c>
      <c r="C280" s="12" t="s">
        <v>4828</v>
      </c>
      <c r="D280" s="12" t="s">
        <v>3811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4740</v>
      </c>
      <c r="B281" s="12" t="s">
        <v>6943</v>
      </c>
      <c r="C281" s="12" t="s">
        <v>6944</v>
      </c>
      <c r="D281" s="12" t="s">
        <v>3811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4740</v>
      </c>
      <c r="B282" s="12" t="s">
        <v>6945</v>
      </c>
      <c r="C282" s="12" t="s">
        <v>6946</v>
      </c>
      <c r="D282" s="12" t="s">
        <v>3811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4740</v>
      </c>
      <c r="B283" s="12" t="s">
        <v>5073</v>
      </c>
      <c r="C283" s="12" t="s">
        <v>5074</v>
      </c>
      <c r="D283" s="12" t="s">
        <v>3811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4740</v>
      </c>
      <c r="B284" s="12" t="s">
        <v>5233</v>
      </c>
      <c r="C284" s="12" t="s">
        <v>5234</v>
      </c>
      <c r="D284" s="12" t="s">
        <v>3811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4740</v>
      </c>
      <c r="B285" s="12" t="s">
        <v>6947</v>
      </c>
      <c r="C285" s="12" t="s">
        <v>6948</v>
      </c>
      <c r="D285" s="12" t="s">
        <v>3811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4740</v>
      </c>
      <c r="B286" s="12" t="s">
        <v>6949</v>
      </c>
      <c r="C286" s="12" t="s">
        <v>6950</v>
      </c>
      <c r="D286" s="12" t="s">
        <v>3811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4740</v>
      </c>
      <c r="B287" s="12" t="s">
        <v>6951</v>
      </c>
      <c r="C287" s="12" t="s">
        <v>6952</v>
      </c>
      <c r="D287" s="12" t="s">
        <v>3811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4740</v>
      </c>
      <c r="B288" s="12" t="s">
        <v>6953</v>
      </c>
      <c r="C288" s="12" t="s">
        <v>6954</v>
      </c>
      <c r="D288" s="12" t="s">
        <v>3811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4740</v>
      </c>
      <c r="B289" s="12" t="s">
        <v>5033</v>
      </c>
      <c r="C289" s="12" t="s">
        <v>5034</v>
      </c>
      <c r="D289" s="12" t="s">
        <v>3811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4740</v>
      </c>
      <c r="B290" s="12" t="s">
        <v>5005</v>
      </c>
      <c r="C290" s="12" t="s">
        <v>5006</v>
      </c>
      <c r="D290" s="12" t="s">
        <v>3811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4740</v>
      </c>
      <c r="B291" s="12" t="s">
        <v>5217</v>
      </c>
      <c r="C291" s="12" t="s">
        <v>5218</v>
      </c>
      <c r="D291" s="12" t="s">
        <v>3811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4740</v>
      </c>
      <c r="B292" s="12" t="s">
        <v>5225</v>
      </c>
      <c r="C292" s="12" t="s">
        <v>5226</v>
      </c>
      <c r="D292" s="12" t="s">
        <v>3811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4740</v>
      </c>
      <c r="B293" s="12" t="s">
        <v>4805</v>
      </c>
      <c r="C293" s="12" t="s">
        <v>4806</v>
      </c>
      <c r="D293" s="12" t="s">
        <v>3811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4740</v>
      </c>
      <c r="B294" s="12" t="s">
        <v>6955</v>
      </c>
      <c r="C294" s="12" t="s">
        <v>6956</v>
      </c>
      <c r="D294" s="12" t="s">
        <v>3811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4740</v>
      </c>
      <c r="B295" s="12" t="s">
        <v>6957</v>
      </c>
      <c r="C295" s="12" t="s">
        <v>6958</v>
      </c>
      <c r="D295" s="12" t="s">
        <v>3811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4740</v>
      </c>
      <c r="B296" s="12" t="s">
        <v>4987</v>
      </c>
      <c r="C296" s="12" t="s">
        <v>4988</v>
      </c>
      <c r="D296" s="12" t="s">
        <v>3811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4740</v>
      </c>
      <c r="B297" s="12" t="s">
        <v>5165</v>
      </c>
      <c r="C297" s="12" t="s">
        <v>5166</v>
      </c>
      <c r="D297" s="12" t="s">
        <v>3811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4740</v>
      </c>
      <c r="B298" s="12" t="s">
        <v>6959</v>
      </c>
      <c r="C298" s="12" t="s">
        <v>6960</v>
      </c>
      <c r="D298" s="12" t="s">
        <v>3811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4740</v>
      </c>
      <c r="B299" s="12" t="s">
        <v>6961</v>
      </c>
      <c r="C299" s="12" t="s">
        <v>6962</v>
      </c>
      <c r="D299" s="12" t="s">
        <v>3811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4740</v>
      </c>
      <c r="B300" s="12" t="s">
        <v>6963</v>
      </c>
      <c r="C300" s="12" t="s">
        <v>6964</v>
      </c>
      <c r="D300" s="12" t="s">
        <v>3811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4740</v>
      </c>
      <c r="B301" s="12" t="s">
        <v>6965</v>
      </c>
      <c r="C301" s="12" t="s">
        <v>6966</v>
      </c>
      <c r="D301" s="12" t="s">
        <v>3811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4740</v>
      </c>
      <c r="B302" s="12" t="s">
        <v>6967</v>
      </c>
      <c r="C302" s="12" t="s">
        <v>6968</v>
      </c>
      <c r="D302" s="12" t="s">
        <v>3811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4740</v>
      </c>
      <c r="B303" s="12" t="s">
        <v>6969</v>
      </c>
      <c r="C303" s="12" t="s">
        <v>6970</v>
      </c>
      <c r="D303" s="12" t="s">
        <v>3811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4740</v>
      </c>
      <c r="B304" s="12" t="s">
        <v>6971</v>
      </c>
      <c r="C304" s="12" t="s">
        <v>6972</v>
      </c>
      <c r="D304" s="12" t="s">
        <v>3811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4740</v>
      </c>
      <c r="B305" s="12" t="s">
        <v>6973</v>
      </c>
      <c r="C305" s="12" t="s">
        <v>6974</v>
      </c>
      <c r="D305" s="12" t="s">
        <v>3811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4740</v>
      </c>
      <c r="B306" s="12" t="s">
        <v>6975</v>
      </c>
      <c r="C306" s="12" t="s">
        <v>6976</v>
      </c>
      <c r="D306" s="12" t="s">
        <v>3811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4740</v>
      </c>
      <c r="B307" s="12" t="s">
        <v>6977</v>
      </c>
      <c r="C307" s="12" t="s">
        <v>6978</v>
      </c>
      <c r="D307" s="12" t="s">
        <v>3811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4740</v>
      </c>
      <c r="B308" s="12" t="s">
        <v>6979</v>
      </c>
      <c r="C308" s="12" t="s">
        <v>6980</v>
      </c>
      <c r="D308" s="12" t="s">
        <v>3811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4740</v>
      </c>
      <c r="B309" s="12" t="s">
        <v>6981</v>
      </c>
      <c r="C309" s="12" t="s">
        <v>6982</v>
      </c>
      <c r="D309" s="12" t="s">
        <v>3811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4740</v>
      </c>
      <c r="B310" s="12" t="s">
        <v>6983</v>
      </c>
      <c r="C310" s="12" t="s">
        <v>6984</v>
      </c>
      <c r="D310" s="12" t="s">
        <v>3811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4740</v>
      </c>
      <c r="B311" s="12" t="s">
        <v>6985</v>
      </c>
      <c r="C311" s="12" t="s">
        <v>6986</v>
      </c>
      <c r="D311" s="12" t="s">
        <v>3811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4740</v>
      </c>
      <c r="B312" s="12" t="s">
        <v>6987</v>
      </c>
      <c r="C312" s="12" t="s">
        <v>6988</v>
      </c>
      <c r="D312" s="12" t="s">
        <v>3811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4740</v>
      </c>
      <c r="B313" s="12" t="s">
        <v>6989</v>
      </c>
      <c r="C313" s="12" t="s">
        <v>6990</v>
      </c>
      <c r="D313" s="12" t="s">
        <v>3811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4740</v>
      </c>
      <c r="B314" s="12" t="s">
        <v>4741</v>
      </c>
      <c r="C314" s="12" t="s">
        <v>4742</v>
      </c>
      <c r="D314" s="12" t="s">
        <v>3811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4740</v>
      </c>
      <c r="B315" s="12" t="s">
        <v>4959</v>
      </c>
      <c r="C315" s="12" t="s">
        <v>4960</v>
      </c>
      <c r="D315" s="12" t="s">
        <v>3811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4740</v>
      </c>
      <c r="B316" s="12" t="s">
        <v>6991</v>
      </c>
      <c r="C316" s="12" t="s">
        <v>6992</v>
      </c>
      <c r="D316" s="12" t="s">
        <v>3811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4740</v>
      </c>
      <c r="B317" s="12" t="s">
        <v>6993</v>
      </c>
      <c r="C317" s="12" t="s">
        <v>6994</v>
      </c>
      <c r="D317" s="12" t="s">
        <v>3811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4740</v>
      </c>
      <c r="B318" s="12" t="s">
        <v>6995</v>
      </c>
      <c r="C318" s="12" t="s">
        <v>6996</v>
      </c>
      <c r="D318" s="12" t="s">
        <v>3811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4740</v>
      </c>
      <c r="B319" s="12" t="s">
        <v>6997</v>
      </c>
      <c r="C319" s="12" t="s">
        <v>6998</v>
      </c>
      <c r="D319" s="12" t="s">
        <v>3811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4740</v>
      </c>
      <c r="B320" s="12" t="s">
        <v>6999</v>
      </c>
      <c r="C320" s="12" t="s">
        <v>7000</v>
      </c>
      <c r="D320" s="12" t="s">
        <v>3811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4740</v>
      </c>
      <c r="B321" s="12" t="s">
        <v>7001</v>
      </c>
      <c r="C321" s="12" t="s">
        <v>7002</v>
      </c>
      <c r="D321" s="12" t="s">
        <v>3811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4740</v>
      </c>
      <c r="B322" s="12" t="s">
        <v>5013</v>
      </c>
      <c r="C322" s="12" t="s">
        <v>5014</v>
      </c>
      <c r="D322" s="12" t="s">
        <v>3811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4740</v>
      </c>
      <c r="B323" s="12" t="s">
        <v>7003</v>
      </c>
      <c r="C323" s="12" t="s">
        <v>7004</v>
      </c>
      <c r="D323" s="12" t="s">
        <v>3811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4740</v>
      </c>
      <c r="B324" s="12" t="s">
        <v>7005</v>
      </c>
      <c r="C324" s="12" t="s">
        <v>7006</v>
      </c>
      <c r="D324" s="12" t="s">
        <v>3811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4740</v>
      </c>
      <c r="B325" s="12" t="s">
        <v>7007</v>
      </c>
      <c r="C325" s="12" t="s">
        <v>7008</v>
      </c>
      <c r="D325" s="12" t="s">
        <v>3811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4740</v>
      </c>
      <c r="B326" s="12" t="s">
        <v>7009</v>
      </c>
      <c r="C326" s="12" t="s">
        <v>7010</v>
      </c>
      <c r="D326" s="12" t="s">
        <v>3811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4740</v>
      </c>
      <c r="B327" s="12" t="s">
        <v>7011</v>
      </c>
      <c r="C327" s="12" t="s">
        <v>7012</v>
      </c>
      <c r="D327" s="12" t="s">
        <v>3811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4740</v>
      </c>
      <c r="B328" s="12" t="s">
        <v>7013</v>
      </c>
      <c r="C328" s="12" t="s">
        <v>7014</v>
      </c>
      <c r="D328" s="12" t="s">
        <v>3811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4740</v>
      </c>
      <c r="B329" s="12" t="s">
        <v>7015</v>
      </c>
      <c r="C329" s="12" t="s">
        <v>7016</v>
      </c>
      <c r="D329" s="12" t="s">
        <v>3811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4740</v>
      </c>
      <c r="B330" s="12" t="s">
        <v>7017</v>
      </c>
      <c r="C330" s="12" t="s">
        <v>7018</v>
      </c>
      <c r="D330" s="12" t="s">
        <v>3811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4740</v>
      </c>
      <c r="B331" s="12" t="s">
        <v>7019</v>
      </c>
      <c r="C331" s="12" t="s">
        <v>7020</v>
      </c>
      <c r="D331" s="12" t="s">
        <v>3811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4740</v>
      </c>
      <c r="B332" s="12" t="s">
        <v>7021</v>
      </c>
      <c r="C332" s="12" t="s">
        <v>7022</v>
      </c>
      <c r="D332" s="12" t="s">
        <v>3811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4740</v>
      </c>
      <c r="B333" s="12" t="s">
        <v>7023</v>
      </c>
      <c r="C333" s="12" t="s">
        <v>7024</v>
      </c>
      <c r="D333" s="12" t="s">
        <v>3811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4740</v>
      </c>
      <c r="B334" s="12" t="s">
        <v>7025</v>
      </c>
      <c r="C334" s="12" t="s">
        <v>7026</v>
      </c>
      <c r="D334" s="12" t="s">
        <v>3811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4740</v>
      </c>
      <c r="B335" s="12" t="s">
        <v>7027</v>
      </c>
      <c r="C335" s="12" t="s">
        <v>7028</v>
      </c>
      <c r="D335" s="12" t="s">
        <v>3811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4740</v>
      </c>
      <c r="B336" s="12" t="s">
        <v>7029</v>
      </c>
      <c r="C336" s="12" t="s">
        <v>7030</v>
      </c>
      <c r="D336" s="12" t="s">
        <v>3811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4740</v>
      </c>
      <c r="B337" s="12" t="s">
        <v>7031</v>
      </c>
      <c r="C337" s="12" t="s">
        <v>7032</v>
      </c>
      <c r="D337" s="12" t="s">
        <v>3811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4740</v>
      </c>
      <c r="B338" s="12" t="s">
        <v>7033</v>
      </c>
      <c r="C338" s="12" t="s">
        <v>7034</v>
      </c>
      <c r="D338" s="12" t="s">
        <v>3811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4740</v>
      </c>
      <c r="B339" s="12" t="s">
        <v>7035</v>
      </c>
      <c r="C339" s="12" t="s">
        <v>7036</v>
      </c>
      <c r="D339" s="12" t="s">
        <v>3811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4740</v>
      </c>
      <c r="B340" s="12" t="s">
        <v>7037</v>
      </c>
      <c r="C340" s="12" t="s">
        <v>7038</v>
      </c>
      <c r="D340" s="12" t="s">
        <v>3811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4740</v>
      </c>
      <c r="B341" s="12" t="s">
        <v>7039</v>
      </c>
      <c r="C341" s="12" t="s">
        <v>7040</v>
      </c>
      <c r="D341" s="12" t="s">
        <v>3811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4740</v>
      </c>
      <c r="B342" s="12" t="s">
        <v>7041</v>
      </c>
      <c r="C342" s="12" t="s">
        <v>7042</v>
      </c>
      <c r="D342" s="12" t="s">
        <v>3811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4740</v>
      </c>
      <c r="B343" s="12" t="s">
        <v>7043</v>
      </c>
      <c r="C343" s="12" t="s">
        <v>7044</v>
      </c>
      <c r="D343" s="12" t="s">
        <v>3811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4740</v>
      </c>
      <c r="B344" s="12" t="s">
        <v>7045</v>
      </c>
      <c r="C344" s="12" t="s">
        <v>7046</v>
      </c>
      <c r="D344" s="12" t="s">
        <v>3811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4740</v>
      </c>
      <c r="B345" s="12" t="s">
        <v>7047</v>
      </c>
      <c r="C345" s="12" t="s">
        <v>7048</v>
      </c>
      <c r="D345" s="12" t="s">
        <v>3811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4740</v>
      </c>
      <c r="B346" s="12" t="s">
        <v>7049</v>
      </c>
      <c r="C346" s="12" t="s">
        <v>7050</v>
      </c>
      <c r="D346" s="12" t="s">
        <v>3811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4740</v>
      </c>
      <c r="B347" s="12" t="s">
        <v>7051</v>
      </c>
      <c r="C347" s="12" t="s">
        <v>7052</v>
      </c>
      <c r="D347" s="12" t="s">
        <v>3811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4740</v>
      </c>
      <c r="B348" s="12" t="s">
        <v>7053</v>
      </c>
      <c r="C348" s="12" t="s">
        <v>7054</v>
      </c>
      <c r="D348" s="12" t="s">
        <v>3811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4740</v>
      </c>
      <c r="B349" s="12" t="s">
        <v>7055</v>
      </c>
      <c r="C349" s="12" t="s">
        <v>7056</v>
      </c>
      <c r="D349" s="12" t="s">
        <v>3811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4740</v>
      </c>
      <c r="B350" s="12" t="s">
        <v>7057</v>
      </c>
      <c r="C350" s="12" t="s">
        <v>7058</v>
      </c>
      <c r="D350" s="12" t="s">
        <v>3811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4740</v>
      </c>
      <c r="B351" s="12" t="s">
        <v>7059</v>
      </c>
      <c r="C351" s="12" t="s">
        <v>7060</v>
      </c>
      <c r="D351" s="12" t="s">
        <v>3811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4740</v>
      </c>
      <c r="B352" s="12" t="s">
        <v>7061</v>
      </c>
      <c r="C352" s="12" t="s">
        <v>7062</v>
      </c>
      <c r="D352" s="12" t="s">
        <v>3811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4740</v>
      </c>
      <c r="B353" s="12" t="s">
        <v>7063</v>
      </c>
      <c r="C353" s="12" t="s">
        <v>7064</v>
      </c>
      <c r="D353" s="12" t="s">
        <v>3811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4740</v>
      </c>
      <c r="B354" s="12" t="s">
        <v>7065</v>
      </c>
      <c r="C354" s="12" t="s">
        <v>7066</v>
      </c>
      <c r="D354" s="12" t="s">
        <v>3811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4740</v>
      </c>
      <c r="B355" s="12" t="s">
        <v>4835</v>
      </c>
      <c r="C355" s="12" t="s">
        <v>4836</v>
      </c>
      <c r="D355" s="12" t="s">
        <v>3811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4740</v>
      </c>
      <c r="B356" s="12" t="s">
        <v>5213</v>
      </c>
      <c r="C356" s="12" t="s">
        <v>5214</v>
      </c>
      <c r="D356" s="12" t="s">
        <v>3811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4740</v>
      </c>
      <c r="B357" s="12" t="s">
        <v>7067</v>
      </c>
      <c r="C357" s="12" t="s">
        <v>7068</v>
      </c>
      <c r="D357" s="12" t="s">
        <v>3811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4740</v>
      </c>
      <c r="B358" s="12" t="s">
        <v>7069</v>
      </c>
      <c r="C358" s="12" t="s">
        <v>7070</v>
      </c>
      <c r="D358" s="12" t="s">
        <v>3811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4740</v>
      </c>
      <c r="B359" s="12" t="s">
        <v>7071</v>
      </c>
      <c r="C359" s="12" t="s">
        <v>7072</v>
      </c>
      <c r="D359" s="12" t="s">
        <v>3811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4740</v>
      </c>
      <c r="B360" s="12" t="s">
        <v>7073</v>
      </c>
      <c r="C360" s="12" t="s">
        <v>7074</v>
      </c>
      <c r="D360" s="12" t="s">
        <v>3811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4740</v>
      </c>
      <c r="B361" s="12" t="s">
        <v>4897</v>
      </c>
      <c r="C361" s="12" t="s">
        <v>4898</v>
      </c>
      <c r="D361" s="12" t="s">
        <v>3811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4740</v>
      </c>
      <c r="B362" s="12" t="s">
        <v>7075</v>
      </c>
      <c r="C362" s="12" t="s">
        <v>7076</v>
      </c>
      <c r="D362" s="12" t="s">
        <v>3811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4740</v>
      </c>
      <c r="B363" s="12" t="s">
        <v>7077</v>
      </c>
      <c r="C363" s="12" t="s">
        <v>7078</v>
      </c>
      <c r="D363" s="12" t="s">
        <v>3811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4740</v>
      </c>
      <c r="B364" s="12" t="s">
        <v>5281</v>
      </c>
      <c r="C364" s="12" t="s">
        <v>5282</v>
      </c>
      <c r="D364" s="12" t="s">
        <v>3811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4740</v>
      </c>
      <c r="B365" s="12" t="s">
        <v>7079</v>
      </c>
      <c r="C365" s="12" t="s">
        <v>7080</v>
      </c>
      <c r="D365" s="12" t="s">
        <v>3811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4740</v>
      </c>
      <c r="B366" s="12" t="s">
        <v>7081</v>
      </c>
      <c r="C366" s="12" t="s">
        <v>7082</v>
      </c>
      <c r="D366" s="12" t="s">
        <v>3811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4740</v>
      </c>
      <c r="B367" s="12" t="s">
        <v>7083</v>
      </c>
      <c r="C367" s="12" t="s">
        <v>7084</v>
      </c>
      <c r="D367" s="12" t="s">
        <v>3811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4740</v>
      </c>
      <c r="B368" s="12" t="s">
        <v>5285</v>
      </c>
      <c r="C368" s="12" t="s">
        <v>5286</v>
      </c>
      <c r="D368" s="12" t="s">
        <v>3811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4740</v>
      </c>
      <c r="B369" s="12" t="s">
        <v>7085</v>
      </c>
      <c r="C369" s="12" t="s">
        <v>7086</v>
      </c>
      <c r="D369" s="12" t="s">
        <v>3811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4740</v>
      </c>
      <c r="B370" s="12" t="s">
        <v>4843</v>
      </c>
      <c r="C370" s="12" t="s">
        <v>4844</v>
      </c>
      <c r="D370" s="12" t="s">
        <v>3811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4740</v>
      </c>
      <c r="B371" s="12" t="s">
        <v>7087</v>
      </c>
      <c r="C371" s="12" t="s">
        <v>7088</v>
      </c>
      <c r="D371" s="12" t="s">
        <v>3811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4740</v>
      </c>
      <c r="B372" s="12" t="s">
        <v>5093</v>
      </c>
      <c r="C372" s="12" t="s">
        <v>5094</v>
      </c>
      <c r="D372" s="12" t="s">
        <v>3811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4740</v>
      </c>
      <c r="B373" s="12" t="s">
        <v>4955</v>
      </c>
      <c r="C373" s="12" t="s">
        <v>4956</v>
      </c>
      <c r="D373" s="12" t="s">
        <v>3811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4740</v>
      </c>
      <c r="B374" s="12" t="s">
        <v>7089</v>
      </c>
      <c r="C374" s="12" t="s">
        <v>7090</v>
      </c>
      <c r="D374" s="12" t="s">
        <v>3811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4740</v>
      </c>
      <c r="B375" s="12" t="s">
        <v>5229</v>
      </c>
      <c r="C375" s="12" t="s">
        <v>5230</v>
      </c>
      <c r="D375" s="12" t="s">
        <v>3811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4740</v>
      </c>
      <c r="B376" s="12" t="s">
        <v>7091</v>
      </c>
      <c r="C376" s="12" t="s">
        <v>7092</v>
      </c>
      <c r="D376" s="12" t="s">
        <v>3811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4740</v>
      </c>
      <c r="B377" s="12" t="s">
        <v>7093</v>
      </c>
      <c r="C377" s="12" t="s">
        <v>7094</v>
      </c>
      <c r="D377" s="12" t="s">
        <v>3811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4740</v>
      </c>
      <c r="B378" s="12" t="s">
        <v>5055</v>
      </c>
      <c r="C378" s="12" t="s">
        <v>5056</v>
      </c>
      <c r="D378" s="12" t="s">
        <v>3811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4740</v>
      </c>
      <c r="B379" s="12" t="s">
        <v>4833</v>
      </c>
      <c r="C379" s="12" t="s">
        <v>4834</v>
      </c>
      <c r="D379" s="12" t="s">
        <v>3811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4740</v>
      </c>
      <c r="B380" s="12" t="s">
        <v>4961</v>
      </c>
      <c r="C380" s="12" t="s">
        <v>4962</v>
      </c>
      <c r="D380" s="12" t="s">
        <v>3811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4740</v>
      </c>
      <c r="B381" s="12" t="s">
        <v>4923</v>
      </c>
      <c r="C381" s="12" t="s">
        <v>4924</v>
      </c>
      <c r="D381" s="12" t="s">
        <v>3811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4740</v>
      </c>
      <c r="B382" s="12" t="s">
        <v>7095</v>
      </c>
      <c r="C382" s="12" t="s">
        <v>7096</v>
      </c>
      <c r="D382" s="12" t="s">
        <v>3811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4740</v>
      </c>
      <c r="B383" s="12" t="s">
        <v>5277</v>
      </c>
      <c r="C383" s="12" t="s">
        <v>5278</v>
      </c>
      <c r="D383" s="12" t="s">
        <v>3811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4740</v>
      </c>
      <c r="B384" s="12" t="s">
        <v>7097</v>
      </c>
      <c r="C384" s="12" t="s">
        <v>7098</v>
      </c>
      <c r="D384" s="12" t="s">
        <v>3811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4740</v>
      </c>
      <c r="B385" s="12" t="s">
        <v>7099</v>
      </c>
      <c r="C385" s="12" t="s">
        <v>7100</v>
      </c>
      <c r="D385" s="12" t="s">
        <v>3811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4740</v>
      </c>
      <c r="B386" s="12" t="s">
        <v>7101</v>
      </c>
      <c r="C386" s="12" t="s">
        <v>7102</v>
      </c>
      <c r="D386" s="12" t="s">
        <v>3811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4740</v>
      </c>
      <c r="B387" s="12" t="s">
        <v>4761</v>
      </c>
      <c r="C387" s="12" t="s">
        <v>4762</v>
      </c>
      <c r="D387" s="12" t="s">
        <v>3811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4740</v>
      </c>
      <c r="B388" s="12" t="s">
        <v>4799</v>
      </c>
      <c r="C388" s="12" t="s">
        <v>4800</v>
      </c>
      <c r="D388" s="12" t="s">
        <v>3811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4740</v>
      </c>
      <c r="B389" s="12" t="s">
        <v>5265</v>
      </c>
      <c r="C389" s="12" t="s">
        <v>5266</v>
      </c>
      <c r="D389" s="12" t="s">
        <v>3811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4740</v>
      </c>
      <c r="B390" s="12" t="s">
        <v>7103</v>
      </c>
      <c r="C390" s="12" t="s">
        <v>7104</v>
      </c>
      <c r="D390" s="12" t="s">
        <v>3811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4740</v>
      </c>
      <c r="B391" s="12" t="s">
        <v>5195</v>
      </c>
      <c r="C391" s="12" t="s">
        <v>5196</v>
      </c>
      <c r="D391" s="12" t="s">
        <v>3811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4740</v>
      </c>
      <c r="B392" s="12" t="s">
        <v>7105</v>
      </c>
      <c r="C392" s="12" t="s">
        <v>7106</v>
      </c>
      <c r="D392" s="12" t="s">
        <v>3811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4740</v>
      </c>
      <c r="B393" s="12" t="s">
        <v>4973</v>
      </c>
      <c r="C393" s="12" t="s">
        <v>4974</v>
      </c>
      <c r="D393" s="12" t="s">
        <v>3811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4740</v>
      </c>
      <c r="B394" s="12" t="s">
        <v>5137</v>
      </c>
      <c r="C394" s="12" t="s">
        <v>5138</v>
      </c>
      <c r="D394" s="12" t="s">
        <v>3811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4740</v>
      </c>
      <c r="B395" s="12" t="s">
        <v>7107</v>
      </c>
      <c r="C395" s="12" t="s">
        <v>7108</v>
      </c>
      <c r="D395" s="12" t="s">
        <v>3811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4740</v>
      </c>
      <c r="B396" s="12" t="s">
        <v>7109</v>
      </c>
      <c r="C396" s="12" t="s">
        <v>7110</v>
      </c>
      <c r="D396" s="12" t="s">
        <v>3811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4740</v>
      </c>
      <c r="B397" s="12" t="s">
        <v>7111</v>
      </c>
      <c r="C397" s="12" t="s">
        <v>7112</v>
      </c>
      <c r="D397" s="12" t="s">
        <v>3811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4740</v>
      </c>
      <c r="B398" s="12" t="s">
        <v>5283</v>
      </c>
      <c r="C398" s="12" t="s">
        <v>5284</v>
      </c>
      <c r="D398" s="12" t="s">
        <v>3811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4740</v>
      </c>
      <c r="B399" s="12" t="s">
        <v>4775</v>
      </c>
      <c r="C399" s="12" t="s">
        <v>4776</v>
      </c>
      <c r="D399" s="12" t="s">
        <v>3811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4740</v>
      </c>
      <c r="B400" s="12" t="s">
        <v>5203</v>
      </c>
      <c r="C400" s="12" t="s">
        <v>5204</v>
      </c>
      <c r="D400" s="12" t="s">
        <v>3811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4740</v>
      </c>
      <c r="B401" s="12" t="s">
        <v>5221</v>
      </c>
      <c r="C401" s="12" t="s">
        <v>5222</v>
      </c>
      <c r="D401" s="12" t="s">
        <v>3811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4740</v>
      </c>
      <c r="B402" s="12" t="s">
        <v>4815</v>
      </c>
      <c r="C402" s="12" t="s">
        <v>4816</v>
      </c>
      <c r="D402" s="12" t="s">
        <v>3811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4740</v>
      </c>
      <c r="B403" s="12" t="s">
        <v>7113</v>
      </c>
      <c r="C403" s="12" t="s">
        <v>7114</v>
      </c>
      <c r="D403" s="12" t="s">
        <v>3811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4740</v>
      </c>
      <c r="B404" s="12" t="s">
        <v>7115</v>
      </c>
      <c r="C404" s="12" t="s">
        <v>7116</v>
      </c>
      <c r="D404" s="12" t="s">
        <v>3811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4740</v>
      </c>
      <c r="B405" s="12" t="s">
        <v>5021</v>
      </c>
      <c r="C405" s="12" t="s">
        <v>5022</v>
      </c>
      <c r="D405" s="12" t="s">
        <v>3811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4740</v>
      </c>
      <c r="B406" s="12" t="s">
        <v>7117</v>
      </c>
      <c r="C406" s="12" t="s">
        <v>7118</v>
      </c>
      <c r="D406" s="12" t="s">
        <v>3811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4740</v>
      </c>
      <c r="B407" s="12" t="s">
        <v>7119</v>
      </c>
      <c r="C407" s="12" t="s">
        <v>7120</v>
      </c>
      <c r="D407" s="12" t="s">
        <v>3811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4740</v>
      </c>
      <c r="B408" s="12" t="s">
        <v>7121</v>
      </c>
      <c r="C408" s="12" t="s">
        <v>7122</v>
      </c>
      <c r="D408" s="12" t="s">
        <v>3811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4740</v>
      </c>
      <c r="B409" s="12" t="s">
        <v>7123</v>
      </c>
      <c r="C409" s="12" t="s">
        <v>7124</v>
      </c>
      <c r="D409" s="12" t="s">
        <v>3811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4740</v>
      </c>
      <c r="B410" s="12" t="s">
        <v>4823</v>
      </c>
      <c r="C410" s="12" t="s">
        <v>4824</v>
      </c>
      <c r="D410" s="12" t="s">
        <v>3811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4740</v>
      </c>
      <c r="B411" s="12" t="s">
        <v>5053</v>
      </c>
      <c r="C411" s="12" t="s">
        <v>5054</v>
      </c>
      <c r="D411" s="12" t="s">
        <v>3811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4740</v>
      </c>
      <c r="B412" s="12" t="s">
        <v>7125</v>
      </c>
      <c r="C412" s="12" t="s">
        <v>7126</v>
      </c>
      <c r="D412" s="12" t="s">
        <v>3811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4740</v>
      </c>
      <c r="B413" s="12" t="s">
        <v>7127</v>
      </c>
      <c r="C413" s="12" t="s">
        <v>7128</v>
      </c>
      <c r="D413" s="12" t="s">
        <v>3811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4740</v>
      </c>
      <c r="B414" s="12" t="s">
        <v>7129</v>
      </c>
      <c r="C414" s="12" t="s">
        <v>7130</v>
      </c>
      <c r="D414" s="12" t="s">
        <v>3811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4740</v>
      </c>
      <c r="B415" s="12" t="s">
        <v>7131</v>
      </c>
      <c r="C415" s="12" t="s">
        <v>7132</v>
      </c>
      <c r="D415" s="12" t="s">
        <v>3811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4740</v>
      </c>
      <c r="B416" s="12" t="s">
        <v>5271</v>
      </c>
      <c r="C416" s="12" t="s">
        <v>5272</v>
      </c>
      <c r="D416" s="12" t="s">
        <v>3811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4740</v>
      </c>
      <c r="B417" s="12" t="s">
        <v>5129</v>
      </c>
      <c r="C417" s="12" t="s">
        <v>5130</v>
      </c>
      <c r="D417" s="12" t="s">
        <v>3811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4740</v>
      </c>
      <c r="B418" s="12" t="s">
        <v>7133</v>
      </c>
      <c r="C418" s="12" t="s">
        <v>7134</v>
      </c>
      <c r="D418" s="12" t="s">
        <v>3811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4740</v>
      </c>
      <c r="B419" s="12" t="s">
        <v>7135</v>
      </c>
      <c r="C419" s="12" t="s">
        <v>7136</v>
      </c>
      <c r="D419" s="12" t="s">
        <v>3811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4740</v>
      </c>
      <c r="B420" s="12" t="s">
        <v>5169</v>
      </c>
      <c r="C420" s="12" t="s">
        <v>5170</v>
      </c>
      <c r="D420" s="12" t="s">
        <v>3811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4740</v>
      </c>
      <c r="B421" s="12" t="s">
        <v>7137</v>
      </c>
      <c r="C421" s="12" t="s">
        <v>7138</v>
      </c>
      <c r="D421" s="12" t="s">
        <v>3811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4740</v>
      </c>
      <c r="B422" s="12" t="s">
        <v>5015</v>
      </c>
      <c r="C422" s="12" t="s">
        <v>5016</v>
      </c>
      <c r="D422" s="12" t="s">
        <v>3811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4740</v>
      </c>
      <c r="B423" s="12" t="s">
        <v>4917</v>
      </c>
      <c r="C423" s="12" t="s">
        <v>4918</v>
      </c>
      <c r="D423" s="12" t="s">
        <v>3811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4740</v>
      </c>
      <c r="B424" s="12" t="s">
        <v>4919</v>
      </c>
      <c r="C424" s="12" t="s">
        <v>4920</v>
      </c>
      <c r="D424" s="12" t="s">
        <v>3811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4740</v>
      </c>
      <c r="B425" s="12" t="s">
        <v>7139</v>
      </c>
      <c r="C425" s="12" t="s">
        <v>7140</v>
      </c>
      <c r="D425" s="12" t="s">
        <v>3811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4740</v>
      </c>
      <c r="B426" s="12" t="s">
        <v>5121</v>
      </c>
      <c r="C426" s="12" t="s">
        <v>5122</v>
      </c>
      <c r="D426" s="12" t="s">
        <v>3811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4740</v>
      </c>
      <c r="B427" s="12" t="s">
        <v>5279</v>
      </c>
      <c r="C427" s="12" t="s">
        <v>5280</v>
      </c>
      <c r="D427" s="12" t="s">
        <v>3811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4740</v>
      </c>
      <c r="B428" s="12" t="s">
        <v>7141</v>
      </c>
      <c r="C428" s="12" t="s">
        <v>7142</v>
      </c>
      <c r="D428" s="12" t="s">
        <v>3811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4740</v>
      </c>
      <c r="B429" s="12" t="s">
        <v>7143</v>
      </c>
      <c r="C429" s="12" t="s">
        <v>7144</v>
      </c>
      <c r="D429" s="12" t="s">
        <v>3811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4740</v>
      </c>
      <c r="B430" s="12" t="s">
        <v>5175</v>
      </c>
      <c r="C430" s="12" t="s">
        <v>5176</v>
      </c>
      <c r="D430" s="12" t="s">
        <v>3811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4740</v>
      </c>
      <c r="B431" s="12" t="s">
        <v>7145</v>
      </c>
      <c r="C431" s="12" t="s">
        <v>7146</v>
      </c>
      <c r="D431" s="12" t="s">
        <v>3811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4740</v>
      </c>
      <c r="B432" s="12" t="s">
        <v>4911</v>
      </c>
      <c r="C432" s="12" t="s">
        <v>4912</v>
      </c>
      <c r="D432" s="12" t="s">
        <v>3811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4740</v>
      </c>
      <c r="B433" s="12" t="s">
        <v>7147</v>
      </c>
      <c r="C433" s="12" t="s">
        <v>7148</v>
      </c>
      <c r="D433" s="12" t="s">
        <v>3811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4740</v>
      </c>
      <c r="B434" s="12" t="s">
        <v>4893</v>
      </c>
      <c r="C434" s="12" t="s">
        <v>4894</v>
      </c>
      <c r="D434" s="12" t="s">
        <v>3811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4740</v>
      </c>
      <c r="B435" s="12" t="s">
        <v>7149</v>
      </c>
      <c r="C435" s="12" t="s">
        <v>7134</v>
      </c>
      <c r="D435" s="12" t="s">
        <v>3811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4740</v>
      </c>
      <c r="B436" s="12" t="s">
        <v>7150</v>
      </c>
      <c r="C436" s="12" t="s">
        <v>7136</v>
      </c>
      <c r="D436" s="12" t="s">
        <v>3811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4740</v>
      </c>
      <c r="B437" s="12" t="s">
        <v>7151</v>
      </c>
      <c r="C437" s="12" t="s">
        <v>7152</v>
      </c>
      <c r="D437" s="12" t="s">
        <v>3811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4740</v>
      </c>
      <c r="B438" s="12" t="s">
        <v>7153</v>
      </c>
      <c r="C438" s="12" t="s">
        <v>7154</v>
      </c>
      <c r="D438" s="12" t="s">
        <v>3811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4740</v>
      </c>
      <c r="B439" s="12" t="s">
        <v>4993</v>
      </c>
      <c r="C439" s="12" t="s">
        <v>4994</v>
      </c>
      <c r="D439" s="12" t="s">
        <v>3811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4740</v>
      </c>
      <c r="B440" s="12" t="s">
        <v>7155</v>
      </c>
      <c r="C440" s="12" t="s">
        <v>7156</v>
      </c>
      <c r="D440" s="12" t="s">
        <v>3811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4740</v>
      </c>
      <c r="B441" s="12" t="s">
        <v>7157</v>
      </c>
      <c r="C441" s="12" t="s">
        <v>7158</v>
      </c>
      <c r="D441" s="12" t="s">
        <v>3811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4740</v>
      </c>
      <c r="B442" s="12" t="s">
        <v>7159</v>
      </c>
      <c r="C442" s="12" t="s">
        <v>7160</v>
      </c>
      <c r="D442" s="12" t="s">
        <v>3811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4740</v>
      </c>
      <c r="B443" s="12" t="s">
        <v>7161</v>
      </c>
      <c r="C443" s="12" t="s">
        <v>7162</v>
      </c>
      <c r="D443" s="12" t="s">
        <v>3811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4740</v>
      </c>
      <c r="B444" s="12" t="s">
        <v>7163</v>
      </c>
      <c r="C444" s="12" t="s">
        <v>7164</v>
      </c>
      <c r="D444" s="12" t="s">
        <v>3811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4740</v>
      </c>
      <c r="B445" s="12" t="s">
        <v>7165</v>
      </c>
      <c r="C445" s="12" t="s">
        <v>7166</v>
      </c>
      <c r="D445" s="12" t="s">
        <v>3811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4740</v>
      </c>
      <c r="B446" s="12" t="s">
        <v>5173</v>
      </c>
      <c r="C446" s="12" t="s">
        <v>5174</v>
      </c>
      <c r="D446" s="12" t="s">
        <v>3811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4740</v>
      </c>
      <c r="B447" s="12" t="s">
        <v>5143</v>
      </c>
      <c r="C447" s="12" t="s">
        <v>5144</v>
      </c>
      <c r="D447" s="12" t="s">
        <v>3811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4740</v>
      </c>
      <c r="B448" s="12" t="s">
        <v>7167</v>
      </c>
      <c r="C448" s="12" t="s">
        <v>7168</v>
      </c>
      <c r="D448" s="12" t="s">
        <v>3811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4740</v>
      </c>
      <c r="B449" s="12" t="s">
        <v>4765</v>
      </c>
      <c r="C449" s="12" t="s">
        <v>4766</v>
      </c>
      <c r="D449" s="12" t="s">
        <v>3811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4740</v>
      </c>
      <c r="B450" s="12" t="s">
        <v>7169</v>
      </c>
      <c r="C450" s="12" t="s">
        <v>7170</v>
      </c>
      <c r="D450" s="12" t="s">
        <v>3811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4740</v>
      </c>
      <c r="B451" s="12" t="s">
        <v>7171</v>
      </c>
      <c r="C451" s="12" t="s">
        <v>7172</v>
      </c>
      <c r="D451" s="12" t="s">
        <v>3811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4740</v>
      </c>
      <c r="B452" s="12" t="s">
        <v>7173</v>
      </c>
      <c r="C452" s="12" t="s">
        <v>7174</v>
      </c>
      <c r="D452" s="12" t="s">
        <v>3811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4740</v>
      </c>
      <c r="B453" s="12" t="s">
        <v>7175</v>
      </c>
      <c r="C453" s="12" t="s">
        <v>7176</v>
      </c>
      <c r="D453" s="12" t="s">
        <v>3811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4740</v>
      </c>
      <c r="B454" s="12" t="s">
        <v>7177</v>
      </c>
      <c r="C454" s="12" t="s">
        <v>7178</v>
      </c>
      <c r="D454" s="12" t="s">
        <v>3811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4740</v>
      </c>
      <c r="B455" s="12" t="s">
        <v>7179</v>
      </c>
      <c r="C455" s="12" t="s">
        <v>7180</v>
      </c>
      <c r="D455" s="12" t="s">
        <v>3811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4740</v>
      </c>
      <c r="B456" s="12" t="s">
        <v>5185</v>
      </c>
      <c r="C456" s="12" t="s">
        <v>5186</v>
      </c>
      <c r="D456" s="12" t="s">
        <v>3811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4740</v>
      </c>
      <c r="B457" s="12" t="s">
        <v>4927</v>
      </c>
      <c r="C457" s="12" t="s">
        <v>4928</v>
      </c>
      <c r="D457" s="12" t="s">
        <v>3811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4740</v>
      </c>
      <c r="B458" s="12" t="s">
        <v>7181</v>
      </c>
      <c r="C458" s="12" t="s">
        <v>7182</v>
      </c>
      <c r="D458" s="12" t="s">
        <v>3811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4740</v>
      </c>
      <c r="B459" s="12" t="s">
        <v>7183</v>
      </c>
      <c r="C459" s="12" t="s">
        <v>7184</v>
      </c>
      <c r="D459" s="12" t="s">
        <v>3811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4740</v>
      </c>
      <c r="B460" s="12" t="s">
        <v>7185</v>
      </c>
      <c r="C460" s="12" t="s">
        <v>7186</v>
      </c>
      <c r="D460" s="12" t="s">
        <v>3811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4740</v>
      </c>
      <c r="B461" s="12" t="s">
        <v>7187</v>
      </c>
      <c r="C461" s="12" t="s">
        <v>7188</v>
      </c>
      <c r="D461" s="12" t="s">
        <v>3811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4740</v>
      </c>
      <c r="B462" s="12" t="s">
        <v>7189</v>
      </c>
      <c r="C462" s="12" t="s">
        <v>7190</v>
      </c>
      <c r="D462" s="12" t="s">
        <v>3811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4740</v>
      </c>
      <c r="B463" s="12" t="s">
        <v>7191</v>
      </c>
      <c r="C463" s="12" t="s">
        <v>7192</v>
      </c>
      <c r="D463" s="12" t="s">
        <v>3811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4740</v>
      </c>
      <c r="B464" s="12" t="s">
        <v>7193</v>
      </c>
      <c r="C464" s="12" t="s">
        <v>7194</v>
      </c>
      <c r="D464" s="12" t="s">
        <v>3811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4740</v>
      </c>
      <c r="B465" s="12" t="s">
        <v>7195</v>
      </c>
      <c r="C465" s="12" t="s">
        <v>7196</v>
      </c>
      <c r="D465" s="12" t="s">
        <v>3811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4740</v>
      </c>
      <c r="B466" s="12" t="s">
        <v>7197</v>
      </c>
      <c r="C466" s="12" t="s">
        <v>7198</v>
      </c>
      <c r="D466" s="12" t="s">
        <v>3811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4740</v>
      </c>
      <c r="B467" s="12" t="s">
        <v>7199</v>
      </c>
      <c r="C467" s="12" t="s">
        <v>7200</v>
      </c>
      <c r="D467" s="12" t="s">
        <v>3811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4740</v>
      </c>
      <c r="B468" s="12" t="s">
        <v>7201</v>
      </c>
      <c r="C468" s="12" t="s">
        <v>7202</v>
      </c>
      <c r="D468" s="12" t="s">
        <v>3811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4740</v>
      </c>
      <c r="B469" s="12" t="s">
        <v>7203</v>
      </c>
      <c r="C469" s="12" t="s">
        <v>7204</v>
      </c>
      <c r="D469" s="12" t="s">
        <v>3811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4740</v>
      </c>
      <c r="B470" s="12" t="s">
        <v>5139</v>
      </c>
      <c r="C470" s="12" t="s">
        <v>5140</v>
      </c>
      <c r="D470" s="12" t="s">
        <v>3811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4740</v>
      </c>
      <c r="B471" s="12" t="s">
        <v>7205</v>
      </c>
      <c r="C471" s="12" t="s">
        <v>7206</v>
      </c>
      <c r="D471" s="12" t="s">
        <v>3811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4740</v>
      </c>
      <c r="B472" s="12" t="s">
        <v>7207</v>
      </c>
      <c r="C472" s="12" t="s">
        <v>7208</v>
      </c>
      <c r="D472" s="12" t="s">
        <v>3811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4740</v>
      </c>
      <c r="B473" s="12" t="s">
        <v>5201</v>
      </c>
      <c r="C473" s="12" t="s">
        <v>5202</v>
      </c>
      <c r="D473" s="12" t="s">
        <v>3811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4740</v>
      </c>
      <c r="B474" s="12" t="s">
        <v>7209</v>
      </c>
      <c r="C474" s="12" t="s">
        <v>7210</v>
      </c>
      <c r="D474" s="12" t="s">
        <v>3811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4740</v>
      </c>
      <c r="B475" s="12" t="s">
        <v>7211</v>
      </c>
      <c r="C475" s="12" t="s">
        <v>7212</v>
      </c>
      <c r="D475" s="12" t="s">
        <v>3811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4740</v>
      </c>
      <c r="B476" s="12" t="s">
        <v>7213</v>
      </c>
      <c r="C476" s="12" t="s">
        <v>7214</v>
      </c>
      <c r="D476" s="12" t="s">
        <v>3811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4740</v>
      </c>
      <c r="B477" s="12" t="s">
        <v>5263</v>
      </c>
      <c r="C477" s="12" t="s">
        <v>5264</v>
      </c>
      <c r="D477" s="12" t="s">
        <v>3811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4740</v>
      </c>
      <c r="B478" s="12" t="s">
        <v>5255</v>
      </c>
      <c r="C478" s="12" t="s">
        <v>5256</v>
      </c>
      <c r="D478" s="12" t="s">
        <v>3811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4740</v>
      </c>
      <c r="B479" s="12" t="s">
        <v>7215</v>
      </c>
      <c r="C479" s="12" t="s">
        <v>7216</v>
      </c>
      <c r="D479" s="12" t="s">
        <v>3811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4740</v>
      </c>
      <c r="B480" s="12" t="s">
        <v>7217</v>
      </c>
      <c r="C480" s="12" t="s">
        <v>7218</v>
      </c>
      <c r="D480" s="12" t="s">
        <v>3811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4740</v>
      </c>
      <c r="B481" s="12" t="s">
        <v>7219</v>
      </c>
      <c r="C481" s="12" t="s">
        <v>7220</v>
      </c>
      <c r="D481" s="12" t="s">
        <v>3811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4740</v>
      </c>
      <c r="B482" s="12" t="s">
        <v>7221</v>
      </c>
      <c r="C482" s="12" t="s">
        <v>7222</v>
      </c>
      <c r="D482" s="12" t="s">
        <v>3811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4740</v>
      </c>
      <c r="B483" s="12" t="s">
        <v>4839</v>
      </c>
      <c r="C483" s="12" t="s">
        <v>4840</v>
      </c>
      <c r="D483" s="12" t="s">
        <v>3811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4740</v>
      </c>
      <c r="B484" s="12" t="s">
        <v>7223</v>
      </c>
      <c r="C484" s="12" t="s">
        <v>7224</v>
      </c>
      <c r="D484" s="12" t="s">
        <v>3811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4740</v>
      </c>
      <c r="B485" s="12" t="s">
        <v>7225</v>
      </c>
      <c r="C485" s="12" t="s">
        <v>7226</v>
      </c>
      <c r="D485" s="12" t="s">
        <v>3811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4740</v>
      </c>
      <c r="B486" s="12" t="s">
        <v>7227</v>
      </c>
      <c r="C486" s="12" t="s">
        <v>7228</v>
      </c>
      <c r="D486" s="12" t="s">
        <v>3811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4740</v>
      </c>
      <c r="B487" s="12" t="s">
        <v>4971</v>
      </c>
      <c r="C487" s="12" t="s">
        <v>4972</v>
      </c>
      <c r="D487" s="12" t="s">
        <v>3811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4740</v>
      </c>
      <c r="B488" s="12" t="s">
        <v>4909</v>
      </c>
      <c r="C488" s="12" t="s">
        <v>4910</v>
      </c>
      <c r="D488" s="12" t="s">
        <v>3811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4740</v>
      </c>
      <c r="B489" s="12" t="s">
        <v>4879</v>
      </c>
      <c r="C489" s="12" t="s">
        <v>4880</v>
      </c>
      <c r="D489" s="12" t="s">
        <v>3811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4740</v>
      </c>
      <c r="B490" s="12" t="s">
        <v>4915</v>
      </c>
      <c r="C490" s="12" t="s">
        <v>4916</v>
      </c>
      <c r="D490" s="12" t="s">
        <v>3811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4740</v>
      </c>
      <c r="B491" s="12" t="s">
        <v>4905</v>
      </c>
      <c r="C491" s="12" t="s">
        <v>4906</v>
      </c>
      <c r="D491" s="12" t="s">
        <v>3811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4740</v>
      </c>
      <c r="B492" s="12" t="s">
        <v>7229</v>
      </c>
      <c r="C492" s="12" t="s">
        <v>7230</v>
      </c>
      <c r="D492" s="12" t="s">
        <v>3811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4740</v>
      </c>
      <c r="B493" s="12" t="s">
        <v>7231</v>
      </c>
      <c r="C493" s="12" t="s">
        <v>7232</v>
      </c>
      <c r="D493" s="12" t="s">
        <v>3811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4740</v>
      </c>
      <c r="B494" s="12" t="s">
        <v>7233</v>
      </c>
      <c r="C494" s="12" t="s">
        <v>7234</v>
      </c>
      <c r="D494" s="12" t="s">
        <v>3811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4740</v>
      </c>
      <c r="B495" s="12" t="s">
        <v>7235</v>
      </c>
      <c r="C495" s="12" t="s">
        <v>7236</v>
      </c>
      <c r="D495" s="12" t="s">
        <v>3811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4740</v>
      </c>
      <c r="B496" s="12" t="s">
        <v>4991</v>
      </c>
      <c r="C496" s="12" t="s">
        <v>4992</v>
      </c>
      <c r="D496" s="12" t="s">
        <v>3811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4740</v>
      </c>
      <c r="B497" s="12" t="s">
        <v>7237</v>
      </c>
      <c r="C497" s="12" t="s">
        <v>7238</v>
      </c>
      <c r="D497" s="12" t="s">
        <v>3811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4740</v>
      </c>
      <c r="B498" s="12" t="s">
        <v>7239</v>
      </c>
      <c r="C498" s="12" t="s">
        <v>7240</v>
      </c>
      <c r="D498" s="12" t="s">
        <v>3811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4740</v>
      </c>
      <c r="B499" s="12" t="s">
        <v>7241</v>
      </c>
      <c r="C499" s="12" t="s">
        <v>7242</v>
      </c>
      <c r="D499" s="12" t="s">
        <v>3811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4740</v>
      </c>
      <c r="B500" s="12" t="s">
        <v>7243</v>
      </c>
      <c r="C500" s="12" t="s">
        <v>7244</v>
      </c>
      <c r="D500" s="12" t="s">
        <v>3811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4740</v>
      </c>
      <c r="B501" s="12" t="s">
        <v>4921</v>
      </c>
      <c r="C501" s="12" t="s">
        <v>4922</v>
      </c>
      <c r="D501" s="12" t="s">
        <v>3811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4740</v>
      </c>
      <c r="B502" s="12" t="s">
        <v>7245</v>
      </c>
      <c r="C502" s="12" t="s">
        <v>7246</v>
      </c>
      <c r="D502" s="12" t="s">
        <v>3811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4740</v>
      </c>
      <c r="B503" s="12" t="s">
        <v>7247</v>
      </c>
      <c r="C503" s="12" t="s">
        <v>7248</v>
      </c>
      <c r="D503" s="12" t="s">
        <v>3811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4740</v>
      </c>
      <c r="B504" s="12" t="s">
        <v>7249</v>
      </c>
      <c r="C504" s="12" t="s">
        <v>7250</v>
      </c>
      <c r="D504" s="12" t="s">
        <v>3811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4740</v>
      </c>
      <c r="B505" s="12" t="s">
        <v>7251</v>
      </c>
      <c r="C505" s="12" t="s">
        <v>7252</v>
      </c>
      <c r="D505" s="12" t="s">
        <v>3811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4740</v>
      </c>
      <c r="B506" s="12" t="s">
        <v>5159</v>
      </c>
      <c r="C506" s="12" t="s">
        <v>5160</v>
      </c>
      <c r="D506" s="12" t="s">
        <v>3811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4740</v>
      </c>
      <c r="B507" s="12" t="s">
        <v>5251</v>
      </c>
      <c r="C507" s="12" t="s">
        <v>5252</v>
      </c>
      <c r="D507" s="12" t="s">
        <v>3811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4740</v>
      </c>
      <c r="B508" s="12" t="s">
        <v>7253</v>
      </c>
      <c r="C508" s="12" t="s">
        <v>7254</v>
      </c>
      <c r="D508" s="12" t="s">
        <v>3811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4740</v>
      </c>
      <c r="B509" s="12" t="s">
        <v>5125</v>
      </c>
      <c r="C509" s="12" t="s">
        <v>5126</v>
      </c>
      <c r="D509" s="12" t="s">
        <v>3811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4740</v>
      </c>
      <c r="B510" s="12" t="s">
        <v>4785</v>
      </c>
      <c r="C510" s="12" t="s">
        <v>4786</v>
      </c>
      <c r="D510" s="12" t="s">
        <v>3811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4740</v>
      </c>
      <c r="B511" s="12" t="s">
        <v>5247</v>
      </c>
      <c r="C511" s="12" t="s">
        <v>5248</v>
      </c>
      <c r="D511" s="12" t="s">
        <v>3811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4740</v>
      </c>
      <c r="B512" s="12" t="s">
        <v>7255</v>
      </c>
      <c r="C512" s="12" t="s">
        <v>7256</v>
      </c>
      <c r="D512" s="12" t="s">
        <v>3811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4740</v>
      </c>
      <c r="B513" s="12" t="s">
        <v>7257</v>
      </c>
      <c r="C513" s="12" t="s">
        <v>7258</v>
      </c>
      <c r="D513" s="12" t="s">
        <v>3811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4740</v>
      </c>
      <c r="B514" s="12" t="s">
        <v>5027</v>
      </c>
      <c r="C514" s="12" t="s">
        <v>5028</v>
      </c>
      <c r="D514" s="12" t="s">
        <v>3811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4740</v>
      </c>
      <c r="B515" s="12" t="s">
        <v>7259</v>
      </c>
      <c r="C515" s="12" t="s">
        <v>7260</v>
      </c>
      <c r="D515" s="12" t="s">
        <v>3811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4740</v>
      </c>
      <c r="B516" s="12" t="s">
        <v>7261</v>
      </c>
      <c r="C516" s="12" t="s">
        <v>7262</v>
      </c>
      <c r="D516" s="12" t="s">
        <v>3811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4740</v>
      </c>
      <c r="B517" s="12" t="s">
        <v>5037</v>
      </c>
      <c r="C517" s="12" t="s">
        <v>5038</v>
      </c>
      <c r="D517" s="12" t="s">
        <v>3811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4740</v>
      </c>
      <c r="B518" s="12" t="s">
        <v>4791</v>
      </c>
      <c r="C518" s="12" t="s">
        <v>4792</v>
      </c>
      <c r="D518" s="12" t="s">
        <v>3811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4740</v>
      </c>
      <c r="B519" s="12" t="s">
        <v>7263</v>
      </c>
      <c r="C519" s="12" t="s">
        <v>7264</v>
      </c>
      <c r="D519" s="12" t="s">
        <v>3811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4740</v>
      </c>
      <c r="B520" s="12" t="s">
        <v>7265</v>
      </c>
      <c r="C520" s="12" t="s">
        <v>7266</v>
      </c>
      <c r="D520" s="12" t="s">
        <v>3811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4740</v>
      </c>
      <c r="B521" s="12" t="s">
        <v>7267</v>
      </c>
      <c r="C521" s="12" t="s">
        <v>7268</v>
      </c>
      <c r="D521" s="12" t="s">
        <v>3811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4740</v>
      </c>
      <c r="B522" s="12" t="s">
        <v>7269</v>
      </c>
      <c r="C522" s="12" t="s">
        <v>7270</v>
      </c>
      <c r="D522" s="12" t="s">
        <v>3811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4740</v>
      </c>
      <c r="B523" s="12" t="s">
        <v>7271</v>
      </c>
      <c r="C523" s="12" t="s">
        <v>7272</v>
      </c>
      <c r="D523" s="12" t="s">
        <v>3811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4740</v>
      </c>
      <c r="B524" s="12" t="s">
        <v>7273</v>
      </c>
      <c r="C524" s="12" t="s">
        <v>7274</v>
      </c>
      <c r="D524" s="12" t="s">
        <v>3811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4740</v>
      </c>
      <c r="B525" s="12" t="s">
        <v>7275</v>
      </c>
      <c r="C525" s="12" t="s">
        <v>7276</v>
      </c>
      <c r="D525" s="12" t="s">
        <v>3811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4740</v>
      </c>
      <c r="B526" s="12" t="s">
        <v>4803</v>
      </c>
      <c r="C526" s="12" t="s">
        <v>4804</v>
      </c>
      <c r="D526" s="12" t="s">
        <v>3811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4740</v>
      </c>
      <c r="B527" s="12" t="s">
        <v>5069</v>
      </c>
      <c r="C527" s="12" t="s">
        <v>5070</v>
      </c>
      <c r="D527" s="12" t="s">
        <v>3811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4740</v>
      </c>
      <c r="B528" s="12" t="s">
        <v>7277</v>
      </c>
      <c r="C528" s="12" t="s">
        <v>7278</v>
      </c>
      <c r="D528" s="12" t="s">
        <v>3811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4740</v>
      </c>
      <c r="B529" s="12" t="s">
        <v>7279</v>
      </c>
      <c r="C529" s="12" t="s">
        <v>7166</v>
      </c>
      <c r="D529" s="12" t="s">
        <v>3811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4740</v>
      </c>
      <c r="B530" s="12" t="s">
        <v>7280</v>
      </c>
      <c r="C530" s="12" t="s">
        <v>7281</v>
      </c>
      <c r="D530" s="12" t="s">
        <v>3811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4740</v>
      </c>
      <c r="B531" s="12" t="s">
        <v>7282</v>
      </c>
      <c r="C531" s="12" t="s">
        <v>7283</v>
      </c>
      <c r="D531" s="12" t="s">
        <v>3811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4740</v>
      </c>
      <c r="B532" s="12" t="s">
        <v>7284</v>
      </c>
      <c r="C532" s="12" t="s">
        <v>7285</v>
      </c>
      <c r="D532" s="12" t="s">
        <v>3811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4740</v>
      </c>
      <c r="B533" s="12" t="s">
        <v>7286</v>
      </c>
      <c r="C533" s="12" t="s">
        <v>7287</v>
      </c>
      <c r="D533" s="12" t="s">
        <v>3811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4740</v>
      </c>
      <c r="B534" s="12" t="s">
        <v>5107</v>
      </c>
      <c r="C534" s="12" t="s">
        <v>5108</v>
      </c>
      <c r="D534" s="12" t="s">
        <v>3811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4740</v>
      </c>
      <c r="B535" s="12" t="s">
        <v>4949</v>
      </c>
      <c r="C535" s="12" t="s">
        <v>4950</v>
      </c>
      <c r="D535" s="12" t="s">
        <v>3811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4740</v>
      </c>
      <c r="B536" s="12" t="s">
        <v>7288</v>
      </c>
      <c r="C536" s="12" t="s">
        <v>7289</v>
      </c>
      <c r="D536" s="12" t="s">
        <v>3811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4740</v>
      </c>
      <c r="B537" s="12" t="s">
        <v>7290</v>
      </c>
      <c r="C537" s="12" t="s">
        <v>7291</v>
      </c>
      <c r="D537" s="12" t="s">
        <v>3811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4740</v>
      </c>
      <c r="B538" s="12" t="s">
        <v>7292</v>
      </c>
      <c r="C538" s="12" t="s">
        <v>7293</v>
      </c>
      <c r="D538" s="12" t="s">
        <v>3811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4740</v>
      </c>
      <c r="B539" s="12" t="s">
        <v>7294</v>
      </c>
      <c r="C539" s="12" t="s">
        <v>7295</v>
      </c>
      <c r="D539" s="12" t="s">
        <v>3811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4740</v>
      </c>
      <c r="B540" s="12" t="s">
        <v>7296</v>
      </c>
      <c r="C540" s="12" t="s">
        <v>7297</v>
      </c>
      <c r="D540" s="12" t="s">
        <v>3811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4740</v>
      </c>
      <c r="B541" s="12" t="s">
        <v>4945</v>
      </c>
      <c r="C541" s="12" t="s">
        <v>4946</v>
      </c>
      <c r="D541" s="12" t="s">
        <v>3811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4740</v>
      </c>
      <c r="B542" s="12" t="s">
        <v>4887</v>
      </c>
      <c r="C542" s="12" t="s">
        <v>4888</v>
      </c>
      <c r="D542" s="12" t="s">
        <v>3811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4740</v>
      </c>
      <c r="B543" s="12" t="s">
        <v>4963</v>
      </c>
      <c r="C543" s="12" t="s">
        <v>4964</v>
      </c>
      <c r="D543" s="12" t="s">
        <v>3811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4740</v>
      </c>
      <c r="B544" s="12" t="s">
        <v>5065</v>
      </c>
      <c r="C544" s="12" t="s">
        <v>5066</v>
      </c>
      <c r="D544" s="12" t="s">
        <v>3811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4740</v>
      </c>
      <c r="B545" s="12" t="s">
        <v>7298</v>
      </c>
      <c r="C545" s="12" t="s">
        <v>7299</v>
      </c>
      <c r="D545" s="12" t="s">
        <v>3811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4740</v>
      </c>
      <c r="B546" s="12" t="s">
        <v>7300</v>
      </c>
      <c r="C546" s="12" t="s">
        <v>7301</v>
      </c>
      <c r="D546" s="12" t="s">
        <v>3811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4740</v>
      </c>
      <c r="B547" s="12" t="s">
        <v>7302</v>
      </c>
      <c r="C547" s="12" t="s">
        <v>7303</v>
      </c>
      <c r="D547" s="12" t="s">
        <v>3811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4740</v>
      </c>
      <c r="B548" s="12" t="s">
        <v>5209</v>
      </c>
      <c r="C548" s="12" t="s">
        <v>5210</v>
      </c>
      <c r="D548" s="12" t="s">
        <v>3811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4740</v>
      </c>
      <c r="B549" s="12" t="s">
        <v>7304</v>
      </c>
      <c r="C549" s="12" t="s">
        <v>7305</v>
      </c>
      <c r="D549" s="12" t="s">
        <v>3811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4740</v>
      </c>
      <c r="B550" s="12" t="s">
        <v>7306</v>
      </c>
      <c r="C550" s="12" t="s">
        <v>7307</v>
      </c>
      <c r="D550" s="12" t="s">
        <v>3811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4740</v>
      </c>
      <c r="B551" s="12" t="s">
        <v>4853</v>
      </c>
      <c r="C551" s="12" t="s">
        <v>4854</v>
      </c>
      <c r="D551" s="12" t="s">
        <v>3811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4740</v>
      </c>
      <c r="B552" s="12" t="s">
        <v>5237</v>
      </c>
      <c r="C552" s="12" t="s">
        <v>5238</v>
      </c>
      <c r="D552" s="12" t="s">
        <v>3811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4740</v>
      </c>
      <c r="B553" s="12" t="s">
        <v>7308</v>
      </c>
      <c r="C553" s="12" t="s">
        <v>7309</v>
      </c>
      <c r="D553" s="12" t="s">
        <v>3811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4740</v>
      </c>
      <c r="B554" s="12" t="s">
        <v>7310</v>
      </c>
      <c r="C554" s="12" t="s">
        <v>7311</v>
      </c>
      <c r="D554" s="12" t="s">
        <v>3811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4740</v>
      </c>
      <c r="B555" s="12" t="s">
        <v>7312</v>
      </c>
      <c r="C555" s="12" t="s">
        <v>7313</v>
      </c>
      <c r="D555" s="12" t="s">
        <v>3811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4740</v>
      </c>
      <c r="B556" s="12" t="s">
        <v>7314</v>
      </c>
      <c r="C556" s="12" t="s">
        <v>7315</v>
      </c>
      <c r="D556" s="12" t="s">
        <v>3811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4740</v>
      </c>
      <c r="B557" s="12" t="s">
        <v>4757</v>
      </c>
      <c r="C557" s="12" t="s">
        <v>4758</v>
      </c>
      <c r="D557" s="12" t="s">
        <v>3811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4740</v>
      </c>
      <c r="B558" s="12" t="s">
        <v>7316</v>
      </c>
      <c r="C558" s="12" t="s">
        <v>7317</v>
      </c>
      <c r="D558" s="12" t="s">
        <v>3811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4740</v>
      </c>
      <c r="B559" s="12" t="s">
        <v>7318</v>
      </c>
      <c r="C559" s="12" t="s">
        <v>7319</v>
      </c>
      <c r="D559" s="12" t="s">
        <v>3811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4740</v>
      </c>
      <c r="B560" s="12" t="s">
        <v>4795</v>
      </c>
      <c r="C560" s="12" t="s">
        <v>4796</v>
      </c>
      <c r="D560" s="12" t="s">
        <v>3811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4740</v>
      </c>
      <c r="B561" s="12" t="s">
        <v>7320</v>
      </c>
      <c r="C561" s="12" t="s">
        <v>7321</v>
      </c>
      <c r="D561" s="12" t="s">
        <v>3811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4740</v>
      </c>
      <c r="B562" s="12" t="s">
        <v>7322</v>
      </c>
      <c r="C562" s="12" t="s">
        <v>7323</v>
      </c>
      <c r="D562" s="12" t="s">
        <v>3811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4740</v>
      </c>
      <c r="B563" s="12" t="s">
        <v>7324</v>
      </c>
      <c r="C563" s="12" t="s">
        <v>7325</v>
      </c>
      <c r="D563" s="12" t="s">
        <v>3811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4740</v>
      </c>
      <c r="B564" s="12" t="s">
        <v>7326</v>
      </c>
      <c r="C564" s="12" t="s">
        <v>7327</v>
      </c>
      <c r="D564" s="12" t="s">
        <v>3811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4740</v>
      </c>
      <c r="B565" s="12" t="s">
        <v>7328</v>
      </c>
      <c r="C565" s="12" t="s">
        <v>7329</v>
      </c>
      <c r="D565" s="12" t="s">
        <v>3811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4740</v>
      </c>
      <c r="B566" s="12" t="s">
        <v>5001</v>
      </c>
      <c r="C566" s="12" t="s">
        <v>5002</v>
      </c>
      <c r="D566" s="12" t="s">
        <v>3811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4740</v>
      </c>
      <c r="B567" s="12" t="s">
        <v>7330</v>
      </c>
      <c r="C567" s="12" t="s">
        <v>7331</v>
      </c>
      <c r="D567" s="12" t="s">
        <v>3811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4740</v>
      </c>
      <c r="B568" s="12" t="s">
        <v>5115</v>
      </c>
      <c r="C568" s="12" t="s">
        <v>5116</v>
      </c>
      <c r="D568" s="12" t="s">
        <v>3811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4740</v>
      </c>
      <c r="B569" s="12" t="s">
        <v>4999</v>
      </c>
      <c r="C569" s="12" t="s">
        <v>5000</v>
      </c>
      <c r="D569" s="12" t="s">
        <v>3811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4740</v>
      </c>
      <c r="B570" s="12" t="s">
        <v>5049</v>
      </c>
      <c r="C570" s="12" t="s">
        <v>5050</v>
      </c>
      <c r="D570" s="12" t="s">
        <v>3811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4740</v>
      </c>
      <c r="B571" s="12" t="s">
        <v>7332</v>
      </c>
      <c r="C571" s="12" t="s">
        <v>7333</v>
      </c>
      <c r="D571" s="12" t="s">
        <v>3811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4740</v>
      </c>
      <c r="B572" s="12" t="s">
        <v>7334</v>
      </c>
      <c r="C572" s="12" t="s">
        <v>7335</v>
      </c>
      <c r="D572" s="12" t="s">
        <v>3811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4740</v>
      </c>
      <c r="B573" s="12" t="s">
        <v>5039</v>
      </c>
      <c r="C573" s="12" t="s">
        <v>5040</v>
      </c>
      <c r="D573" s="12" t="s">
        <v>3811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4740</v>
      </c>
      <c r="B574" s="12" t="s">
        <v>7336</v>
      </c>
      <c r="C574" s="12" t="s">
        <v>7337</v>
      </c>
      <c r="D574" s="12" t="s">
        <v>3811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4740</v>
      </c>
      <c r="B575" s="12" t="s">
        <v>7338</v>
      </c>
      <c r="C575" s="12" t="s">
        <v>7339</v>
      </c>
      <c r="D575" s="12" t="s">
        <v>3811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4740</v>
      </c>
      <c r="B576" s="12" t="s">
        <v>7340</v>
      </c>
      <c r="C576" s="12" t="s">
        <v>7341</v>
      </c>
      <c r="D576" s="12" t="s">
        <v>3811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4740</v>
      </c>
      <c r="B577" s="12" t="s">
        <v>7342</v>
      </c>
      <c r="C577" s="12" t="s">
        <v>7343</v>
      </c>
      <c r="D577" s="12" t="s">
        <v>3811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4740</v>
      </c>
      <c r="B578" s="12" t="s">
        <v>4749</v>
      </c>
      <c r="C578" s="12" t="s">
        <v>4750</v>
      </c>
      <c r="D578" s="12" t="s">
        <v>3811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4740</v>
      </c>
      <c r="B579" s="12" t="s">
        <v>7344</v>
      </c>
      <c r="C579" s="12" t="s">
        <v>7345</v>
      </c>
      <c r="D579" s="12" t="s">
        <v>3811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4740</v>
      </c>
      <c r="B580" s="12" t="s">
        <v>7346</v>
      </c>
      <c r="C580" s="12" t="s">
        <v>7347</v>
      </c>
      <c r="D580" s="12" t="s">
        <v>3811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4740</v>
      </c>
      <c r="B581" s="12" t="s">
        <v>7348</v>
      </c>
      <c r="C581" s="12" t="s">
        <v>7349</v>
      </c>
      <c r="D581" s="12" t="s">
        <v>3811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4740</v>
      </c>
      <c r="B582" s="12" t="s">
        <v>4925</v>
      </c>
      <c r="C582" s="12" t="s">
        <v>4926</v>
      </c>
      <c r="D582" s="12" t="s">
        <v>3811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4740</v>
      </c>
      <c r="B583" s="12" t="s">
        <v>4997</v>
      </c>
      <c r="C583" s="12" t="s">
        <v>4998</v>
      </c>
      <c r="D583" s="12" t="s">
        <v>3811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4740</v>
      </c>
      <c r="B584" s="12" t="s">
        <v>5163</v>
      </c>
      <c r="C584" s="12" t="s">
        <v>5164</v>
      </c>
      <c r="D584" s="12" t="s">
        <v>3811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4740</v>
      </c>
      <c r="B585" s="12" t="s">
        <v>5241</v>
      </c>
      <c r="C585" s="12" t="s">
        <v>5242</v>
      </c>
      <c r="D585" s="12" t="s">
        <v>3811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4740</v>
      </c>
      <c r="B586" s="12" t="s">
        <v>7350</v>
      </c>
      <c r="C586" s="12" t="s">
        <v>7351</v>
      </c>
      <c r="D586" s="12" t="s">
        <v>3811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4740</v>
      </c>
      <c r="B587" s="12" t="s">
        <v>4771</v>
      </c>
      <c r="C587" s="12" t="s">
        <v>4772</v>
      </c>
      <c r="D587" s="12" t="s">
        <v>3811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4740</v>
      </c>
      <c r="B588" s="12" t="s">
        <v>7352</v>
      </c>
      <c r="C588" s="12" t="s">
        <v>7353</v>
      </c>
      <c r="D588" s="12" t="s">
        <v>3811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4740</v>
      </c>
      <c r="B589" s="12" t="s">
        <v>7354</v>
      </c>
      <c r="C589" s="12" t="s">
        <v>7355</v>
      </c>
      <c r="D589" s="12" t="s">
        <v>3811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4740</v>
      </c>
      <c r="B590" s="12" t="s">
        <v>4877</v>
      </c>
      <c r="C590" s="12" t="s">
        <v>4878</v>
      </c>
      <c r="D590" s="12" t="s">
        <v>3811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4740</v>
      </c>
      <c r="B591" s="12" t="s">
        <v>7356</v>
      </c>
      <c r="C591" s="12" t="s">
        <v>7357</v>
      </c>
      <c r="D591" s="12" t="s">
        <v>3811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4740</v>
      </c>
      <c r="B592" s="12" t="s">
        <v>7358</v>
      </c>
      <c r="C592" s="12" t="s">
        <v>7359</v>
      </c>
      <c r="D592" s="12" t="s">
        <v>3811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4740</v>
      </c>
      <c r="B593" s="12" t="s">
        <v>7360</v>
      </c>
      <c r="C593" s="12" t="s">
        <v>7361</v>
      </c>
      <c r="D593" s="12" t="s">
        <v>3811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4740</v>
      </c>
      <c r="B594" s="12" t="s">
        <v>7362</v>
      </c>
      <c r="C594" s="12" t="s">
        <v>7363</v>
      </c>
      <c r="D594" s="12" t="s">
        <v>3811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4740</v>
      </c>
      <c r="B595" s="12" t="s">
        <v>7364</v>
      </c>
      <c r="C595" s="12" t="s">
        <v>7365</v>
      </c>
      <c r="D595" s="12" t="s">
        <v>3811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4740</v>
      </c>
      <c r="B596" s="12" t="s">
        <v>7366</v>
      </c>
      <c r="C596" s="12" t="s">
        <v>7367</v>
      </c>
      <c r="D596" s="12" t="s">
        <v>3811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4740</v>
      </c>
      <c r="B597" s="12" t="s">
        <v>4891</v>
      </c>
      <c r="C597" s="12" t="s">
        <v>4892</v>
      </c>
      <c r="D597" s="12" t="s">
        <v>3811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4740</v>
      </c>
      <c r="B598" s="12" t="s">
        <v>4913</v>
      </c>
      <c r="C598" s="12" t="s">
        <v>4914</v>
      </c>
      <c r="D598" s="12" t="s">
        <v>3811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4740</v>
      </c>
      <c r="B599" s="12" t="s">
        <v>4907</v>
      </c>
      <c r="C599" s="12" t="s">
        <v>4908</v>
      </c>
      <c r="D599" s="12" t="s">
        <v>3811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4740</v>
      </c>
      <c r="B600" s="12" t="s">
        <v>5215</v>
      </c>
      <c r="C600" s="12" t="s">
        <v>5216</v>
      </c>
      <c r="D600" s="12" t="s">
        <v>3811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4740</v>
      </c>
      <c r="B601" s="12" t="s">
        <v>7368</v>
      </c>
      <c r="C601" s="12" t="s">
        <v>7369</v>
      </c>
      <c r="D601" s="12" t="s">
        <v>3811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4740</v>
      </c>
      <c r="B602" s="12" t="s">
        <v>7370</v>
      </c>
      <c r="C602" s="12" t="s">
        <v>7371</v>
      </c>
      <c r="D602" s="12" t="s">
        <v>3811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4740</v>
      </c>
      <c r="B603" s="12" t="s">
        <v>7372</v>
      </c>
      <c r="C603" s="12" t="s">
        <v>7373</v>
      </c>
      <c r="D603" s="12" t="s">
        <v>3811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4740</v>
      </c>
      <c r="B604" s="12" t="s">
        <v>5179</v>
      </c>
      <c r="C604" s="12" t="s">
        <v>5180</v>
      </c>
      <c r="D604" s="12" t="s">
        <v>3811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4740</v>
      </c>
      <c r="B605" s="12" t="s">
        <v>7374</v>
      </c>
      <c r="C605" s="12" t="s">
        <v>7375</v>
      </c>
      <c r="D605" s="12" t="s">
        <v>3811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4740</v>
      </c>
      <c r="B606" s="12" t="s">
        <v>4747</v>
      </c>
      <c r="C606" s="12" t="s">
        <v>4748</v>
      </c>
      <c r="D606" s="12" t="s">
        <v>3811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4740</v>
      </c>
      <c r="B607" s="12" t="s">
        <v>7376</v>
      </c>
      <c r="C607" s="12" t="s">
        <v>7377</v>
      </c>
      <c r="D607" s="12" t="s">
        <v>3811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4740</v>
      </c>
      <c r="B608" s="12" t="s">
        <v>7378</v>
      </c>
      <c r="C608" s="12" t="s">
        <v>7379</v>
      </c>
      <c r="D608" s="12" t="s">
        <v>3811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4740</v>
      </c>
      <c r="B609" s="12" t="s">
        <v>7380</v>
      </c>
      <c r="C609" s="12" t="s">
        <v>7381</v>
      </c>
      <c r="D609" s="12" t="s">
        <v>3811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4740</v>
      </c>
      <c r="B610" s="12" t="s">
        <v>7382</v>
      </c>
      <c r="C610" s="12" t="s">
        <v>7383</v>
      </c>
      <c r="D610" s="12" t="s">
        <v>3811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4740</v>
      </c>
      <c r="B611" s="12" t="s">
        <v>7384</v>
      </c>
      <c r="C611" s="12" t="s">
        <v>7385</v>
      </c>
      <c r="D611" s="12" t="s">
        <v>3811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4740</v>
      </c>
      <c r="B612" s="12" t="s">
        <v>7386</v>
      </c>
      <c r="C612" s="12" t="s">
        <v>7387</v>
      </c>
      <c r="D612" s="12" t="s">
        <v>3811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4740</v>
      </c>
      <c r="B613" s="12" t="s">
        <v>5171</v>
      </c>
      <c r="C613" s="12" t="s">
        <v>5172</v>
      </c>
      <c r="D613" s="12" t="s">
        <v>3811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4740</v>
      </c>
      <c r="B614" s="12" t="s">
        <v>4783</v>
      </c>
      <c r="C614" s="12" t="s">
        <v>4784</v>
      </c>
      <c r="D614" s="12" t="s">
        <v>3811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4740</v>
      </c>
      <c r="B615" s="12" t="s">
        <v>5067</v>
      </c>
      <c r="C615" s="12" t="s">
        <v>5068</v>
      </c>
      <c r="D615" s="12" t="s">
        <v>3811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4740</v>
      </c>
      <c r="B616" s="12" t="s">
        <v>4841</v>
      </c>
      <c r="C616" s="12" t="s">
        <v>4842</v>
      </c>
      <c r="D616" s="12" t="s">
        <v>3811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4740</v>
      </c>
      <c r="B617" s="12" t="s">
        <v>7388</v>
      </c>
      <c r="C617" s="12" t="s">
        <v>7389</v>
      </c>
      <c r="D617" s="12" t="s">
        <v>3811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4740</v>
      </c>
      <c r="B618" s="12" t="s">
        <v>5223</v>
      </c>
      <c r="C618" s="12" t="s">
        <v>5224</v>
      </c>
      <c r="D618" s="12" t="s">
        <v>3811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4740</v>
      </c>
      <c r="B619" s="12" t="s">
        <v>5081</v>
      </c>
      <c r="C619" s="12" t="s">
        <v>5082</v>
      </c>
      <c r="D619" s="12" t="s">
        <v>3811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4740</v>
      </c>
      <c r="B620" s="12" t="s">
        <v>5057</v>
      </c>
      <c r="C620" s="12" t="s">
        <v>5058</v>
      </c>
      <c r="D620" s="12" t="s">
        <v>3811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4740</v>
      </c>
      <c r="B621" s="12" t="s">
        <v>4773</v>
      </c>
      <c r="C621" s="12" t="s">
        <v>4774</v>
      </c>
      <c r="D621" s="12" t="s">
        <v>3811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4740</v>
      </c>
      <c r="B622" s="12" t="s">
        <v>4875</v>
      </c>
      <c r="C622" s="12" t="s">
        <v>4876</v>
      </c>
      <c r="D622" s="12" t="s">
        <v>3811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4740</v>
      </c>
      <c r="B623" s="12" t="s">
        <v>7390</v>
      </c>
      <c r="C623" s="12" t="s">
        <v>7391</v>
      </c>
      <c r="D623" s="12" t="s">
        <v>3811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4740</v>
      </c>
      <c r="B624" s="12" t="s">
        <v>7392</v>
      </c>
      <c r="C624" s="12" t="s">
        <v>7393</v>
      </c>
      <c r="D624" s="12" t="s">
        <v>3811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4740</v>
      </c>
      <c r="B625" s="12" t="s">
        <v>7394</v>
      </c>
      <c r="C625" s="12" t="s">
        <v>7395</v>
      </c>
      <c r="D625" s="12" t="s">
        <v>3811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4740</v>
      </c>
      <c r="B626" s="12" t="s">
        <v>7396</v>
      </c>
      <c r="C626" s="12" t="s">
        <v>7397</v>
      </c>
      <c r="D626" s="12" t="s">
        <v>3811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4740</v>
      </c>
      <c r="B627" s="12" t="s">
        <v>7398</v>
      </c>
      <c r="C627" s="12" t="s">
        <v>7399</v>
      </c>
      <c r="D627" s="12" t="s">
        <v>3811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4740</v>
      </c>
      <c r="B628" s="12" t="s">
        <v>4937</v>
      </c>
      <c r="C628" s="12" t="s">
        <v>4938</v>
      </c>
      <c r="D628" s="12" t="s">
        <v>3811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4740</v>
      </c>
      <c r="B629" s="12" t="s">
        <v>5253</v>
      </c>
      <c r="C629" s="12" t="s">
        <v>5254</v>
      </c>
      <c r="D629" s="12" t="s">
        <v>3811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4740</v>
      </c>
      <c r="B630" s="12" t="s">
        <v>5079</v>
      </c>
      <c r="C630" s="12" t="s">
        <v>5080</v>
      </c>
      <c r="D630" s="12" t="s">
        <v>3811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4740</v>
      </c>
      <c r="B631" s="12" t="s">
        <v>7400</v>
      </c>
      <c r="C631" s="12" t="s">
        <v>7401</v>
      </c>
      <c r="D631" s="12" t="s">
        <v>3811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4740</v>
      </c>
      <c r="B632" s="12" t="s">
        <v>5187</v>
      </c>
      <c r="C632" s="12" t="s">
        <v>5188</v>
      </c>
      <c r="D632" s="12" t="s">
        <v>3811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4740</v>
      </c>
      <c r="B633" s="12" t="s">
        <v>7402</v>
      </c>
      <c r="C633" s="12" t="s">
        <v>7403</v>
      </c>
      <c r="D633" s="12" t="s">
        <v>3811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4740</v>
      </c>
      <c r="B634" s="12" t="s">
        <v>5075</v>
      </c>
      <c r="C634" s="12" t="s">
        <v>5076</v>
      </c>
      <c r="D634" s="12" t="s">
        <v>3811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4740</v>
      </c>
      <c r="B635" s="12" t="s">
        <v>7404</v>
      </c>
      <c r="C635" s="12" t="s">
        <v>7405</v>
      </c>
      <c r="D635" s="12" t="s">
        <v>3811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4740</v>
      </c>
      <c r="B636" s="12" t="s">
        <v>7406</v>
      </c>
      <c r="C636" s="12" t="s">
        <v>7367</v>
      </c>
      <c r="D636" s="12" t="s">
        <v>3811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4740</v>
      </c>
      <c r="B637" s="12" t="s">
        <v>7407</v>
      </c>
      <c r="C637" s="12" t="s">
        <v>7408</v>
      </c>
      <c r="D637" s="12" t="s">
        <v>3811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4740</v>
      </c>
      <c r="B638" s="12" t="s">
        <v>7409</v>
      </c>
      <c r="C638" s="12" t="s">
        <v>7410</v>
      </c>
      <c r="D638" s="12" t="s">
        <v>3811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4740</v>
      </c>
      <c r="B639" s="12" t="s">
        <v>4829</v>
      </c>
      <c r="C639" s="12" t="s">
        <v>4830</v>
      </c>
      <c r="D639" s="12" t="s">
        <v>3811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4740</v>
      </c>
      <c r="B640" s="12" t="s">
        <v>7411</v>
      </c>
      <c r="C640" s="12" t="s">
        <v>7412</v>
      </c>
      <c r="D640" s="12" t="s">
        <v>3811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4740</v>
      </c>
      <c r="B641" s="12" t="s">
        <v>5231</v>
      </c>
      <c r="C641" s="12" t="s">
        <v>5232</v>
      </c>
      <c r="D641" s="12" t="s">
        <v>3811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4740</v>
      </c>
      <c r="B642" s="12" t="s">
        <v>7413</v>
      </c>
      <c r="C642" s="12" t="s">
        <v>7414</v>
      </c>
      <c r="D642" s="12" t="s">
        <v>3811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4740</v>
      </c>
      <c r="B643" s="12" t="s">
        <v>4793</v>
      </c>
      <c r="C643" s="12" t="s">
        <v>4794</v>
      </c>
      <c r="D643" s="12" t="s">
        <v>3811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4740</v>
      </c>
      <c r="B644" s="12" t="s">
        <v>5017</v>
      </c>
      <c r="C644" s="12" t="s">
        <v>5018</v>
      </c>
      <c r="D644" s="12" t="s">
        <v>3811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4740</v>
      </c>
      <c r="B645" s="12" t="s">
        <v>7415</v>
      </c>
      <c r="C645" s="12" t="s">
        <v>7416</v>
      </c>
      <c r="D645" s="12" t="s">
        <v>3811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4740</v>
      </c>
      <c r="B646" s="12" t="s">
        <v>7417</v>
      </c>
      <c r="C646" s="12" t="s">
        <v>7418</v>
      </c>
      <c r="D646" s="12" t="s">
        <v>3811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4740</v>
      </c>
      <c r="B647" s="12" t="s">
        <v>7419</v>
      </c>
      <c r="C647" s="12" t="s">
        <v>7420</v>
      </c>
      <c r="D647" s="12" t="s">
        <v>3811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4740</v>
      </c>
      <c r="B648" s="12" t="s">
        <v>7421</v>
      </c>
      <c r="C648" s="12" t="s">
        <v>7422</v>
      </c>
      <c r="D648" s="12" t="s">
        <v>3811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4740</v>
      </c>
      <c r="B649" s="12" t="s">
        <v>7423</v>
      </c>
      <c r="C649" s="12" t="s">
        <v>7424</v>
      </c>
      <c r="D649" s="12" t="s">
        <v>3811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4740</v>
      </c>
      <c r="B650" s="12" t="s">
        <v>7425</v>
      </c>
      <c r="C650" s="12" t="s">
        <v>7426</v>
      </c>
      <c r="D650" s="12" t="s">
        <v>3811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4740</v>
      </c>
      <c r="B651" s="12" t="s">
        <v>7427</v>
      </c>
      <c r="C651" s="12" t="s">
        <v>7428</v>
      </c>
      <c r="D651" s="12" t="s">
        <v>3811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4740</v>
      </c>
      <c r="B652" s="12" t="s">
        <v>7429</v>
      </c>
      <c r="C652" s="12" t="s">
        <v>7430</v>
      </c>
      <c r="D652" s="12" t="s">
        <v>3811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4740</v>
      </c>
      <c r="B653" s="12" t="s">
        <v>7431</v>
      </c>
      <c r="C653" s="12" t="s">
        <v>7432</v>
      </c>
      <c r="D653" s="12" t="s">
        <v>3811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4740</v>
      </c>
      <c r="B654" s="12" t="s">
        <v>7433</v>
      </c>
      <c r="C654" s="12" t="s">
        <v>7434</v>
      </c>
      <c r="D654" s="12" t="s">
        <v>3811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4740</v>
      </c>
      <c r="B655" s="12" t="s">
        <v>7435</v>
      </c>
      <c r="C655" s="12" t="s">
        <v>7436</v>
      </c>
      <c r="D655" s="12" t="s">
        <v>3811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4740</v>
      </c>
      <c r="B656" s="12" t="s">
        <v>7437</v>
      </c>
      <c r="C656" s="12" t="s">
        <v>7438</v>
      </c>
      <c r="D656" s="12" t="s">
        <v>3811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4740</v>
      </c>
      <c r="B657" s="12" t="s">
        <v>4817</v>
      </c>
      <c r="C657" s="12" t="s">
        <v>4818</v>
      </c>
      <c r="D657" s="12" t="s">
        <v>3811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4740</v>
      </c>
      <c r="B658" s="12" t="s">
        <v>4807</v>
      </c>
      <c r="C658" s="12" t="s">
        <v>4808</v>
      </c>
      <c r="D658" s="12" t="s">
        <v>3811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4740</v>
      </c>
      <c r="B659" s="12" t="s">
        <v>4933</v>
      </c>
      <c r="C659" s="12" t="s">
        <v>4934</v>
      </c>
      <c r="D659" s="12" t="s">
        <v>3811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4740</v>
      </c>
      <c r="B660" s="12" t="s">
        <v>4743</v>
      </c>
      <c r="C660" s="12" t="s">
        <v>4744</v>
      </c>
      <c r="D660" s="12" t="s">
        <v>3811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4740</v>
      </c>
      <c r="B661" s="12" t="s">
        <v>5089</v>
      </c>
      <c r="C661" s="12" t="s">
        <v>5090</v>
      </c>
      <c r="D661" s="12" t="s">
        <v>3811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4740</v>
      </c>
      <c r="B662" s="12" t="s">
        <v>5239</v>
      </c>
      <c r="C662" s="12" t="s">
        <v>5240</v>
      </c>
      <c r="D662" s="12" t="s">
        <v>3811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4740</v>
      </c>
      <c r="B663" s="12" t="s">
        <v>5085</v>
      </c>
      <c r="C663" s="12" t="s">
        <v>5086</v>
      </c>
      <c r="D663" s="12" t="s">
        <v>3811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4740</v>
      </c>
      <c r="B664" s="12" t="s">
        <v>4957</v>
      </c>
      <c r="C664" s="12" t="s">
        <v>4958</v>
      </c>
      <c r="D664" s="12" t="s">
        <v>3811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4740</v>
      </c>
      <c r="B665" s="12" t="s">
        <v>5135</v>
      </c>
      <c r="C665" s="12" t="s">
        <v>5136</v>
      </c>
      <c r="D665" s="12" t="s">
        <v>3811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4740</v>
      </c>
      <c r="B666" s="12" t="s">
        <v>7439</v>
      </c>
      <c r="C666" s="12" t="s">
        <v>7440</v>
      </c>
      <c r="D666" s="12" t="s">
        <v>3811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4740</v>
      </c>
      <c r="B667" s="12" t="s">
        <v>5025</v>
      </c>
      <c r="C667" s="12" t="s">
        <v>5026</v>
      </c>
      <c r="D667" s="12" t="s">
        <v>3811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4740</v>
      </c>
      <c r="B668" s="12" t="s">
        <v>7441</v>
      </c>
      <c r="C668" s="12" t="s">
        <v>7442</v>
      </c>
      <c r="D668" s="12" t="s">
        <v>3811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4740</v>
      </c>
      <c r="B669" s="12" t="s">
        <v>7443</v>
      </c>
      <c r="C669" s="12" t="s">
        <v>7444</v>
      </c>
      <c r="D669" s="12" t="s">
        <v>3811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4740</v>
      </c>
      <c r="B670" s="12" t="s">
        <v>4819</v>
      </c>
      <c r="C670" s="12" t="s">
        <v>4820</v>
      </c>
      <c r="D670" s="12" t="s">
        <v>3811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4740</v>
      </c>
      <c r="B671" s="12" t="s">
        <v>7445</v>
      </c>
      <c r="C671" s="12" t="s">
        <v>7446</v>
      </c>
      <c r="D671" s="12" t="s">
        <v>3811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4740</v>
      </c>
      <c r="B672" s="12" t="s">
        <v>5077</v>
      </c>
      <c r="C672" s="12" t="s">
        <v>5078</v>
      </c>
      <c r="D672" s="12" t="s">
        <v>3811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4740</v>
      </c>
      <c r="B673" s="12" t="s">
        <v>5207</v>
      </c>
      <c r="C673" s="12" t="s">
        <v>5208</v>
      </c>
      <c r="D673" s="12" t="s">
        <v>3811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4740</v>
      </c>
      <c r="B674" s="12" t="s">
        <v>5117</v>
      </c>
      <c r="C674" s="12" t="s">
        <v>5118</v>
      </c>
      <c r="D674" s="12" t="s">
        <v>3811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4740</v>
      </c>
      <c r="B675" s="12" t="s">
        <v>5099</v>
      </c>
      <c r="C675" s="12" t="s">
        <v>5100</v>
      </c>
      <c r="D675" s="12" t="s">
        <v>3811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4740</v>
      </c>
      <c r="B676" s="12" t="s">
        <v>5155</v>
      </c>
      <c r="C676" s="12" t="s">
        <v>5156</v>
      </c>
      <c r="D676" s="12" t="s">
        <v>3811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4740</v>
      </c>
      <c r="B677" s="12" t="s">
        <v>5183</v>
      </c>
      <c r="C677" s="12" t="s">
        <v>5184</v>
      </c>
      <c r="D677" s="12" t="s">
        <v>3811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4740</v>
      </c>
      <c r="B678" s="12" t="s">
        <v>7447</v>
      </c>
      <c r="C678" s="12" t="s">
        <v>7448</v>
      </c>
      <c r="D678" s="12" t="s">
        <v>3811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4740</v>
      </c>
      <c r="B679" s="12" t="s">
        <v>7449</v>
      </c>
      <c r="C679" s="12" t="s">
        <v>7450</v>
      </c>
      <c r="D679" s="12" t="s">
        <v>3811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4740</v>
      </c>
      <c r="B680" s="12" t="s">
        <v>5227</v>
      </c>
      <c r="C680" s="12" t="s">
        <v>5228</v>
      </c>
      <c r="D680" s="12" t="s">
        <v>3811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4740</v>
      </c>
      <c r="B681" s="12" t="s">
        <v>4903</v>
      </c>
      <c r="C681" s="12" t="s">
        <v>4904</v>
      </c>
      <c r="D681" s="12" t="s">
        <v>3811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4740</v>
      </c>
      <c r="B682" s="12" t="s">
        <v>7451</v>
      </c>
      <c r="C682" s="12" t="s">
        <v>7452</v>
      </c>
      <c r="D682" s="12" t="s">
        <v>3811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4740</v>
      </c>
      <c r="B683" s="12" t="s">
        <v>7453</v>
      </c>
      <c r="C683" s="12" t="s">
        <v>7454</v>
      </c>
      <c r="D683" s="12" t="s">
        <v>3811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4740</v>
      </c>
      <c r="B684" s="12" t="s">
        <v>7455</v>
      </c>
      <c r="C684" s="12" t="s">
        <v>7456</v>
      </c>
      <c r="D684" s="12" t="s">
        <v>3811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4740</v>
      </c>
      <c r="B685" s="12" t="s">
        <v>7457</v>
      </c>
      <c r="C685" s="12" t="s">
        <v>7458</v>
      </c>
      <c r="D685" s="12" t="s">
        <v>3811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4740</v>
      </c>
      <c r="B686" s="12" t="s">
        <v>7459</v>
      </c>
      <c r="C686" s="12" t="s">
        <v>7460</v>
      </c>
      <c r="D686" s="12" t="s">
        <v>3811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4740</v>
      </c>
      <c r="B687" s="12" t="s">
        <v>5199</v>
      </c>
      <c r="C687" s="12" t="s">
        <v>5200</v>
      </c>
      <c r="D687" s="12" t="s">
        <v>3811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4740</v>
      </c>
      <c r="B688" s="12" t="s">
        <v>4813</v>
      </c>
      <c r="C688" s="12" t="s">
        <v>4814</v>
      </c>
      <c r="D688" s="12" t="s">
        <v>3811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4740</v>
      </c>
      <c r="B689" s="12" t="s">
        <v>4763</v>
      </c>
      <c r="C689" s="12" t="s">
        <v>4764</v>
      </c>
      <c r="D689" s="12" t="s">
        <v>3811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4740</v>
      </c>
      <c r="B690" s="12" t="s">
        <v>7461</v>
      </c>
      <c r="C690" s="12" t="s">
        <v>7462</v>
      </c>
      <c r="D690" s="12" t="s">
        <v>3811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4740</v>
      </c>
      <c r="B691" s="12" t="s">
        <v>7463</v>
      </c>
      <c r="C691" s="12" t="s">
        <v>7464</v>
      </c>
      <c r="D691" s="12" t="s">
        <v>3811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4740</v>
      </c>
      <c r="B692" s="12" t="s">
        <v>7465</v>
      </c>
      <c r="C692" s="12" t="s">
        <v>7466</v>
      </c>
      <c r="D692" s="12" t="s">
        <v>3811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4740</v>
      </c>
      <c r="B693" s="12" t="s">
        <v>7467</v>
      </c>
      <c r="C693" s="12" t="s">
        <v>7468</v>
      </c>
      <c r="D693" s="12" t="s">
        <v>3811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4740</v>
      </c>
      <c r="B694" s="12" t="s">
        <v>5097</v>
      </c>
      <c r="C694" s="12" t="s">
        <v>5098</v>
      </c>
      <c r="D694" s="12" t="s">
        <v>3811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4740</v>
      </c>
      <c r="B695" s="12" t="s">
        <v>7469</v>
      </c>
      <c r="C695" s="12" t="s">
        <v>6673</v>
      </c>
      <c r="D695" s="12" t="s">
        <v>3811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4740</v>
      </c>
      <c r="B696" s="12" t="s">
        <v>7470</v>
      </c>
      <c r="C696" s="12" t="s">
        <v>7471</v>
      </c>
      <c r="D696" s="12" t="s">
        <v>3811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4740</v>
      </c>
      <c r="B697" s="12" t="s">
        <v>7472</v>
      </c>
      <c r="C697" s="12" t="s">
        <v>7473</v>
      </c>
      <c r="D697" s="12" t="s">
        <v>3811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4740</v>
      </c>
      <c r="B698" s="12" t="s">
        <v>4995</v>
      </c>
      <c r="C698" s="12" t="s">
        <v>4996</v>
      </c>
      <c r="D698" s="12" t="s">
        <v>3811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4740</v>
      </c>
      <c r="B699" s="12" t="s">
        <v>7474</v>
      </c>
      <c r="C699" s="12" t="s">
        <v>7475</v>
      </c>
      <c r="D699" s="12" t="s">
        <v>3811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4740</v>
      </c>
      <c r="B700" s="12" t="s">
        <v>4967</v>
      </c>
      <c r="C700" s="12" t="s">
        <v>4968</v>
      </c>
      <c r="D700" s="12" t="s">
        <v>3811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4740</v>
      </c>
      <c r="B701" s="12" t="s">
        <v>5045</v>
      </c>
      <c r="C701" s="12" t="s">
        <v>5046</v>
      </c>
      <c r="D701" s="12" t="s">
        <v>3811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4740</v>
      </c>
      <c r="B702" s="12" t="s">
        <v>7476</v>
      </c>
      <c r="C702" s="12" t="s">
        <v>7477</v>
      </c>
      <c r="D702" s="12" t="s">
        <v>3811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4740</v>
      </c>
      <c r="B703" s="12" t="s">
        <v>7478</v>
      </c>
      <c r="C703" s="12" t="s">
        <v>7479</v>
      </c>
      <c r="D703" s="12" t="s">
        <v>3811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4740</v>
      </c>
      <c r="B704" s="12" t="s">
        <v>7480</v>
      </c>
      <c r="C704" s="12" t="s">
        <v>7481</v>
      </c>
      <c r="D704" s="12" t="s">
        <v>3811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4740</v>
      </c>
      <c r="B705" s="12" t="s">
        <v>7482</v>
      </c>
      <c r="C705" s="12" t="s">
        <v>7483</v>
      </c>
      <c r="D705" s="12" t="s">
        <v>3811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4740</v>
      </c>
      <c r="B706" s="12" t="s">
        <v>4797</v>
      </c>
      <c r="C706" s="12" t="s">
        <v>4798</v>
      </c>
      <c r="D706" s="12" t="s">
        <v>3811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4740</v>
      </c>
      <c r="B707" s="12" t="s">
        <v>7484</v>
      </c>
      <c r="C707" s="12" t="s">
        <v>7485</v>
      </c>
      <c r="D707" s="12" t="s">
        <v>3811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4740</v>
      </c>
      <c r="B708" s="12" t="s">
        <v>5141</v>
      </c>
      <c r="C708" s="12" t="s">
        <v>5142</v>
      </c>
      <c r="D708" s="12" t="s">
        <v>3811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4740</v>
      </c>
      <c r="B709" s="12" t="s">
        <v>5111</v>
      </c>
      <c r="C709" s="12" t="s">
        <v>5112</v>
      </c>
      <c r="D709" s="12" t="s">
        <v>3811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4740</v>
      </c>
      <c r="B710" s="12" t="s">
        <v>7486</v>
      </c>
      <c r="C710" s="12" t="s">
        <v>7487</v>
      </c>
      <c r="D710" s="12" t="s">
        <v>3811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4740</v>
      </c>
      <c r="B711" s="12" t="s">
        <v>5269</v>
      </c>
      <c r="C711" s="12" t="s">
        <v>5270</v>
      </c>
      <c r="D711" s="12" t="s">
        <v>3811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4740</v>
      </c>
      <c r="B712" s="12" t="s">
        <v>5131</v>
      </c>
      <c r="C712" s="12" t="s">
        <v>5132</v>
      </c>
      <c r="D712" s="12" t="s">
        <v>3811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4740</v>
      </c>
      <c r="B713" s="12" t="s">
        <v>7488</v>
      </c>
      <c r="C713" s="12" t="s">
        <v>7489</v>
      </c>
      <c r="D713" s="12" t="s">
        <v>3811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4740</v>
      </c>
      <c r="B714" s="12" t="s">
        <v>5267</v>
      </c>
      <c r="C714" s="12" t="s">
        <v>5268</v>
      </c>
      <c r="D714" s="12" t="s">
        <v>3811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4740</v>
      </c>
      <c r="B715" s="12" t="s">
        <v>7490</v>
      </c>
      <c r="C715" s="12" t="s">
        <v>7491</v>
      </c>
      <c r="D715" s="12" t="s">
        <v>3811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4740</v>
      </c>
      <c r="B716" s="12" t="s">
        <v>7492</v>
      </c>
      <c r="C716" s="12" t="s">
        <v>7493</v>
      </c>
      <c r="D716" s="12" t="s">
        <v>3811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4740</v>
      </c>
      <c r="B717" s="12" t="s">
        <v>7494</v>
      </c>
      <c r="C717" s="12" t="s">
        <v>7495</v>
      </c>
      <c r="D717" s="12" t="s">
        <v>3811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4740</v>
      </c>
      <c r="B718" s="12" t="s">
        <v>7496</v>
      </c>
      <c r="C718" s="12" t="s">
        <v>7497</v>
      </c>
      <c r="D718" s="12" t="s">
        <v>3811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4740</v>
      </c>
      <c r="B719" s="12" t="s">
        <v>7498</v>
      </c>
      <c r="C719" s="12" t="s">
        <v>7499</v>
      </c>
      <c r="D719" s="12" t="s">
        <v>3811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4740</v>
      </c>
      <c r="B720" s="12" t="s">
        <v>7500</v>
      </c>
      <c r="C720" s="12" t="s">
        <v>7501</v>
      </c>
      <c r="D720" s="12" t="s">
        <v>3811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4740</v>
      </c>
      <c r="B721" s="12" t="s">
        <v>7502</v>
      </c>
      <c r="C721" s="12" t="s">
        <v>7503</v>
      </c>
      <c r="D721" s="12" t="s">
        <v>3811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4740</v>
      </c>
      <c r="B722" s="12" t="s">
        <v>5113</v>
      </c>
      <c r="C722" s="12" t="s">
        <v>5114</v>
      </c>
      <c r="D722" s="12" t="s">
        <v>3811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4740</v>
      </c>
      <c r="B723" s="12" t="s">
        <v>7504</v>
      </c>
      <c r="C723" s="12" t="s">
        <v>7505</v>
      </c>
      <c r="D723" s="12" t="s">
        <v>3811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4740</v>
      </c>
      <c r="B724" s="12" t="s">
        <v>7506</v>
      </c>
      <c r="C724" s="12" t="s">
        <v>7507</v>
      </c>
      <c r="D724" s="12" t="s">
        <v>3811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4740</v>
      </c>
      <c r="B725" s="12" t="s">
        <v>7508</v>
      </c>
      <c r="C725" s="12" t="s">
        <v>7509</v>
      </c>
      <c r="D725" s="12" t="s">
        <v>3811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4740</v>
      </c>
      <c r="B726" s="12" t="s">
        <v>4951</v>
      </c>
      <c r="C726" s="12" t="s">
        <v>4952</v>
      </c>
      <c r="D726" s="12" t="s">
        <v>3811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4740</v>
      </c>
      <c r="B727" s="12" t="s">
        <v>4883</v>
      </c>
      <c r="C727" s="12" t="s">
        <v>4884</v>
      </c>
      <c r="D727" s="12" t="s">
        <v>3811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4740</v>
      </c>
      <c r="B728" s="12" t="s">
        <v>7510</v>
      </c>
      <c r="C728" s="12" t="s">
        <v>7511</v>
      </c>
      <c r="D728" s="12" t="s">
        <v>3811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4740</v>
      </c>
      <c r="B729" s="12" t="s">
        <v>5219</v>
      </c>
      <c r="C729" s="12" t="s">
        <v>5220</v>
      </c>
      <c r="D729" s="12" t="s">
        <v>3811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4740</v>
      </c>
      <c r="B730" s="12" t="s">
        <v>4811</v>
      </c>
      <c r="C730" s="12" t="s">
        <v>4812</v>
      </c>
      <c r="D730" s="12" t="s">
        <v>3811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4740</v>
      </c>
      <c r="B731" s="12" t="s">
        <v>4781</v>
      </c>
      <c r="C731" s="12" t="s">
        <v>4782</v>
      </c>
      <c r="D731" s="12" t="s">
        <v>3811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4740</v>
      </c>
      <c r="B732" s="12" t="s">
        <v>5041</v>
      </c>
      <c r="C732" s="12" t="s">
        <v>5042</v>
      </c>
      <c r="D732" s="12" t="s">
        <v>3811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4740</v>
      </c>
      <c r="B733" s="12" t="s">
        <v>5145</v>
      </c>
      <c r="C733" s="12" t="s">
        <v>5146</v>
      </c>
      <c r="D733" s="12" t="s">
        <v>3811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4740</v>
      </c>
      <c r="B734" s="12" t="s">
        <v>5133</v>
      </c>
      <c r="C734" s="12" t="s">
        <v>5134</v>
      </c>
      <c r="D734" s="12" t="s">
        <v>3811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4740</v>
      </c>
      <c r="B735" s="12" t="s">
        <v>4809</v>
      </c>
      <c r="C735" s="12" t="s">
        <v>4810</v>
      </c>
      <c r="D735" s="12" t="s">
        <v>3811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4740</v>
      </c>
      <c r="B736" s="12" t="s">
        <v>5191</v>
      </c>
      <c r="C736" s="12" t="s">
        <v>5192</v>
      </c>
      <c r="D736" s="12" t="s">
        <v>3811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4740</v>
      </c>
      <c r="B737" s="12" t="s">
        <v>7512</v>
      </c>
      <c r="C737" s="12" t="s">
        <v>7513</v>
      </c>
      <c r="D737" s="12" t="s">
        <v>3811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4740</v>
      </c>
      <c r="B738" s="12" t="s">
        <v>7514</v>
      </c>
      <c r="C738" s="12" t="s">
        <v>7515</v>
      </c>
      <c r="D738" s="12" t="s">
        <v>3811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4740</v>
      </c>
      <c r="B739" s="12" t="s">
        <v>7516</v>
      </c>
      <c r="C739" s="12" t="s">
        <v>7517</v>
      </c>
      <c r="D739" s="12" t="s">
        <v>3811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4740</v>
      </c>
      <c r="B740" s="12" t="s">
        <v>7518</v>
      </c>
      <c r="C740" s="12" t="s">
        <v>7519</v>
      </c>
      <c r="D740" s="12" t="s">
        <v>3811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4740</v>
      </c>
      <c r="B741" s="12" t="s">
        <v>4969</v>
      </c>
      <c r="C741" s="12" t="s">
        <v>4970</v>
      </c>
      <c r="D741" s="12" t="s">
        <v>3811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4740</v>
      </c>
      <c r="B742" s="12" t="s">
        <v>4831</v>
      </c>
      <c r="C742" s="12" t="s">
        <v>4832</v>
      </c>
      <c r="D742" s="12" t="s">
        <v>3811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4740</v>
      </c>
      <c r="B743" s="12" t="s">
        <v>7520</v>
      </c>
      <c r="C743" s="12" t="s">
        <v>7521</v>
      </c>
      <c r="D743" s="12" t="s">
        <v>3811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4740</v>
      </c>
      <c r="B744" s="12" t="s">
        <v>5197</v>
      </c>
      <c r="C744" s="12" t="s">
        <v>5198</v>
      </c>
      <c r="D744" s="12" t="s">
        <v>3811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4740</v>
      </c>
      <c r="B745" s="12" t="s">
        <v>7522</v>
      </c>
      <c r="C745" s="12" t="s">
        <v>7523</v>
      </c>
      <c r="D745" s="12" t="s">
        <v>3811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4740</v>
      </c>
      <c r="B746" s="12" t="s">
        <v>7524</v>
      </c>
      <c r="C746" s="12" t="s">
        <v>7525</v>
      </c>
      <c r="D746" s="12" t="s">
        <v>3811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4740</v>
      </c>
      <c r="B747" s="12" t="s">
        <v>4779</v>
      </c>
      <c r="C747" s="12" t="s">
        <v>4780</v>
      </c>
      <c r="D747" s="12" t="s">
        <v>3811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4740</v>
      </c>
      <c r="B748" s="12" t="s">
        <v>4901</v>
      </c>
      <c r="C748" s="12" t="s">
        <v>4902</v>
      </c>
      <c r="D748" s="12" t="s">
        <v>3811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4740</v>
      </c>
      <c r="B749" s="12" t="s">
        <v>4939</v>
      </c>
      <c r="C749" s="12" t="s">
        <v>4940</v>
      </c>
      <c r="D749" s="12" t="s">
        <v>3811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4740</v>
      </c>
      <c r="B750" s="12" t="s">
        <v>5147</v>
      </c>
      <c r="C750" s="12" t="s">
        <v>5148</v>
      </c>
      <c r="D750" s="12" t="s">
        <v>3811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4740</v>
      </c>
      <c r="B751" s="12" t="s">
        <v>5189</v>
      </c>
      <c r="C751" s="12" t="s">
        <v>5190</v>
      </c>
      <c r="D751" s="12" t="s">
        <v>3811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4740</v>
      </c>
      <c r="B752" s="12" t="s">
        <v>5105</v>
      </c>
      <c r="C752" s="12" t="s">
        <v>5106</v>
      </c>
      <c r="D752" s="12" t="s">
        <v>3811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4740</v>
      </c>
      <c r="B753" s="12" t="s">
        <v>7526</v>
      </c>
      <c r="C753" s="12" t="s">
        <v>7527</v>
      </c>
      <c r="D753" s="12" t="s">
        <v>3811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4740</v>
      </c>
      <c r="B754" s="12" t="s">
        <v>7528</v>
      </c>
      <c r="C754" s="12" t="s">
        <v>7529</v>
      </c>
      <c r="D754" s="12" t="s">
        <v>3811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4740</v>
      </c>
      <c r="B755" s="12" t="s">
        <v>7530</v>
      </c>
      <c r="C755" s="12" t="s">
        <v>7531</v>
      </c>
      <c r="D755" s="12" t="s">
        <v>3811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4740</v>
      </c>
      <c r="B756" s="12" t="s">
        <v>7532</v>
      </c>
      <c r="C756" s="12" t="s">
        <v>7533</v>
      </c>
      <c r="D756" s="12" t="s">
        <v>3811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4740</v>
      </c>
      <c r="B757" s="12" t="s">
        <v>5047</v>
      </c>
      <c r="C757" s="12" t="s">
        <v>5048</v>
      </c>
      <c r="D757" s="12" t="s">
        <v>3811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4740</v>
      </c>
      <c r="B758" s="12" t="s">
        <v>7534</v>
      </c>
      <c r="C758" s="12" t="s">
        <v>7535</v>
      </c>
      <c r="D758" s="12" t="s">
        <v>3811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4740</v>
      </c>
      <c r="B759" s="12" t="s">
        <v>7536</v>
      </c>
      <c r="C759" s="12" t="s">
        <v>7537</v>
      </c>
      <c r="D759" s="12" t="s">
        <v>3811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4740</v>
      </c>
      <c r="B760" s="12" t="s">
        <v>5259</v>
      </c>
      <c r="C760" s="12" t="s">
        <v>5260</v>
      </c>
      <c r="D760" s="12" t="s">
        <v>3811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4740</v>
      </c>
      <c r="B761" s="12" t="s">
        <v>7538</v>
      </c>
      <c r="C761" s="12" t="s">
        <v>7539</v>
      </c>
      <c r="D761" s="12" t="s">
        <v>3811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4740</v>
      </c>
      <c r="B762" s="12" t="s">
        <v>4975</v>
      </c>
      <c r="C762" s="12" t="s">
        <v>4976</v>
      </c>
      <c r="D762" s="12" t="s">
        <v>3811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4740</v>
      </c>
      <c r="B763" s="12" t="s">
        <v>5051</v>
      </c>
      <c r="C763" s="12" t="s">
        <v>5052</v>
      </c>
      <c r="D763" s="12" t="s">
        <v>3811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4740</v>
      </c>
      <c r="B764" s="12" t="s">
        <v>7540</v>
      </c>
      <c r="C764" s="12" t="s">
        <v>7541</v>
      </c>
      <c r="D764" s="12" t="s">
        <v>3811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4740</v>
      </c>
      <c r="B765" s="12" t="s">
        <v>7542</v>
      </c>
      <c r="C765" s="12" t="s">
        <v>7543</v>
      </c>
      <c r="D765" s="12" t="s">
        <v>3811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4740</v>
      </c>
      <c r="B766" s="12" t="s">
        <v>7544</v>
      </c>
      <c r="C766" s="12" t="s">
        <v>7545</v>
      </c>
      <c r="D766" s="12" t="s">
        <v>3811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4740</v>
      </c>
      <c r="B767" s="12" t="s">
        <v>4787</v>
      </c>
      <c r="C767" s="12" t="s">
        <v>4788</v>
      </c>
      <c r="D767" s="12" t="s">
        <v>3811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4740</v>
      </c>
      <c r="B768" s="12" t="s">
        <v>7546</v>
      </c>
      <c r="C768" s="12" t="s">
        <v>7547</v>
      </c>
      <c r="D768" s="12" t="s">
        <v>3811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4740</v>
      </c>
      <c r="B769" s="12" t="s">
        <v>7548</v>
      </c>
      <c r="C769" s="12" t="s">
        <v>7549</v>
      </c>
      <c r="D769" s="12" t="s">
        <v>3811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4740</v>
      </c>
      <c r="B770" s="12" t="s">
        <v>7550</v>
      </c>
      <c r="C770" s="12" t="s">
        <v>7551</v>
      </c>
      <c r="D770" s="12" t="s">
        <v>3811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4740</v>
      </c>
      <c r="B771" s="12" t="s">
        <v>5235</v>
      </c>
      <c r="C771" s="12" t="s">
        <v>5236</v>
      </c>
      <c r="D771" s="12" t="s">
        <v>3811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4740</v>
      </c>
      <c r="B772" s="12" t="s">
        <v>5019</v>
      </c>
      <c r="C772" s="12" t="s">
        <v>5020</v>
      </c>
      <c r="D772" s="12" t="s">
        <v>3811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4740</v>
      </c>
      <c r="B773" s="12" t="s">
        <v>7552</v>
      </c>
      <c r="C773" s="12" t="s">
        <v>7553</v>
      </c>
      <c r="D773" s="12" t="s">
        <v>3811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4740</v>
      </c>
      <c r="B774" s="12" t="s">
        <v>7554</v>
      </c>
      <c r="C774" s="12" t="s">
        <v>7555</v>
      </c>
      <c r="D774" s="12" t="s">
        <v>3811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4740</v>
      </c>
      <c r="B775" s="12" t="s">
        <v>7556</v>
      </c>
      <c r="C775" s="12" t="s">
        <v>7557</v>
      </c>
      <c r="D775" s="12" t="s">
        <v>3811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4740</v>
      </c>
      <c r="B776" s="12" t="s">
        <v>7558</v>
      </c>
      <c r="C776" s="12" t="s">
        <v>7559</v>
      </c>
      <c r="D776" s="12" t="s">
        <v>3811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4740</v>
      </c>
      <c r="B777" s="12" t="s">
        <v>7560</v>
      </c>
      <c r="C777" s="12" t="s">
        <v>7561</v>
      </c>
      <c r="D777" s="12" t="s">
        <v>3811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4740</v>
      </c>
      <c r="B778" s="12" t="s">
        <v>7562</v>
      </c>
      <c r="C778" s="12" t="s">
        <v>7563</v>
      </c>
      <c r="D778" s="12" t="s">
        <v>3811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4740</v>
      </c>
      <c r="B779" s="12" t="s">
        <v>4947</v>
      </c>
      <c r="C779" s="12" t="s">
        <v>4948</v>
      </c>
      <c r="D779" s="12" t="s">
        <v>3811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4740</v>
      </c>
      <c r="B780" s="12" t="s">
        <v>4977</v>
      </c>
      <c r="C780" s="12" t="s">
        <v>4978</v>
      </c>
      <c r="D780" s="12" t="s">
        <v>3811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4740</v>
      </c>
      <c r="B781" s="12" t="s">
        <v>7564</v>
      </c>
      <c r="C781" s="12" t="s">
        <v>7565</v>
      </c>
      <c r="D781" s="12" t="s">
        <v>3811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4740</v>
      </c>
      <c r="B782" s="12" t="s">
        <v>7566</v>
      </c>
      <c r="C782" s="12" t="s">
        <v>7567</v>
      </c>
      <c r="D782" s="12" t="s">
        <v>3811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4740</v>
      </c>
      <c r="B783" s="12" t="s">
        <v>7568</v>
      </c>
      <c r="C783" s="12" t="s">
        <v>4944</v>
      </c>
      <c r="D783" s="12" t="s">
        <v>3811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4740</v>
      </c>
      <c r="B784" s="12" t="s">
        <v>7569</v>
      </c>
      <c r="C784" s="12" t="s">
        <v>7570</v>
      </c>
      <c r="D784" s="12" t="s">
        <v>3811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4740</v>
      </c>
      <c r="B785" s="12" t="s">
        <v>5161</v>
      </c>
      <c r="C785" s="12" t="s">
        <v>5162</v>
      </c>
      <c r="D785" s="12" t="s">
        <v>3811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4740</v>
      </c>
      <c r="B786" s="12" t="s">
        <v>7571</v>
      </c>
      <c r="C786" s="12" t="s">
        <v>7572</v>
      </c>
      <c r="D786" s="12" t="s">
        <v>3811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4740</v>
      </c>
      <c r="B787" s="12" t="s">
        <v>7573</v>
      </c>
      <c r="C787" s="12" t="s">
        <v>7574</v>
      </c>
      <c r="D787" s="12" t="s">
        <v>3811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4740</v>
      </c>
      <c r="B788" s="12" t="s">
        <v>4769</v>
      </c>
      <c r="C788" s="12" t="s">
        <v>4770</v>
      </c>
      <c r="D788" s="12" t="s">
        <v>3811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4740</v>
      </c>
      <c r="B789" s="12" t="s">
        <v>7575</v>
      </c>
      <c r="C789" s="12" t="s">
        <v>6939</v>
      </c>
      <c r="D789" s="12" t="s">
        <v>3811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4740</v>
      </c>
      <c r="B790" s="12" t="s">
        <v>5043</v>
      </c>
      <c r="C790" s="12" t="s">
        <v>5044</v>
      </c>
      <c r="D790" s="12" t="s">
        <v>3811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4740</v>
      </c>
      <c r="B791" s="12" t="s">
        <v>7576</v>
      </c>
      <c r="C791" s="12" t="s">
        <v>7577</v>
      </c>
      <c r="D791" s="12" t="s">
        <v>3811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4740</v>
      </c>
      <c r="B792" s="12" t="s">
        <v>7578</v>
      </c>
      <c r="C792" s="12" t="s">
        <v>7579</v>
      </c>
      <c r="D792" s="12" t="s">
        <v>3811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4740</v>
      </c>
      <c r="B793" s="12" t="s">
        <v>7580</v>
      </c>
      <c r="C793" s="12" t="s">
        <v>7581</v>
      </c>
      <c r="D793" s="12" t="s">
        <v>3811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4740</v>
      </c>
      <c r="B794" s="12" t="s">
        <v>7582</v>
      </c>
      <c r="C794" s="12" t="s">
        <v>7583</v>
      </c>
      <c r="D794" s="12" t="s">
        <v>3811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A30" sqref="A30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5674</v>
      </c>
      <c r="B1" s="90" t="s">
        <v>5871</v>
      </c>
      <c r="C1" s="90" t="s">
        <v>5873</v>
      </c>
      <c r="D1" s="90" t="s">
        <v>5870</v>
      </c>
      <c r="E1" s="90" t="s">
        <v>5510</v>
      </c>
      <c r="F1" s="90" t="s">
        <v>5869</v>
      </c>
      <c r="G1" s="91" t="s">
        <v>5675</v>
      </c>
      <c r="H1" s="90" t="s">
        <v>5877</v>
      </c>
      <c r="I1" s="90" t="s">
        <v>5676</v>
      </c>
      <c r="J1" s="90" t="s">
        <v>5677</v>
      </c>
      <c r="K1" s="90" t="s">
        <v>5678</v>
      </c>
      <c r="L1" s="90" t="s">
        <v>5679</v>
      </c>
      <c r="M1" s="90" t="s">
        <v>6164</v>
      </c>
      <c r="N1" s="90" t="s">
        <v>5680</v>
      </c>
      <c r="O1" s="90" t="s">
        <v>5681</v>
      </c>
      <c r="P1" s="90" t="s">
        <v>5682</v>
      </c>
    </row>
    <row r="2" spans="1:16">
      <c r="A2" s="92" t="s">
        <v>5683</v>
      </c>
      <c r="B2" s="92" t="s">
        <v>3705</v>
      </c>
      <c r="C2" s="92" t="s">
        <v>3705</v>
      </c>
      <c r="D2" s="92" t="s">
        <v>5684</v>
      </c>
      <c r="E2" s="92" t="s">
        <v>5685</v>
      </c>
      <c r="F2" s="90" t="s">
        <v>5522</v>
      </c>
      <c r="G2" s="91" t="s">
        <v>5686</v>
      </c>
      <c r="H2" s="92" t="s">
        <v>5687</v>
      </c>
      <c r="I2" s="92" t="s">
        <v>5688</v>
      </c>
      <c r="J2" s="92" t="s">
        <v>5689</v>
      </c>
      <c r="L2" s="93" t="s">
        <v>5872</v>
      </c>
      <c r="M2" s="93"/>
      <c r="N2" s="93" t="s">
        <v>5872</v>
      </c>
      <c r="O2" s="93" t="s">
        <v>5872</v>
      </c>
      <c r="P2" s="92" t="s">
        <v>5691</v>
      </c>
    </row>
    <row r="3" spans="1:16">
      <c r="A3" s="92" t="s">
        <v>5692</v>
      </c>
      <c r="B3" s="92" t="s">
        <v>3715</v>
      </c>
      <c r="C3" s="92" t="s">
        <v>3715</v>
      </c>
      <c r="D3" s="92" t="s">
        <v>5693</v>
      </c>
      <c r="E3" s="92" t="s">
        <v>5694</v>
      </c>
      <c r="F3" s="90" t="s">
        <v>5517</v>
      </c>
      <c r="G3" s="91">
        <v>27105</v>
      </c>
      <c r="H3" s="92" t="s">
        <v>5695</v>
      </c>
      <c r="I3" s="92" t="s">
        <v>5696</v>
      </c>
      <c r="L3" s="94" t="s">
        <v>5697</v>
      </c>
      <c r="M3" s="94" t="s">
        <v>6165</v>
      </c>
      <c r="N3" s="94" t="s">
        <v>5698</v>
      </c>
      <c r="O3" s="92" t="s">
        <v>5699</v>
      </c>
      <c r="P3" s="92" t="s">
        <v>5691</v>
      </c>
    </row>
    <row r="4" spans="1:16" ht="25.5">
      <c r="A4" s="92" t="s">
        <v>894</v>
      </c>
      <c r="B4" s="92" t="s">
        <v>894</v>
      </c>
      <c r="C4" s="92" t="s">
        <v>894</v>
      </c>
      <c r="D4" s="92" t="s">
        <v>5700</v>
      </c>
      <c r="E4" s="92" t="s">
        <v>5518</v>
      </c>
      <c r="F4" s="90" t="s">
        <v>5519</v>
      </c>
      <c r="G4" s="91" t="s">
        <v>5701</v>
      </c>
      <c r="H4" s="93" t="s">
        <v>5872</v>
      </c>
      <c r="I4" s="92" t="s">
        <v>5703</v>
      </c>
      <c r="J4" s="92" t="s">
        <v>5704</v>
      </c>
      <c r="L4" s="94" t="s">
        <v>6166</v>
      </c>
      <c r="M4" s="94"/>
      <c r="N4" s="94" t="s">
        <v>5706</v>
      </c>
      <c r="O4" s="92" t="s">
        <v>5707</v>
      </c>
      <c r="P4" s="92" t="s">
        <v>5691</v>
      </c>
    </row>
    <row r="5" spans="1:16" ht="25.5">
      <c r="A5" s="92" t="s">
        <v>5708</v>
      </c>
      <c r="B5" s="92" t="s">
        <v>3813</v>
      </c>
      <c r="C5" s="92" t="s">
        <v>3813</v>
      </c>
      <c r="D5" s="92" t="s">
        <v>5709</v>
      </c>
      <c r="E5" s="92" t="s">
        <v>5521</v>
      </c>
      <c r="F5" s="90" t="s">
        <v>5519</v>
      </c>
      <c r="G5" s="95" t="s">
        <v>5710</v>
      </c>
      <c r="H5" s="92" t="s">
        <v>5711</v>
      </c>
      <c r="I5" s="92" t="s">
        <v>5712</v>
      </c>
      <c r="J5" s="92" t="s">
        <v>5713</v>
      </c>
      <c r="K5" s="92" t="s">
        <v>5714</v>
      </c>
      <c r="L5" s="92" t="s">
        <v>5705</v>
      </c>
      <c r="M5" s="94" t="s">
        <v>6165</v>
      </c>
      <c r="N5" s="92" t="s">
        <v>5715</v>
      </c>
      <c r="O5" s="92" t="s">
        <v>5699</v>
      </c>
      <c r="P5" s="92" t="s">
        <v>5691</v>
      </c>
    </row>
    <row r="6" spans="1:16" ht="15">
      <c r="A6" s="92" t="s">
        <v>5716</v>
      </c>
      <c r="B6" s="92" t="s">
        <v>5509</v>
      </c>
      <c r="C6" s="92" t="s">
        <v>5875</v>
      </c>
      <c r="D6" s="92" t="s">
        <v>5717</v>
      </c>
      <c r="E6" s="92" t="s">
        <v>3669</v>
      </c>
      <c r="F6" s="90" t="s">
        <v>5523</v>
      </c>
      <c r="G6" s="91">
        <v>12189</v>
      </c>
      <c r="H6" s="92" t="s">
        <v>5718</v>
      </c>
      <c r="I6" s="92" t="s">
        <v>5719</v>
      </c>
      <c r="J6" s="96" t="s">
        <v>5720</v>
      </c>
      <c r="K6" s="92" t="s">
        <v>5721</v>
      </c>
      <c r="L6" s="94" t="s">
        <v>5705</v>
      </c>
      <c r="M6" s="94" t="s">
        <v>6165</v>
      </c>
      <c r="N6" s="94" t="s">
        <v>5722</v>
      </c>
      <c r="O6" s="92" t="s">
        <v>5723</v>
      </c>
      <c r="P6" s="92" t="s">
        <v>5691</v>
      </c>
    </row>
    <row r="7" spans="1:16" ht="25.5">
      <c r="A7" s="92" t="s">
        <v>5724</v>
      </c>
      <c r="B7" s="92" t="s">
        <v>3907</v>
      </c>
      <c r="C7" s="92" t="s">
        <v>5876</v>
      </c>
      <c r="D7" s="92" t="s">
        <v>5725</v>
      </c>
      <c r="E7" s="92" t="s">
        <v>3906</v>
      </c>
      <c r="F7" s="90" t="s">
        <v>5519</v>
      </c>
      <c r="G7" s="91" t="s">
        <v>5726</v>
      </c>
      <c r="H7" s="92" t="s">
        <v>5727</v>
      </c>
      <c r="I7" s="92" t="s">
        <v>5728</v>
      </c>
      <c r="J7" s="92" t="s">
        <v>5729</v>
      </c>
      <c r="K7" s="96" t="s">
        <v>5730</v>
      </c>
      <c r="L7" s="94" t="s">
        <v>5697</v>
      </c>
      <c r="M7" s="94" t="s">
        <v>6165</v>
      </c>
      <c r="N7" s="94" t="s">
        <v>5722</v>
      </c>
      <c r="O7" s="92" t="s">
        <v>5731</v>
      </c>
      <c r="P7" s="92" t="s">
        <v>5691</v>
      </c>
    </row>
    <row r="8" spans="1:16">
      <c r="A8" s="92" t="s">
        <v>5507</v>
      </c>
      <c r="B8" s="92" t="s">
        <v>5507</v>
      </c>
      <c r="C8" s="92" t="s">
        <v>5507</v>
      </c>
      <c r="D8" s="92" t="s">
        <v>5732</v>
      </c>
      <c r="E8" s="92" t="s">
        <v>5507</v>
      </c>
      <c r="F8" s="90" t="s">
        <v>5513</v>
      </c>
      <c r="G8" s="91" t="s">
        <v>5733</v>
      </c>
      <c r="H8" s="92" t="s">
        <v>5734</v>
      </c>
      <c r="I8" s="92" t="s">
        <v>5735</v>
      </c>
      <c r="L8" s="94" t="s">
        <v>5705</v>
      </c>
      <c r="M8" s="94" t="s">
        <v>6165</v>
      </c>
      <c r="N8" s="94" t="s">
        <v>5698</v>
      </c>
      <c r="O8" s="92" t="s">
        <v>5736</v>
      </c>
      <c r="P8" s="92" t="s">
        <v>5691</v>
      </c>
    </row>
    <row r="9" spans="1:16" ht="25.5">
      <c r="A9" s="92" t="s">
        <v>5737</v>
      </c>
      <c r="B9" s="92" t="s">
        <v>3941</v>
      </c>
      <c r="C9" s="92" t="s">
        <v>3938</v>
      </c>
      <c r="D9" s="92" t="s">
        <v>5738</v>
      </c>
      <c r="E9" s="92" t="s">
        <v>3941</v>
      </c>
      <c r="F9" s="90" t="s">
        <v>5520</v>
      </c>
      <c r="G9" s="91">
        <v>30253</v>
      </c>
      <c r="H9" s="92" t="s">
        <v>5739</v>
      </c>
      <c r="I9" s="92" t="s">
        <v>5740</v>
      </c>
      <c r="J9" s="92" t="s">
        <v>5741</v>
      </c>
      <c r="K9" s="96" t="s">
        <v>5742</v>
      </c>
      <c r="L9" s="94" t="s">
        <v>6167</v>
      </c>
      <c r="M9" s="94"/>
      <c r="N9" s="94" t="s">
        <v>5743</v>
      </c>
      <c r="O9" s="92" t="s">
        <v>5699</v>
      </c>
      <c r="P9" s="92" t="s">
        <v>5691</v>
      </c>
    </row>
    <row r="10" spans="1:16" ht="25.5">
      <c r="A10" s="92" t="s">
        <v>5744</v>
      </c>
      <c r="B10" s="92" t="s">
        <v>3968</v>
      </c>
      <c r="C10" s="92" t="s">
        <v>3938</v>
      </c>
      <c r="D10" s="92" t="s">
        <v>5745</v>
      </c>
      <c r="E10" s="92" t="s">
        <v>3968</v>
      </c>
      <c r="F10" s="90" t="s">
        <v>5520</v>
      </c>
      <c r="G10" s="91">
        <v>30260</v>
      </c>
      <c r="H10" s="92" t="s">
        <v>5746</v>
      </c>
      <c r="I10" s="92" t="s">
        <v>5747</v>
      </c>
      <c r="J10" s="96"/>
      <c r="K10" s="96" t="s">
        <v>5748</v>
      </c>
      <c r="L10" s="94" t="s">
        <v>5697</v>
      </c>
      <c r="M10" s="94" t="s">
        <v>6165</v>
      </c>
      <c r="N10" s="94" t="s">
        <v>5749</v>
      </c>
      <c r="O10" s="92" t="s">
        <v>5750</v>
      </c>
      <c r="P10" s="92" t="s">
        <v>5691</v>
      </c>
    </row>
    <row r="11" spans="1:16">
      <c r="A11" s="92" t="s">
        <v>5751</v>
      </c>
      <c r="B11" s="92" t="s">
        <v>4019</v>
      </c>
      <c r="C11" s="92" t="s">
        <v>4019</v>
      </c>
      <c r="D11" s="92" t="s">
        <v>5752</v>
      </c>
      <c r="E11" s="92" t="s">
        <v>4019</v>
      </c>
      <c r="F11" s="90" t="s">
        <v>5512</v>
      </c>
      <c r="G11" s="91">
        <v>45373</v>
      </c>
      <c r="H11" s="92" t="s">
        <v>5753</v>
      </c>
      <c r="I11" s="92" t="s">
        <v>5754</v>
      </c>
      <c r="J11" s="92" t="s">
        <v>5755</v>
      </c>
      <c r="L11" s="92" t="s">
        <v>5705</v>
      </c>
      <c r="M11" s="94" t="s">
        <v>6165</v>
      </c>
      <c r="N11" s="92" t="s">
        <v>5756</v>
      </c>
      <c r="O11" s="92" t="s">
        <v>5699</v>
      </c>
      <c r="P11" s="92" t="s">
        <v>5691</v>
      </c>
    </row>
    <row r="12" spans="1:16">
      <c r="A12" s="88" t="s">
        <v>5757</v>
      </c>
      <c r="B12" s="88" t="s">
        <v>5757</v>
      </c>
      <c r="C12" s="88" t="s">
        <v>5757</v>
      </c>
      <c r="D12" s="93" t="s">
        <v>5872</v>
      </c>
      <c r="E12" s="93" t="s">
        <v>5872</v>
      </c>
      <c r="F12" s="93" t="s">
        <v>5872</v>
      </c>
      <c r="G12" s="93" t="s">
        <v>5872</v>
      </c>
      <c r="H12" s="93" t="s">
        <v>5872</v>
      </c>
      <c r="I12" s="93" t="s">
        <v>5872</v>
      </c>
      <c r="J12" s="93" t="s">
        <v>5872</v>
      </c>
      <c r="K12" s="93" t="s">
        <v>5872</v>
      </c>
      <c r="L12" s="93" t="s">
        <v>5872</v>
      </c>
      <c r="M12" s="93"/>
      <c r="N12" s="93" t="s">
        <v>5872</v>
      </c>
      <c r="O12" s="93" t="s">
        <v>5872</v>
      </c>
      <c r="P12" s="93" t="s">
        <v>5872</v>
      </c>
    </row>
    <row r="13" spans="1:16">
      <c r="A13" s="88" t="s">
        <v>3898</v>
      </c>
      <c r="B13" s="88" t="s">
        <v>3898</v>
      </c>
      <c r="C13" s="88" t="s">
        <v>3898</v>
      </c>
      <c r="D13" s="93" t="s">
        <v>5872</v>
      </c>
      <c r="E13" s="93" t="s">
        <v>5872</v>
      </c>
      <c r="F13" s="93" t="s">
        <v>5872</v>
      </c>
      <c r="G13" s="93" t="s">
        <v>5872</v>
      </c>
      <c r="H13" s="93" t="s">
        <v>5872</v>
      </c>
      <c r="I13" s="93" t="s">
        <v>5872</v>
      </c>
      <c r="J13" s="93" t="s">
        <v>5872</v>
      </c>
      <c r="K13" s="93" t="s">
        <v>5872</v>
      </c>
      <c r="L13" s="93" t="s">
        <v>5872</v>
      </c>
      <c r="M13" s="93"/>
      <c r="N13" s="93" t="s">
        <v>5872</v>
      </c>
      <c r="O13" s="93" t="s">
        <v>5872</v>
      </c>
      <c r="P13" s="93" t="s">
        <v>5872</v>
      </c>
    </row>
    <row r="14" spans="1:16">
      <c r="A14" s="88" t="s">
        <v>3918</v>
      </c>
      <c r="B14" s="88" t="s">
        <v>3918</v>
      </c>
      <c r="C14" s="88" t="s">
        <v>3918</v>
      </c>
      <c r="D14" s="93" t="s">
        <v>5872</v>
      </c>
      <c r="E14" s="93" t="s">
        <v>5872</v>
      </c>
      <c r="F14" s="93" t="s">
        <v>5872</v>
      </c>
      <c r="G14" s="93" t="s">
        <v>5872</v>
      </c>
      <c r="H14" s="93" t="s">
        <v>5872</v>
      </c>
      <c r="I14" s="93" t="s">
        <v>5872</v>
      </c>
      <c r="J14" s="93" t="s">
        <v>5872</v>
      </c>
      <c r="K14" s="93" t="s">
        <v>5872</v>
      </c>
      <c r="L14" s="93" t="s">
        <v>5872</v>
      </c>
      <c r="M14" s="93"/>
      <c r="N14" s="93" t="s">
        <v>5872</v>
      </c>
      <c r="O14" s="93" t="s">
        <v>5872</v>
      </c>
      <c r="P14" s="93" t="s">
        <v>5872</v>
      </c>
    </row>
    <row r="15" spans="1:16">
      <c r="A15" s="92" t="s">
        <v>5759</v>
      </c>
      <c r="B15" s="92" t="s">
        <v>5758</v>
      </c>
      <c r="C15" s="92" t="s">
        <v>5758</v>
      </c>
      <c r="D15" s="92" t="s">
        <v>5760</v>
      </c>
      <c r="E15" s="92" t="s">
        <v>5761</v>
      </c>
      <c r="F15" s="90" t="s">
        <v>5517</v>
      </c>
      <c r="G15" s="91">
        <v>27209</v>
      </c>
      <c r="H15" s="92" t="s">
        <v>5762</v>
      </c>
      <c r="I15" s="92" t="s">
        <v>5763</v>
      </c>
      <c r="L15" s="94" t="s">
        <v>5764</v>
      </c>
      <c r="M15" s="94"/>
      <c r="N15" s="94" t="s">
        <v>5765</v>
      </c>
      <c r="O15" s="92" t="s">
        <v>5736</v>
      </c>
      <c r="P15" s="93" t="s">
        <v>5872</v>
      </c>
    </row>
    <row r="16" spans="1:16">
      <c r="A16" s="92" t="s">
        <v>5766</v>
      </c>
      <c r="B16" s="92" t="s">
        <v>5766</v>
      </c>
      <c r="C16" s="92" t="s">
        <v>5766</v>
      </c>
      <c r="D16" s="92" t="s">
        <v>5767</v>
      </c>
      <c r="E16" s="92" t="s">
        <v>5768</v>
      </c>
      <c r="F16" s="90" t="s">
        <v>5519</v>
      </c>
      <c r="G16" s="91" t="s">
        <v>5769</v>
      </c>
      <c r="H16" s="92" t="s">
        <v>5770</v>
      </c>
      <c r="I16" s="92" t="s">
        <v>5771</v>
      </c>
      <c r="L16" s="94" t="s">
        <v>5705</v>
      </c>
      <c r="M16" s="94" t="s">
        <v>6165</v>
      </c>
      <c r="N16" s="94" t="s">
        <v>5772</v>
      </c>
      <c r="O16" s="92" t="s">
        <v>5736</v>
      </c>
      <c r="P16" s="93" t="s">
        <v>5872</v>
      </c>
    </row>
    <row r="17" spans="1:16" ht="25.5">
      <c r="A17" s="92" t="s">
        <v>5773</v>
      </c>
      <c r="B17" s="92" t="s">
        <v>5670</v>
      </c>
      <c r="C17" s="92" t="s">
        <v>5670</v>
      </c>
      <c r="D17" s="92" t="s">
        <v>5774</v>
      </c>
      <c r="E17" s="92" t="s">
        <v>5775</v>
      </c>
      <c r="F17" s="90" t="s">
        <v>5776</v>
      </c>
      <c r="G17" s="91" t="s">
        <v>5777</v>
      </c>
      <c r="H17" s="92" t="s">
        <v>5778</v>
      </c>
      <c r="I17" s="92" t="s">
        <v>5779</v>
      </c>
      <c r="L17" s="94" t="s">
        <v>5697</v>
      </c>
      <c r="M17" s="94" t="s">
        <v>6165</v>
      </c>
      <c r="N17" s="94" t="s">
        <v>5780</v>
      </c>
      <c r="O17" s="92" t="s">
        <v>5699</v>
      </c>
      <c r="P17" s="92" t="s">
        <v>5781</v>
      </c>
    </row>
    <row r="18" spans="1:16">
      <c r="A18" s="92" t="s">
        <v>5783</v>
      </c>
      <c r="B18" s="92" t="s">
        <v>5782</v>
      </c>
      <c r="C18" s="92" t="s">
        <v>3674</v>
      </c>
      <c r="D18" s="92" t="s">
        <v>5784</v>
      </c>
      <c r="E18" s="92" t="s">
        <v>5785</v>
      </c>
      <c r="F18" s="90" t="s">
        <v>5519</v>
      </c>
      <c r="G18" s="91" t="s">
        <v>5786</v>
      </c>
      <c r="H18" s="92" t="s">
        <v>5787</v>
      </c>
      <c r="I18" s="92" t="s">
        <v>5788</v>
      </c>
      <c r="L18" s="94" t="s">
        <v>5715</v>
      </c>
      <c r="M18" s="94" t="s">
        <v>6165</v>
      </c>
      <c r="N18" s="94" t="s">
        <v>5722</v>
      </c>
      <c r="O18" s="92" t="s">
        <v>5731</v>
      </c>
      <c r="P18" s="92" t="s">
        <v>5691</v>
      </c>
    </row>
    <row r="19" spans="1:16">
      <c r="A19" s="92" t="s">
        <v>5789</v>
      </c>
      <c r="B19" s="92" t="s">
        <v>5874</v>
      </c>
      <c r="C19" s="92" t="s">
        <v>5874</v>
      </c>
      <c r="D19" s="92" t="s">
        <v>5790</v>
      </c>
      <c r="E19" s="92" t="s">
        <v>5791</v>
      </c>
      <c r="F19" s="90" t="s">
        <v>5512</v>
      </c>
      <c r="G19" s="91">
        <v>43207</v>
      </c>
      <c r="H19" s="92" t="s">
        <v>5792</v>
      </c>
      <c r="I19" s="92" t="s">
        <v>5793</v>
      </c>
      <c r="L19" s="94" t="s">
        <v>5794</v>
      </c>
      <c r="M19" s="94" t="s">
        <v>6165</v>
      </c>
      <c r="N19" s="94" t="s">
        <v>5749</v>
      </c>
      <c r="O19" s="92" t="s">
        <v>5736</v>
      </c>
      <c r="P19" s="92" t="s">
        <v>5795</v>
      </c>
    </row>
    <row r="20" spans="1:16">
      <c r="A20" s="92" t="s">
        <v>5797</v>
      </c>
      <c r="B20" s="92" t="s">
        <v>5796</v>
      </c>
      <c r="C20" s="92" t="s">
        <v>3938</v>
      </c>
      <c r="D20" s="92" t="s">
        <v>5798</v>
      </c>
      <c r="E20" s="92" t="s">
        <v>5446</v>
      </c>
      <c r="F20" s="90" t="s">
        <v>5515</v>
      </c>
      <c r="G20" s="91">
        <v>19543</v>
      </c>
      <c r="H20" s="97" t="s">
        <v>5799</v>
      </c>
      <c r="I20" s="92" t="s">
        <v>5800</v>
      </c>
      <c r="K20" s="92" t="s">
        <v>5801</v>
      </c>
      <c r="L20" s="94" t="s">
        <v>5697</v>
      </c>
      <c r="M20" s="94" t="s">
        <v>6165</v>
      </c>
      <c r="N20" s="94" t="s">
        <v>5722</v>
      </c>
      <c r="O20" s="92" t="s">
        <v>5699</v>
      </c>
      <c r="P20" s="92" t="s">
        <v>5691</v>
      </c>
    </row>
    <row r="21" spans="1:16" ht="25.5">
      <c r="A21" s="92" t="s">
        <v>5803</v>
      </c>
      <c r="B21" s="92" t="s">
        <v>5802</v>
      </c>
      <c r="C21" s="92" t="s">
        <v>5802</v>
      </c>
      <c r="D21" s="92" t="s">
        <v>5804</v>
      </c>
      <c r="E21" s="92" t="s">
        <v>5802</v>
      </c>
      <c r="F21" s="90" t="s">
        <v>5520</v>
      </c>
      <c r="G21" s="91">
        <v>30012</v>
      </c>
      <c r="H21" s="92" t="s">
        <v>5805</v>
      </c>
      <c r="I21" s="92" t="s">
        <v>5806</v>
      </c>
      <c r="L21" s="94" t="s">
        <v>5764</v>
      </c>
      <c r="M21" s="94"/>
      <c r="N21" s="94" t="s">
        <v>5765</v>
      </c>
      <c r="O21" s="92" t="s">
        <v>5736</v>
      </c>
      <c r="P21" s="92" t="s">
        <v>5807</v>
      </c>
    </row>
    <row r="22" spans="1:16">
      <c r="A22" s="92" t="s">
        <v>5809</v>
      </c>
      <c r="B22" s="92" t="s">
        <v>5808</v>
      </c>
      <c r="C22" s="92" t="s">
        <v>5808</v>
      </c>
      <c r="D22" s="92" t="s">
        <v>5810</v>
      </c>
      <c r="E22" s="92" t="s">
        <v>5808</v>
      </c>
      <c r="F22" s="90" t="s">
        <v>5811</v>
      </c>
      <c r="G22" s="91">
        <v>46514</v>
      </c>
      <c r="H22" s="92" t="s">
        <v>5702</v>
      </c>
      <c r="L22" s="94" t="s">
        <v>5764</v>
      </c>
      <c r="M22" s="94"/>
      <c r="N22" s="94" t="s">
        <v>5765</v>
      </c>
      <c r="O22" s="92" t="s">
        <v>5736</v>
      </c>
      <c r="P22" s="92" t="s">
        <v>5807</v>
      </c>
    </row>
    <row r="23" spans="1:16">
      <c r="A23" s="92" t="s">
        <v>5812</v>
      </c>
      <c r="B23" s="92" t="s">
        <v>5812</v>
      </c>
      <c r="C23" s="92" t="s">
        <v>5812</v>
      </c>
      <c r="D23" s="92" t="s">
        <v>5813</v>
      </c>
      <c r="E23" s="92" t="s">
        <v>5814</v>
      </c>
      <c r="F23" s="90" t="s">
        <v>5512</v>
      </c>
      <c r="G23" s="91">
        <v>44130</v>
      </c>
      <c r="H23" s="92" t="s">
        <v>5815</v>
      </c>
      <c r="I23" s="92" t="s">
        <v>5816</v>
      </c>
      <c r="L23" s="94" t="s">
        <v>5697</v>
      </c>
      <c r="M23" s="94" t="s">
        <v>6165</v>
      </c>
      <c r="N23" s="94" t="s">
        <v>5817</v>
      </c>
      <c r="O23" s="92" t="s">
        <v>5699</v>
      </c>
      <c r="P23" s="92" t="s">
        <v>5690</v>
      </c>
    </row>
    <row r="24" spans="1:16">
      <c r="A24" s="92" t="s">
        <v>5819</v>
      </c>
      <c r="B24" s="92" t="s">
        <v>5818</v>
      </c>
      <c r="C24" s="92" t="s">
        <v>5818</v>
      </c>
      <c r="D24" s="92" t="s">
        <v>5820</v>
      </c>
      <c r="E24" s="92" t="s">
        <v>5818</v>
      </c>
      <c r="F24" s="90" t="s">
        <v>5517</v>
      </c>
      <c r="G24" s="91">
        <v>28086</v>
      </c>
      <c r="H24" s="92" t="s">
        <v>5821</v>
      </c>
      <c r="I24" s="92" t="s">
        <v>5822</v>
      </c>
      <c r="L24" s="94" t="s">
        <v>5705</v>
      </c>
      <c r="M24" s="94" t="s">
        <v>6165</v>
      </c>
      <c r="N24" s="94" t="s">
        <v>5715</v>
      </c>
      <c r="O24" s="92" t="s">
        <v>5699</v>
      </c>
      <c r="P24" s="92" t="s">
        <v>5823</v>
      </c>
    </row>
    <row r="25" spans="1:16" ht="25.5">
      <c r="A25" s="92" t="s">
        <v>5824</v>
      </c>
      <c r="B25" s="92" t="s">
        <v>5669</v>
      </c>
      <c r="C25" s="92" t="s">
        <v>5669</v>
      </c>
      <c r="D25" s="92" t="s">
        <v>5825</v>
      </c>
      <c r="E25" s="92" t="s">
        <v>5826</v>
      </c>
      <c r="F25" s="90" t="s">
        <v>5827</v>
      </c>
      <c r="G25" s="91">
        <v>49443</v>
      </c>
      <c r="H25" s="92" t="s">
        <v>5828</v>
      </c>
      <c r="I25" s="92" t="s">
        <v>5829</v>
      </c>
      <c r="J25" s="92" t="s">
        <v>5830</v>
      </c>
      <c r="L25" s="94" t="s">
        <v>5831</v>
      </c>
      <c r="M25" s="94" t="s">
        <v>6165</v>
      </c>
      <c r="N25" s="94" t="s">
        <v>5832</v>
      </c>
      <c r="O25" s="92" t="s">
        <v>5699</v>
      </c>
      <c r="P25" s="92" t="s">
        <v>5833</v>
      </c>
    </row>
    <row r="26" spans="1:16">
      <c r="A26" s="92" t="s">
        <v>5834</v>
      </c>
      <c r="B26" s="92" t="s">
        <v>5834</v>
      </c>
      <c r="C26" s="92" t="s">
        <v>5834</v>
      </c>
      <c r="D26" s="92" t="s">
        <v>5835</v>
      </c>
      <c r="E26" s="92" t="s">
        <v>5836</v>
      </c>
      <c r="F26" s="90" t="s">
        <v>5517</v>
      </c>
      <c r="G26" s="91">
        <v>28655</v>
      </c>
      <c r="H26" s="92" t="s">
        <v>5837</v>
      </c>
      <c r="I26" s="92" t="s">
        <v>5838</v>
      </c>
      <c r="L26" s="94" t="s">
        <v>5764</v>
      </c>
      <c r="M26" s="94"/>
      <c r="N26" s="94" t="s">
        <v>5765</v>
      </c>
      <c r="O26" s="92" t="s">
        <v>5736</v>
      </c>
      <c r="P26" s="93" t="s">
        <v>5872</v>
      </c>
    </row>
    <row r="27" spans="1:16" ht="25.5">
      <c r="A27" s="88" t="s">
        <v>5839</v>
      </c>
      <c r="B27" s="88" t="s">
        <v>5839</v>
      </c>
      <c r="C27" s="88" t="s">
        <v>5807</v>
      </c>
      <c r="D27" s="88" t="s">
        <v>5840</v>
      </c>
      <c r="E27" s="88" t="s">
        <v>5841</v>
      </c>
      <c r="F27" s="89" t="s">
        <v>5522</v>
      </c>
      <c r="G27" s="98" t="s">
        <v>5842</v>
      </c>
      <c r="H27" s="88" t="s">
        <v>5843</v>
      </c>
      <c r="I27" s="88" t="s">
        <v>5844</v>
      </c>
      <c r="J27" s="40" t="s">
        <v>5845</v>
      </c>
      <c r="K27" s="39" t="s">
        <v>5846</v>
      </c>
      <c r="L27" s="94" t="s">
        <v>5705</v>
      </c>
      <c r="M27" s="94" t="s">
        <v>6165</v>
      </c>
      <c r="N27" s="94" t="s">
        <v>5722</v>
      </c>
      <c r="O27" s="92" t="s">
        <v>5847</v>
      </c>
      <c r="P27" s="93" t="s">
        <v>5872</v>
      </c>
    </row>
    <row r="28" spans="1:16">
      <c r="A28" s="92" t="s">
        <v>5849</v>
      </c>
      <c r="B28" s="92" t="s">
        <v>5848</v>
      </c>
      <c r="C28" s="92" t="s">
        <v>5848</v>
      </c>
      <c r="D28" s="92" t="s">
        <v>5850</v>
      </c>
      <c r="E28" s="92" t="s">
        <v>5848</v>
      </c>
      <c r="F28" s="90" t="s">
        <v>5851</v>
      </c>
      <c r="G28" s="91" t="s">
        <v>5852</v>
      </c>
      <c r="H28" s="92" t="s">
        <v>5853</v>
      </c>
      <c r="I28" s="92" t="s">
        <v>5854</v>
      </c>
      <c r="L28" s="94" t="s">
        <v>5764</v>
      </c>
      <c r="M28" s="94"/>
      <c r="N28" s="94" t="s">
        <v>5765</v>
      </c>
      <c r="O28" s="92" t="s">
        <v>5736</v>
      </c>
      <c r="P28" s="92" t="s">
        <v>5807</v>
      </c>
    </row>
    <row r="29" spans="1:16" ht="25.5">
      <c r="A29" s="92" t="s">
        <v>7746</v>
      </c>
      <c r="B29" s="92" t="s">
        <v>5508</v>
      </c>
      <c r="C29" s="92" t="s">
        <v>3938</v>
      </c>
      <c r="D29" s="92" t="s">
        <v>5855</v>
      </c>
      <c r="E29" s="92" t="s">
        <v>5588</v>
      </c>
      <c r="F29" s="90" t="s">
        <v>5515</v>
      </c>
      <c r="G29" s="91" t="s">
        <v>5856</v>
      </c>
      <c r="H29" s="92" t="s">
        <v>5857</v>
      </c>
      <c r="I29" s="92" t="s">
        <v>5858</v>
      </c>
      <c r="K29" s="51" t="s">
        <v>5859</v>
      </c>
      <c r="L29" s="94" t="s">
        <v>6168</v>
      </c>
      <c r="M29" s="94"/>
      <c r="N29" s="94" t="s">
        <v>5860</v>
      </c>
      <c r="O29" s="92" t="s">
        <v>5861</v>
      </c>
      <c r="P29" s="92" t="s">
        <v>5691</v>
      </c>
    </row>
    <row r="30" spans="1:16">
      <c r="A30" s="88" t="s">
        <v>5879</v>
      </c>
      <c r="B30" s="88" t="s">
        <v>5878</v>
      </c>
      <c r="C30" s="88"/>
      <c r="D30" s="88" t="s">
        <v>5862</v>
      </c>
      <c r="E30" s="88" t="s">
        <v>5863</v>
      </c>
      <c r="F30" s="89" t="s">
        <v>5864</v>
      </c>
      <c r="G30" s="99" t="s">
        <v>5865</v>
      </c>
      <c r="H30" s="88" t="s">
        <v>5866</v>
      </c>
      <c r="I30" s="88" t="s">
        <v>5867</v>
      </c>
      <c r="J30" s="88"/>
      <c r="K30" s="88" t="s">
        <v>5868</v>
      </c>
      <c r="L30" s="94" t="s">
        <v>5764</v>
      </c>
      <c r="M30" s="94"/>
      <c r="N30" s="94" t="s">
        <v>5765</v>
      </c>
      <c r="O30" s="92" t="s">
        <v>5736</v>
      </c>
      <c r="P30" s="92" t="s">
        <v>5691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659-5090-47E5-BD72-B7F2FAE3CE4C}">
  <sheetPr codeName="Sheet5">
    <tabColor theme="4" tint="0.39997558519241921"/>
    <pageSetUpPr fitToPage="1"/>
  </sheetPr>
  <dimension ref="A1:AK1857"/>
  <sheetViews>
    <sheetView zoomScale="106" zoomScaleNormal="106" workbookViewId="0">
      <pane xSplit="1" ySplit="3" topLeftCell="Z4" activePane="bottomRight" state="frozen"/>
      <selection pane="topRight" activeCell="B1" sqref="B1"/>
      <selection pane="bottomLeft" activeCell="A4" sqref="A4"/>
      <selection pane="bottomRight" sqref="A1:A104857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6195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158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132</v>
      </c>
      <c r="O4">
        <v>0</v>
      </c>
      <c r="P4">
        <v>0</v>
      </c>
      <c r="Q4">
        <v>448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1014</v>
      </c>
      <c r="H5">
        <v>836</v>
      </c>
      <c r="I5">
        <v>816</v>
      </c>
      <c r="J5">
        <v>623</v>
      </c>
      <c r="K5">
        <v>1172</v>
      </c>
      <c r="L5">
        <v>510</v>
      </c>
      <c r="M5">
        <v>0</v>
      </c>
      <c r="N5">
        <v>845</v>
      </c>
      <c r="O5">
        <v>0</v>
      </c>
      <c r="P5">
        <v>0</v>
      </c>
      <c r="Q5">
        <v>327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12663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6050</v>
      </c>
      <c r="H7">
        <v>5436</v>
      </c>
      <c r="I7">
        <v>5855</v>
      </c>
      <c r="J7">
        <v>6095</v>
      </c>
      <c r="K7">
        <v>13792</v>
      </c>
      <c r="L7">
        <v>2755</v>
      </c>
      <c r="M7">
        <v>2</v>
      </c>
      <c r="N7">
        <v>5042</v>
      </c>
      <c r="O7">
        <v>0</v>
      </c>
      <c r="P7">
        <v>0</v>
      </c>
      <c r="Q7">
        <v>8750</v>
      </c>
      <c r="R7">
        <v>6228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5346</v>
      </c>
      <c r="H8">
        <v>5620</v>
      </c>
      <c r="I8">
        <v>6025</v>
      </c>
      <c r="J8">
        <v>6432</v>
      </c>
      <c r="K8">
        <v>7959</v>
      </c>
      <c r="L8">
        <v>5144</v>
      </c>
      <c r="M8">
        <v>7</v>
      </c>
      <c r="N8">
        <v>4455</v>
      </c>
      <c r="O8">
        <v>0</v>
      </c>
      <c r="P8">
        <v>0</v>
      </c>
      <c r="Q8">
        <v>3504</v>
      </c>
      <c r="R8">
        <v>8993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1545</v>
      </c>
      <c r="H10">
        <v>3492</v>
      </c>
      <c r="I10">
        <v>3898</v>
      </c>
      <c r="J10">
        <v>3685</v>
      </c>
      <c r="K10">
        <v>2924</v>
      </c>
      <c r="L10">
        <v>7210</v>
      </c>
      <c r="M10">
        <v>0</v>
      </c>
      <c r="N10">
        <v>1287</v>
      </c>
      <c r="O10">
        <v>0</v>
      </c>
      <c r="P10">
        <v>0</v>
      </c>
      <c r="Q10">
        <v>1637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1456</v>
      </c>
      <c r="H11">
        <v>2032</v>
      </c>
      <c r="I11">
        <v>2275</v>
      </c>
      <c r="J11">
        <v>2473</v>
      </c>
      <c r="K11">
        <v>5182</v>
      </c>
      <c r="L11">
        <v>2466</v>
      </c>
      <c r="M11">
        <v>0</v>
      </c>
      <c r="N11">
        <v>1213</v>
      </c>
      <c r="O11">
        <v>0</v>
      </c>
      <c r="P11">
        <v>0</v>
      </c>
      <c r="Q11">
        <v>3969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-0.1</v>
      </c>
      <c r="G13">
        <v>2003</v>
      </c>
      <c r="H13">
        <v>1364</v>
      </c>
      <c r="I13">
        <v>1316</v>
      </c>
      <c r="J13">
        <v>1203</v>
      </c>
      <c r="K13">
        <v>1328</v>
      </c>
      <c r="L13">
        <v>1534</v>
      </c>
      <c r="M13">
        <v>1</v>
      </c>
      <c r="N13">
        <v>1669</v>
      </c>
      <c r="O13">
        <v>0</v>
      </c>
      <c r="P13">
        <v>0</v>
      </c>
      <c r="Q13">
        <v>-341</v>
      </c>
      <c r="R13">
        <v>1354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336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3175</v>
      </c>
      <c r="H15">
        <v>2776</v>
      </c>
      <c r="I15">
        <v>2707</v>
      </c>
      <c r="J15">
        <v>2222</v>
      </c>
      <c r="K15">
        <v>3341</v>
      </c>
      <c r="L15">
        <v>1544</v>
      </c>
      <c r="M15">
        <v>217</v>
      </c>
      <c r="N15">
        <v>2645</v>
      </c>
      <c r="O15">
        <v>0</v>
      </c>
      <c r="P15">
        <v>410</v>
      </c>
      <c r="Q15">
        <v>696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243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3495</v>
      </c>
      <c r="H17">
        <v>1741</v>
      </c>
      <c r="I17">
        <v>2416</v>
      </c>
      <c r="J17">
        <v>1988</v>
      </c>
      <c r="K17">
        <v>3731</v>
      </c>
      <c r="L17">
        <v>3238</v>
      </c>
      <c r="M17">
        <v>0</v>
      </c>
      <c r="N17">
        <v>2913</v>
      </c>
      <c r="O17">
        <v>0</v>
      </c>
      <c r="P17">
        <v>159</v>
      </c>
      <c r="Q17">
        <v>818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980</v>
      </c>
      <c r="H18">
        <v>844</v>
      </c>
      <c r="I18">
        <v>813</v>
      </c>
      <c r="J18">
        <v>714</v>
      </c>
      <c r="K18">
        <v>3404</v>
      </c>
      <c r="L18">
        <v>611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36</v>
      </c>
      <c r="O19">
        <v>0</v>
      </c>
      <c r="P19">
        <v>0</v>
      </c>
      <c r="Q19">
        <v>1046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729</v>
      </c>
      <c r="H20">
        <v>831</v>
      </c>
      <c r="I20">
        <v>811</v>
      </c>
      <c r="J20">
        <v>651</v>
      </c>
      <c r="K20">
        <v>1502</v>
      </c>
      <c r="L20">
        <v>715</v>
      </c>
      <c r="M20">
        <v>0</v>
      </c>
      <c r="N20">
        <v>608</v>
      </c>
      <c r="O20">
        <v>0</v>
      </c>
      <c r="P20">
        <v>0</v>
      </c>
      <c r="Q20">
        <v>894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470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294</v>
      </c>
      <c r="H29">
        <v>151</v>
      </c>
      <c r="I29">
        <v>202</v>
      </c>
      <c r="J29">
        <v>148</v>
      </c>
      <c r="K29">
        <v>654</v>
      </c>
      <c r="L29">
        <v>509</v>
      </c>
      <c r="M29">
        <v>0</v>
      </c>
      <c r="N29">
        <v>245</v>
      </c>
      <c r="O29">
        <v>0</v>
      </c>
      <c r="P29">
        <v>0</v>
      </c>
      <c r="Q29">
        <v>409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92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77</v>
      </c>
      <c r="O31">
        <v>0</v>
      </c>
      <c r="P31">
        <v>0</v>
      </c>
      <c r="Q31">
        <v>1432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105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7135</v>
      </c>
      <c r="H36">
        <v>4329</v>
      </c>
      <c r="I36">
        <v>4687</v>
      </c>
      <c r="J36">
        <v>4475</v>
      </c>
      <c r="K36">
        <v>15479</v>
      </c>
      <c r="L36">
        <v>2172</v>
      </c>
      <c r="M36">
        <v>4</v>
      </c>
      <c r="N36">
        <v>5946</v>
      </c>
      <c r="O36">
        <v>0</v>
      </c>
      <c r="P36">
        <v>0</v>
      </c>
      <c r="Q36">
        <v>9533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2220</v>
      </c>
      <c r="H37">
        <v>2386</v>
      </c>
      <c r="I37">
        <v>2323</v>
      </c>
      <c r="J37">
        <v>2182</v>
      </c>
      <c r="K37">
        <v>12641</v>
      </c>
      <c r="L37">
        <v>869</v>
      </c>
      <c r="M37">
        <v>289</v>
      </c>
      <c r="N37">
        <v>1850</v>
      </c>
      <c r="O37">
        <v>0</v>
      </c>
      <c r="P37">
        <v>0</v>
      </c>
      <c r="Q37">
        <v>10791</v>
      </c>
      <c r="R37">
        <v>2182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1073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894</v>
      </c>
      <c r="O40">
        <v>0</v>
      </c>
      <c r="P40">
        <v>0</v>
      </c>
      <c r="Q40">
        <v>14798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422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352</v>
      </c>
      <c r="O43">
        <v>0</v>
      </c>
      <c r="P43">
        <v>0</v>
      </c>
      <c r="Q43">
        <v>3277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29270</v>
      </c>
      <c r="H44">
        <v>16576</v>
      </c>
      <c r="I44">
        <v>15494</v>
      </c>
      <c r="J44">
        <v>16893</v>
      </c>
      <c r="K44">
        <v>106754</v>
      </c>
      <c r="L44">
        <v>13212</v>
      </c>
      <c r="M44">
        <v>0</v>
      </c>
      <c r="N44">
        <v>24391</v>
      </c>
      <c r="O44">
        <v>0</v>
      </c>
      <c r="P44">
        <v>0</v>
      </c>
      <c r="Q44">
        <v>82363</v>
      </c>
      <c r="R44">
        <v>12589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5352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24558</v>
      </c>
      <c r="H48">
        <v>12897</v>
      </c>
      <c r="I48">
        <v>14333</v>
      </c>
      <c r="J48">
        <v>13201</v>
      </c>
      <c r="K48">
        <v>179495</v>
      </c>
      <c r="L48">
        <v>9974</v>
      </c>
      <c r="M48">
        <v>0</v>
      </c>
      <c r="N48">
        <v>20465</v>
      </c>
      <c r="O48">
        <v>0</v>
      </c>
      <c r="P48">
        <v>0</v>
      </c>
      <c r="Q48">
        <v>159031</v>
      </c>
      <c r="R48">
        <v>7560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411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343</v>
      </c>
      <c r="O53">
        <v>0</v>
      </c>
      <c r="P53">
        <v>0</v>
      </c>
      <c r="Q53">
        <v>286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556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463</v>
      </c>
      <c r="O54">
        <v>0</v>
      </c>
      <c r="P54">
        <v>0</v>
      </c>
      <c r="Q54">
        <v>1202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775</v>
      </c>
      <c r="H56">
        <v>697</v>
      </c>
      <c r="I56">
        <v>743</v>
      </c>
      <c r="J56">
        <v>814</v>
      </c>
      <c r="K56">
        <v>-355</v>
      </c>
      <c r="L56">
        <v>7</v>
      </c>
      <c r="M56">
        <v>87</v>
      </c>
      <c r="N56">
        <v>646</v>
      </c>
      <c r="O56">
        <v>0</v>
      </c>
      <c r="P56">
        <v>0</v>
      </c>
      <c r="Q56">
        <v>-1001</v>
      </c>
      <c r="R56">
        <v>522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765</v>
      </c>
      <c r="H61">
        <v>487</v>
      </c>
      <c r="I61">
        <v>605</v>
      </c>
      <c r="J61">
        <v>503</v>
      </c>
      <c r="K61">
        <v>845</v>
      </c>
      <c r="L61">
        <v>714</v>
      </c>
      <c r="M61">
        <v>0</v>
      </c>
      <c r="N61">
        <v>638</v>
      </c>
      <c r="O61">
        <v>0</v>
      </c>
      <c r="P61">
        <v>0</v>
      </c>
      <c r="Q61">
        <v>207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400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333</v>
      </c>
      <c r="O63">
        <v>0</v>
      </c>
      <c r="P63">
        <v>0</v>
      </c>
      <c r="Q63">
        <v>1478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5411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281</v>
      </c>
      <c r="H67">
        <v>604</v>
      </c>
      <c r="I67">
        <v>643</v>
      </c>
      <c r="J67">
        <v>634</v>
      </c>
      <c r="K67">
        <v>1250</v>
      </c>
      <c r="L67">
        <v>445</v>
      </c>
      <c r="M67">
        <v>0</v>
      </c>
      <c r="N67">
        <v>234</v>
      </c>
      <c r="O67">
        <v>0</v>
      </c>
      <c r="P67">
        <v>0</v>
      </c>
      <c r="Q67">
        <v>1016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1939</v>
      </c>
      <c r="H70">
        <v>2260</v>
      </c>
      <c r="I70">
        <v>2027</v>
      </c>
      <c r="J70">
        <v>1859</v>
      </c>
      <c r="K70">
        <v>3322</v>
      </c>
      <c r="L70">
        <v>1069</v>
      </c>
      <c r="M70">
        <v>0</v>
      </c>
      <c r="N70">
        <v>1616</v>
      </c>
      <c r="O70">
        <v>0</v>
      </c>
      <c r="P70">
        <v>0</v>
      </c>
      <c r="Q70">
        <v>1706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557</v>
      </c>
      <c r="H71">
        <v>0</v>
      </c>
      <c r="I71">
        <v>65</v>
      </c>
      <c r="J71">
        <v>481</v>
      </c>
      <c r="K71">
        <v>1221</v>
      </c>
      <c r="L71">
        <v>491</v>
      </c>
      <c r="M71">
        <v>0</v>
      </c>
      <c r="N71">
        <v>465</v>
      </c>
      <c r="O71">
        <v>0</v>
      </c>
      <c r="P71">
        <v>0</v>
      </c>
      <c r="Q71">
        <v>756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5412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7585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5412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225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188</v>
      </c>
      <c r="O76">
        <v>0</v>
      </c>
      <c r="P76">
        <v>0</v>
      </c>
      <c r="Q76">
        <v>674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5412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15</v>
      </c>
      <c r="H81">
        <v>9521</v>
      </c>
      <c r="I81">
        <v>8871</v>
      </c>
      <c r="J81">
        <v>8573</v>
      </c>
      <c r="K81">
        <v>43885</v>
      </c>
      <c r="L81">
        <v>8755</v>
      </c>
      <c r="M81">
        <v>0</v>
      </c>
      <c r="N81">
        <v>12</v>
      </c>
      <c r="O81">
        <v>0</v>
      </c>
      <c r="P81">
        <v>0</v>
      </c>
      <c r="Q81">
        <v>43873</v>
      </c>
      <c r="R81">
        <v>9227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35149</v>
      </c>
      <c r="L82">
        <v>7192</v>
      </c>
      <c r="M82">
        <v>0</v>
      </c>
      <c r="N82">
        <v>0</v>
      </c>
      <c r="O82">
        <v>0</v>
      </c>
      <c r="P82">
        <v>0</v>
      </c>
      <c r="Q82">
        <v>35149</v>
      </c>
      <c r="R82">
        <v>6033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4053</v>
      </c>
      <c r="H84">
        <v>4570</v>
      </c>
      <c r="I84">
        <v>3896</v>
      </c>
      <c r="J84">
        <v>4223</v>
      </c>
      <c r="K84">
        <v>5455</v>
      </c>
      <c r="L84">
        <v>1044</v>
      </c>
      <c r="M84">
        <v>0</v>
      </c>
      <c r="N84">
        <v>3378</v>
      </c>
      <c r="O84">
        <v>0</v>
      </c>
      <c r="P84">
        <v>0</v>
      </c>
      <c r="Q84">
        <v>2077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7585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1165</v>
      </c>
      <c r="H86">
        <v>1681</v>
      </c>
      <c r="I86">
        <v>1263</v>
      </c>
      <c r="J86">
        <v>1436</v>
      </c>
      <c r="K86">
        <v>4172</v>
      </c>
      <c r="L86">
        <v>1198</v>
      </c>
      <c r="M86">
        <v>0</v>
      </c>
      <c r="N86">
        <v>971</v>
      </c>
      <c r="O86">
        <v>0</v>
      </c>
      <c r="P86">
        <v>0</v>
      </c>
      <c r="Q86">
        <v>3201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1731</v>
      </c>
      <c r="H88">
        <v>2304</v>
      </c>
      <c r="I88">
        <v>2588</v>
      </c>
      <c r="J88">
        <v>2953</v>
      </c>
      <c r="K88">
        <v>8685</v>
      </c>
      <c r="L88">
        <v>946</v>
      </c>
      <c r="M88">
        <v>0</v>
      </c>
      <c r="N88">
        <v>1442</v>
      </c>
      <c r="O88">
        <v>0</v>
      </c>
      <c r="P88">
        <v>0</v>
      </c>
      <c r="Q88">
        <v>7243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5412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229</v>
      </c>
      <c r="H91">
        <v>628</v>
      </c>
      <c r="I91">
        <v>1339</v>
      </c>
      <c r="J91">
        <v>1377</v>
      </c>
      <c r="K91">
        <v>3449</v>
      </c>
      <c r="L91">
        <v>395</v>
      </c>
      <c r="M91">
        <v>0</v>
      </c>
      <c r="N91">
        <v>191</v>
      </c>
      <c r="O91">
        <v>0</v>
      </c>
      <c r="P91">
        <v>0</v>
      </c>
      <c r="Q91">
        <v>3258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6215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</v>
      </c>
      <c r="G93">
        <v>331</v>
      </c>
      <c r="H93">
        <v>187</v>
      </c>
      <c r="I93">
        <v>221</v>
      </c>
      <c r="J93">
        <v>157</v>
      </c>
      <c r="K93">
        <v>1785</v>
      </c>
      <c r="L93">
        <v>170</v>
      </c>
      <c r="M93">
        <v>0</v>
      </c>
      <c r="N93">
        <v>276</v>
      </c>
      <c r="O93">
        <v>0</v>
      </c>
      <c r="P93">
        <v>0</v>
      </c>
      <c r="Q93">
        <v>1509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0.4</v>
      </c>
      <c r="G95">
        <v>854</v>
      </c>
      <c r="H95">
        <v>940</v>
      </c>
      <c r="I95">
        <v>908</v>
      </c>
      <c r="J95">
        <v>882</v>
      </c>
      <c r="K95">
        <v>2349</v>
      </c>
      <c r="L95">
        <v>672</v>
      </c>
      <c r="M95">
        <v>0</v>
      </c>
      <c r="N95">
        <v>712</v>
      </c>
      <c r="O95">
        <v>0</v>
      </c>
      <c r="P95">
        <v>0</v>
      </c>
      <c r="Q95">
        <v>1637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5412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2.1</v>
      </c>
      <c r="G98">
        <v>34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28</v>
      </c>
      <c r="O98">
        <v>0</v>
      </c>
      <c r="P98">
        <v>0</v>
      </c>
      <c r="Q98">
        <v>811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5412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420</v>
      </c>
      <c r="H102">
        <v>876</v>
      </c>
      <c r="I102">
        <v>847</v>
      </c>
      <c r="J102">
        <v>778</v>
      </c>
      <c r="K102">
        <v>6081</v>
      </c>
      <c r="L102">
        <v>406</v>
      </c>
      <c r="M102">
        <v>0</v>
      </c>
      <c r="N102">
        <v>350</v>
      </c>
      <c r="O102">
        <v>0</v>
      </c>
      <c r="P102">
        <v>0</v>
      </c>
      <c r="Q102">
        <v>5731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0</v>
      </c>
      <c r="O103">
        <v>0</v>
      </c>
      <c r="P103">
        <v>0</v>
      </c>
      <c r="Q103">
        <v>3953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7586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980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817</v>
      </c>
      <c r="O104">
        <v>0</v>
      </c>
      <c r="P104">
        <v>0</v>
      </c>
      <c r="Q104">
        <v>5402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8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7</v>
      </c>
      <c r="O105">
        <v>0</v>
      </c>
      <c r="P105">
        <v>0</v>
      </c>
      <c r="Q105">
        <v>1898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0.6</v>
      </c>
      <c r="G106">
        <v>22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18</v>
      </c>
      <c r="O106">
        <v>0</v>
      </c>
      <c r="P106">
        <v>0</v>
      </c>
      <c r="Q106">
        <v>347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827</v>
      </c>
      <c r="H108">
        <v>665</v>
      </c>
      <c r="I108">
        <v>521</v>
      </c>
      <c r="J108">
        <v>590</v>
      </c>
      <c r="K108">
        <v>7654</v>
      </c>
      <c r="L108">
        <v>630</v>
      </c>
      <c r="M108">
        <v>0</v>
      </c>
      <c r="N108">
        <v>689</v>
      </c>
      <c r="O108">
        <v>0</v>
      </c>
      <c r="P108">
        <v>0</v>
      </c>
      <c r="Q108">
        <v>6965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0.9</v>
      </c>
      <c r="G109">
        <v>869</v>
      </c>
      <c r="H109">
        <v>891</v>
      </c>
      <c r="I109">
        <v>1349</v>
      </c>
      <c r="J109">
        <v>1480</v>
      </c>
      <c r="K109">
        <v>3805</v>
      </c>
      <c r="L109">
        <v>883</v>
      </c>
      <c r="M109">
        <v>0</v>
      </c>
      <c r="N109">
        <v>724</v>
      </c>
      <c r="O109">
        <v>0</v>
      </c>
      <c r="P109">
        <v>0</v>
      </c>
      <c r="Q109">
        <v>3081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161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134</v>
      </c>
      <c r="O112">
        <v>0</v>
      </c>
      <c r="P112">
        <v>0</v>
      </c>
      <c r="Q112">
        <v>1250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5412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3136</v>
      </c>
      <c r="H114">
        <v>5158</v>
      </c>
      <c r="I114">
        <v>5154</v>
      </c>
      <c r="J114">
        <v>4810</v>
      </c>
      <c r="K114">
        <v>5490</v>
      </c>
      <c r="L114">
        <v>784</v>
      </c>
      <c r="M114">
        <v>0</v>
      </c>
      <c r="N114">
        <v>2613</v>
      </c>
      <c r="O114">
        <v>0</v>
      </c>
      <c r="P114">
        <v>0</v>
      </c>
      <c r="Q114">
        <v>2877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5931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96</v>
      </c>
      <c r="H117">
        <v>322</v>
      </c>
      <c r="I117">
        <v>326</v>
      </c>
      <c r="J117">
        <v>287</v>
      </c>
      <c r="K117">
        <v>1726</v>
      </c>
      <c r="L117">
        <v>456</v>
      </c>
      <c r="M117">
        <v>0</v>
      </c>
      <c r="N117">
        <v>80</v>
      </c>
      <c r="O117">
        <v>0</v>
      </c>
      <c r="P117">
        <v>0</v>
      </c>
      <c r="Q117">
        <v>1646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5931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25</v>
      </c>
      <c r="H138">
        <v>14</v>
      </c>
      <c r="I138">
        <v>28</v>
      </c>
      <c r="J138">
        <v>24</v>
      </c>
      <c r="K138">
        <v>1295</v>
      </c>
      <c r="L138">
        <v>13</v>
      </c>
      <c r="M138">
        <v>0</v>
      </c>
      <c r="N138">
        <v>20</v>
      </c>
      <c r="O138">
        <v>0</v>
      </c>
      <c r="P138">
        <v>0</v>
      </c>
      <c r="Q138">
        <v>1275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21.5</v>
      </c>
      <c r="G139">
        <v>7</v>
      </c>
      <c r="H139">
        <v>27</v>
      </c>
      <c r="I139">
        <v>45</v>
      </c>
      <c r="J139">
        <v>32</v>
      </c>
      <c r="K139">
        <v>2352</v>
      </c>
      <c r="L139">
        <v>21</v>
      </c>
      <c r="M139">
        <v>0</v>
      </c>
      <c r="N139">
        <v>6</v>
      </c>
      <c r="O139">
        <v>0</v>
      </c>
      <c r="P139">
        <v>0</v>
      </c>
      <c r="Q139">
        <v>2346</v>
      </c>
      <c r="R139">
        <v>74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13.3</v>
      </c>
      <c r="G142">
        <v>74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61</v>
      </c>
      <c r="O142">
        <v>0</v>
      </c>
      <c r="P142">
        <v>0</v>
      </c>
      <c r="Q142">
        <v>619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0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2061</v>
      </c>
      <c r="L145">
        <v>40</v>
      </c>
      <c r="M145">
        <v>0</v>
      </c>
      <c r="N145">
        <v>20</v>
      </c>
      <c r="O145">
        <v>0</v>
      </c>
      <c r="P145">
        <v>0</v>
      </c>
      <c r="Q145">
        <v>2041</v>
      </c>
      <c r="R145">
        <v>25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21.5</v>
      </c>
      <c r="G147">
        <v>72</v>
      </c>
      <c r="H147">
        <v>12</v>
      </c>
      <c r="I147">
        <v>18</v>
      </c>
      <c r="J147">
        <v>10</v>
      </c>
      <c r="K147">
        <v>1121</v>
      </c>
      <c r="L147">
        <v>76</v>
      </c>
      <c r="M147">
        <v>0</v>
      </c>
      <c r="N147">
        <v>60</v>
      </c>
      <c r="O147">
        <v>0</v>
      </c>
      <c r="P147">
        <v>0</v>
      </c>
      <c r="Q147">
        <v>1061</v>
      </c>
      <c r="R147">
        <v>139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67</v>
      </c>
      <c r="H148">
        <v>68</v>
      </c>
      <c r="I148">
        <v>74</v>
      </c>
      <c r="J148">
        <v>83</v>
      </c>
      <c r="K148">
        <v>300</v>
      </c>
      <c r="L148">
        <v>99</v>
      </c>
      <c r="M148">
        <v>0</v>
      </c>
      <c r="N148">
        <v>56</v>
      </c>
      <c r="O148">
        <v>0</v>
      </c>
      <c r="P148">
        <v>0</v>
      </c>
      <c r="Q148">
        <v>244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0.8</v>
      </c>
      <c r="G149">
        <v>22</v>
      </c>
      <c r="H149">
        <v>49</v>
      </c>
      <c r="I149">
        <v>101</v>
      </c>
      <c r="J149">
        <v>99</v>
      </c>
      <c r="K149">
        <v>176</v>
      </c>
      <c r="L149">
        <v>42</v>
      </c>
      <c r="M149">
        <v>0</v>
      </c>
      <c r="N149">
        <v>19</v>
      </c>
      <c r="O149">
        <v>0</v>
      </c>
      <c r="P149">
        <v>0</v>
      </c>
      <c r="Q149">
        <v>157</v>
      </c>
      <c r="R149">
        <v>299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308</v>
      </c>
      <c r="H152">
        <v>379</v>
      </c>
      <c r="I152">
        <v>658</v>
      </c>
      <c r="J152">
        <v>736</v>
      </c>
      <c r="K152">
        <v>944</v>
      </c>
      <c r="L152">
        <v>888</v>
      </c>
      <c r="M152">
        <v>0</v>
      </c>
      <c r="N152">
        <v>257</v>
      </c>
      <c r="O152">
        <v>0</v>
      </c>
      <c r="P152">
        <v>0</v>
      </c>
      <c r="Q152">
        <v>687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1204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0</v>
      </c>
      <c r="H157">
        <v>98</v>
      </c>
      <c r="I157">
        <v>59</v>
      </c>
      <c r="J157">
        <v>39</v>
      </c>
      <c r="K157">
        <v>2287</v>
      </c>
      <c r="L157">
        <v>294</v>
      </c>
      <c r="M157">
        <v>0</v>
      </c>
      <c r="N157">
        <v>0</v>
      </c>
      <c r="O157">
        <v>0</v>
      </c>
      <c r="P157">
        <v>0</v>
      </c>
      <c r="Q157">
        <v>2287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9.5</v>
      </c>
      <c r="G160">
        <v>16</v>
      </c>
      <c r="H160">
        <v>43</v>
      </c>
      <c r="I160">
        <v>76</v>
      </c>
      <c r="J160">
        <v>90</v>
      </c>
      <c r="K160">
        <v>1663</v>
      </c>
      <c r="L160">
        <v>130</v>
      </c>
      <c r="M160">
        <v>0</v>
      </c>
      <c r="N160">
        <v>13</v>
      </c>
      <c r="O160">
        <v>0</v>
      </c>
      <c r="P160">
        <v>0</v>
      </c>
      <c r="Q160">
        <v>1650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6.8</v>
      </c>
      <c r="G161">
        <v>15</v>
      </c>
      <c r="H161">
        <v>119</v>
      </c>
      <c r="I161">
        <v>87</v>
      </c>
      <c r="J161">
        <v>198</v>
      </c>
      <c r="K161">
        <v>3270</v>
      </c>
      <c r="L161">
        <v>86</v>
      </c>
      <c r="M161">
        <v>0</v>
      </c>
      <c r="N161">
        <v>13</v>
      </c>
      <c r="O161">
        <v>0</v>
      </c>
      <c r="P161">
        <v>0</v>
      </c>
      <c r="Q161">
        <v>3257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5.71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6396</v>
      </c>
      <c r="B163" t="s">
        <v>331</v>
      </c>
      <c r="C163" t="s">
        <v>110</v>
      </c>
      <c r="E163">
        <v>50</v>
      </c>
      <c r="F163">
        <v>0</v>
      </c>
      <c r="G163">
        <v>0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0.9</v>
      </c>
      <c r="G164">
        <v>0</v>
      </c>
      <c r="H164">
        <v>137</v>
      </c>
      <c r="I164">
        <v>124</v>
      </c>
      <c r="J164">
        <v>127</v>
      </c>
      <c r="K164">
        <v>486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486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25</v>
      </c>
      <c r="G165">
        <v>91</v>
      </c>
      <c r="H165">
        <v>98</v>
      </c>
      <c r="I165">
        <v>697</v>
      </c>
      <c r="J165">
        <v>1053</v>
      </c>
      <c r="K165">
        <v>9914</v>
      </c>
      <c r="L165">
        <v>326</v>
      </c>
      <c r="M165">
        <v>0</v>
      </c>
      <c r="N165">
        <v>76</v>
      </c>
      <c r="O165">
        <v>0</v>
      </c>
      <c r="P165">
        <v>0</v>
      </c>
      <c r="Q165">
        <v>9838</v>
      </c>
      <c r="R165">
        <v>299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4.84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2.2999999999999998</v>
      </c>
      <c r="G166">
        <v>9</v>
      </c>
      <c r="H166">
        <v>173</v>
      </c>
      <c r="I166">
        <v>185</v>
      </c>
      <c r="J166">
        <v>167</v>
      </c>
      <c r="K166">
        <v>1613</v>
      </c>
      <c r="L166">
        <v>238</v>
      </c>
      <c r="M166">
        <v>0</v>
      </c>
      <c r="N166">
        <v>8</v>
      </c>
      <c r="O166">
        <v>0</v>
      </c>
      <c r="P166">
        <v>0</v>
      </c>
      <c r="Q166">
        <v>1605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121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237</v>
      </c>
      <c r="H173">
        <v>716</v>
      </c>
      <c r="I173">
        <v>596</v>
      </c>
      <c r="J173">
        <v>955</v>
      </c>
      <c r="K173">
        <v>1687</v>
      </c>
      <c r="L173">
        <v>307</v>
      </c>
      <c r="M173">
        <v>0</v>
      </c>
      <c r="N173">
        <v>197</v>
      </c>
      <c r="O173">
        <v>0</v>
      </c>
      <c r="P173">
        <v>0</v>
      </c>
      <c r="Q173">
        <v>1490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7.7</v>
      </c>
      <c r="G175">
        <v>0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0</v>
      </c>
      <c r="O175">
        <v>0</v>
      </c>
      <c r="P175">
        <v>0</v>
      </c>
      <c r="Q175">
        <v>1195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0</v>
      </c>
      <c r="G176">
        <v>309</v>
      </c>
      <c r="H176">
        <v>88</v>
      </c>
      <c r="I176">
        <v>175</v>
      </c>
      <c r="J176">
        <v>151</v>
      </c>
      <c r="K176">
        <v>247</v>
      </c>
      <c r="L176">
        <v>77</v>
      </c>
      <c r="M176">
        <v>0</v>
      </c>
      <c r="N176">
        <v>258</v>
      </c>
      <c r="O176">
        <v>0</v>
      </c>
      <c r="P176">
        <v>0</v>
      </c>
      <c r="Q176">
        <v>-11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24.5</v>
      </c>
      <c r="G177">
        <v>9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7</v>
      </c>
      <c r="O177">
        <v>0</v>
      </c>
      <c r="P177">
        <v>0</v>
      </c>
      <c r="Q177">
        <v>1861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2.5</v>
      </c>
      <c r="G180">
        <v>7</v>
      </c>
      <c r="H180">
        <v>43</v>
      </c>
      <c r="I180">
        <v>23</v>
      </c>
      <c r="J180">
        <v>77</v>
      </c>
      <c r="K180">
        <v>440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434</v>
      </c>
      <c r="R180">
        <v>13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2.6</v>
      </c>
      <c r="G182">
        <v>14</v>
      </c>
      <c r="H182">
        <v>36</v>
      </c>
      <c r="I182">
        <v>43</v>
      </c>
      <c r="J182">
        <v>48</v>
      </c>
      <c r="K182">
        <v>383</v>
      </c>
      <c r="L182">
        <v>41</v>
      </c>
      <c r="M182">
        <v>0</v>
      </c>
      <c r="N182">
        <v>11</v>
      </c>
      <c r="O182">
        <v>0</v>
      </c>
      <c r="P182">
        <v>0</v>
      </c>
      <c r="Q182">
        <v>372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30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149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10.199999999999999</v>
      </c>
      <c r="G186">
        <v>24</v>
      </c>
      <c r="H186">
        <v>25</v>
      </c>
      <c r="I186">
        <v>13</v>
      </c>
      <c r="J186">
        <v>12</v>
      </c>
      <c r="K186">
        <v>1044</v>
      </c>
      <c r="L186">
        <v>22</v>
      </c>
      <c r="M186">
        <v>0</v>
      </c>
      <c r="N186">
        <v>20</v>
      </c>
      <c r="O186">
        <v>0</v>
      </c>
      <c r="P186">
        <v>0</v>
      </c>
      <c r="Q186">
        <v>1024</v>
      </c>
      <c r="R186">
        <v>34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30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14.8</v>
      </c>
      <c r="G190">
        <v>32</v>
      </c>
      <c r="H190">
        <v>53</v>
      </c>
      <c r="I190">
        <v>31</v>
      </c>
      <c r="J190">
        <v>46</v>
      </c>
      <c r="K190">
        <v>3163</v>
      </c>
      <c r="L190">
        <v>40</v>
      </c>
      <c r="M190">
        <v>0</v>
      </c>
      <c r="N190">
        <v>27</v>
      </c>
      <c r="O190">
        <v>0</v>
      </c>
      <c r="P190">
        <v>0</v>
      </c>
      <c r="Q190">
        <v>3136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0.5</v>
      </c>
      <c r="G191">
        <v>87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72</v>
      </c>
      <c r="O191">
        <v>0</v>
      </c>
      <c r="P191">
        <v>0</v>
      </c>
      <c r="Q191">
        <v>148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19.7</v>
      </c>
      <c r="G192">
        <v>32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27</v>
      </c>
      <c r="O192">
        <v>0</v>
      </c>
      <c r="P192">
        <v>0</v>
      </c>
      <c r="Q192">
        <v>2335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2.4</v>
      </c>
      <c r="G193">
        <v>59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49</v>
      </c>
      <c r="O193">
        <v>0</v>
      </c>
      <c r="P193">
        <v>0</v>
      </c>
      <c r="Q193">
        <v>2476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4.8</v>
      </c>
      <c r="G194">
        <v>56</v>
      </c>
      <c r="H194">
        <v>211</v>
      </c>
      <c r="I194">
        <v>402</v>
      </c>
      <c r="J194">
        <v>395</v>
      </c>
      <c r="K194">
        <v>4083</v>
      </c>
      <c r="L194">
        <v>350</v>
      </c>
      <c r="M194">
        <v>0</v>
      </c>
      <c r="N194">
        <v>47</v>
      </c>
      <c r="O194">
        <v>0</v>
      </c>
      <c r="P194">
        <v>0</v>
      </c>
      <c r="Q194">
        <v>4036</v>
      </c>
      <c r="R194">
        <v>83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-1.7</v>
      </c>
      <c r="G195">
        <v>115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96</v>
      </c>
      <c r="O195">
        <v>0</v>
      </c>
      <c r="P195">
        <v>0</v>
      </c>
      <c r="Q195">
        <v>-96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5.6</v>
      </c>
      <c r="G196">
        <v>28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23</v>
      </c>
      <c r="O196">
        <v>0</v>
      </c>
      <c r="P196">
        <v>0</v>
      </c>
      <c r="Q196">
        <v>647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3.2</v>
      </c>
      <c r="G198">
        <v>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</v>
      </c>
      <c r="O198">
        <v>0</v>
      </c>
      <c r="P198">
        <v>0</v>
      </c>
      <c r="Q198">
        <v>1332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2676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2676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6.41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3.9</v>
      </c>
      <c r="G202">
        <v>80</v>
      </c>
      <c r="H202">
        <v>97</v>
      </c>
      <c r="I202">
        <v>88</v>
      </c>
      <c r="J202">
        <v>145</v>
      </c>
      <c r="K202">
        <v>1586</v>
      </c>
      <c r="L202">
        <v>131</v>
      </c>
      <c r="M202">
        <v>0</v>
      </c>
      <c r="N202">
        <v>67</v>
      </c>
      <c r="O202">
        <v>0</v>
      </c>
      <c r="P202">
        <v>0</v>
      </c>
      <c r="Q202">
        <v>1519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6005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8.1999999999999993</v>
      </c>
      <c r="G205">
        <v>60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50</v>
      </c>
      <c r="O205">
        <v>0</v>
      </c>
      <c r="P205">
        <v>0</v>
      </c>
      <c r="Q205">
        <v>874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0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109</v>
      </c>
      <c r="H207">
        <v>372</v>
      </c>
      <c r="I207">
        <v>334</v>
      </c>
      <c r="J207">
        <v>404</v>
      </c>
      <c r="K207">
        <v>5555</v>
      </c>
      <c r="L207">
        <v>0</v>
      </c>
      <c r="M207">
        <v>0</v>
      </c>
      <c r="N207">
        <v>91</v>
      </c>
      <c r="O207">
        <v>0</v>
      </c>
      <c r="P207">
        <v>0</v>
      </c>
      <c r="Q207">
        <v>5464</v>
      </c>
      <c r="R207">
        <v>271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5486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0.6</v>
      </c>
      <c r="G217">
        <v>203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169</v>
      </c>
      <c r="O217">
        <v>0</v>
      </c>
      <c r="P217">
        <v>0</v>
      </c>
      <c r="Q217">
        <v>1666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2.2999999999999998</v>
      </c>
      <c r="G218">
        <v>38</v>
      </c>
      <c r="H218">
        <v>5</v>
      </c>
      <c r="I218">
        <v>49</v>
      </c>
      <c r="J218">
        <v>55</v>
      </c>
      <c r="K218">
        <v>81</v>
      </c>
      <c r="L218">
        <v>171</v>
      </c>
      <c r="M218">
        <v>0</v>
      </c>
      <c r="N218">
        <v>32</v>
      </c>
      <c r="O218">
        <v>0</v>
      </c>
      <c r="P218">
        <v>0</v>
      </c>
      <c r="Q218">
        <v>49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0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41</v>
      </c>
      <c r="H220">
        <v>0</v>
      </c>
      <c r="I220">
        <v>10</v>
      </c>
      <c r="J220">
        <v>8</v>
      </c>
      <c r="K220">
        <v>1555</v>
      </c>
      <c r="L220">
        <v>0</v>
      </c>
      <c r="M220">
        <v>0</v>
      </c>
      <c r="N220">
        <v>34</v>
      </c>
      <c r="O220">
        <v>0</v>
      </c>
      <c r="P220">
        <v>0</v>
      </c>
      <c r="Q220">
        <v>1521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101.8</v>
      </c>
      <c r="G231">
        <v>0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950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</v>
      </c>
      <c r="G238">
        <v>16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13</v>
      </c>
      <c r="O238">
        <v>0</v>
      </c>
      <c r="P238">
        <v>0</v>
      </c>
      <c r="Q238">
        <v>1335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9.3000000000000007</v>
      </c>
      <c r="G250">
        <v>76</v>
      </c>
      <c r="H250">
        <v>52</v>
      </c>
      <c r="I250">
        <v>99</v>
      </c>
      <c r="J250">
        <v>195</v>
      </c>
      <c r="K250">
        <v>1988</v>
      </c>
      <c r="L250">
        <v>198</v>
      </c>
      <c r="M250">
        <v>0</v>
      </c>
      <c r="N250">
        <v>63</v>
      </c>
      <c r="O250">
        <v>0</v>
      </c>
      <c r="P250">
        <v>0</v>
      </c>
      <c r="Q250">
        <v>1925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6.7</v>
      </c>
      <c r="G251">
        <v>78</v>
      </c>
      <c r="H251">
        <v>98</v>
      </c>
      <c r="I251">
        <v>89</v>
      </c>
      <c r="J251">
        <v>280</v>
      </c>
      <c r="K251">
        <v>2713</v>
      </c>
      <c r="L251">
        <v>59</v>
      </c>
      <c r="M251">
        <v>0</v>
      </c>
      <c r="N251">
        <v>65</v>
      </c>
      <c r="O251">
        <v>0</v>
      </c>
      <c r="P251">
        <v>0</v>
      </c>
      <c r="Q251">
        <v>2648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5.23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0</v>
      </c>
      <c r="G265">
        <v>0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2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23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20</v>
      </c>
      <c r="O269">
        <v>0</v>
      </c>
      <c r="P269">
        <v>0</v>
      </c>
      <c r="Q269">
        <v>590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42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2.8</v>
      </c>
      <c r="G272">
        <v>83</v>
      </c>
      <c r="H272">
        <v>68</v>
      </c>
      <c r="I272">
        <v>41</v>
      </c>
      <c r="J272">
        <v>68</v>
      </c>
      <c r="K272">
        <v>835</v>
      </c>
      <c r="L272">
        <v>65</v>
      </c>
      <c r="M272">
        <v>0</v>
      </c>
      <c r="N272">
        <v>69</v>
      </c>
      <c r="O272">
        <v>0</v>
      </c>
      <c r="P272">
        <v>0</v>
      </c>
      <c r="Q272">
        <v>766</v>
      </c>
      <c r="R272">
        <v>19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14.3</v>
      </c>
      <c r="G273">
        <v>26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22</v>
      </c>
      <c r="O273">
        <v>0</v>
      </c>
      <c r="P273">
        <v>0</v>
      </c>
      <c r="Q273">
        <v>1009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24.4</v>
      </c>
      <c r="G274">
        <v>27</v>
      </c>
      <c r="H274">
        <v>16</v>
      </c>
      <c r="I274">
        <v>14</v>
      </c>
      <c r="J274">
        <v>16</v>
      </c>
      <c r="K274">
        <v>1550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1528</v>
      </c>
      <c r="R274">
        <v>14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-0.8</v>
      </c>
      <c r="G279">
        <v>77</v>
      </c>
      <c r="H279">
        <v>20</v>
      </c>
      <c r="I279">
        <v>16</v>
      </c>
      <c r="J279">
        <v>13</v>
      </c>
      <c r="K279">
        <v>0</v>
      </c>
      <c r="L279">
        <v>4</v>
      </c>
      <c r="M279">
        <v>0</v>
      </c>
      <c r="N279">
        <v>64</v>
      </c>
      <c r="O279">
        <v>0</v>
      </c>
      <c r="P279">
        <v>0</v>
      </c>
      <c r="Q279">
        <v>-64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6006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126.7</v>
      </c>
      <c r="G282">
        <v>0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3885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5487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192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20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56</v>
      </c>
      <c r="H300">
        <v>79</v>
      </c>
      <c r="I300">
        <v>78</v>
      </c>
      <c r="J300">
        <v>79</v>
      </c>
      <c r="K300">
        <v>322</v>
      </c>
      <c r="L300">
        <v>58</v>
      </c>
      <c r="M300">
        <v>0</v>
      </c>
      <c r="N300">
        <v>46</v>
      </c>
      <c r="O300">
        <v>0</v>
      </c>
      <c r="P300">
        <v>0</v>
      </c>
      <c r="Q300">
        <v>276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3.6</v>
      </c>
      <c r="G301">
        <v>153</v>
      </c>
      <c r="H301">
        <v>310</v>
      </c>
      <c r="I301">
        <v>329</v>
      </c>
      <c r="J301">
        <v>413</v>
      </c>
      <c r="K301">
        <v>4635</v>
      </c>
      <c r="L301">
        <v>120</v>
      </c>
      <c r="M301">
        <v>0</v>
      </c>
      <c r="N301">
        <v>127</v>
      </c>
      <c r="O301">
        <v>0</v>
      </c>
      <c r="P301">
        <v>0</v>
      </c>
      <c r="Q301">
        <v>4508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6007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2.8</v>
      </c>
      <c r="G304">
        <v>43</v>
      </c>
      <c r="H304">
        <v>207</v>
      </c>
      <c r="I304">
        <v>247</v>
      </c>
      <c r="J304">
        <v>327</v>
      </c>
      <c r="K304">
        <v>2390</v>
      </c>
      <c r="L304">
        <v>5</v>
      </c>
      <c r="M304">
        <v>0</v>
      </c>
      <c r="N304">
        <v>36</v>
      </c>
      <c r="O304">
        <v>0</v>
      </c>
      <c r="P304">
        <v>0</v>
      </c>
      <c r="Q304">
        <v>2354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0.1</v>
      </c>
      <c r="G306">
        <v>380</v>
      </c>
      <c r="H306">
        <v>485</v>
      </c>
      <c r="I306">
        <v>825</v>
      </c>
      <c r="J306">
        <v>778</v>
      </c>
      <c r="K306">
        <v>561</v>
      </c>
      <c r="L306">
        <v>700</v>
      </c>
      <c r="M306">
        <v>0</v>
      </c>
      <c r="N306">
        <v>317</v>
      </c>
      <c r="O306">
        <v>0</v>
      </c>
      <c r="P306">
        <v>0</v>
      </c>
      <c r="Q306">
        <v>244</v>
      </c>
      <c r="R306">
        <v>490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107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72.7</v>
      </c>
      <c r="G308">
        <v>7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6</v>
      </c>
      <c r="O308">
        <v>0</v>
      </c>
      <c r="P308">
        <v>0</v>
      </c>
      <c r="Q308">
        <v>1261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38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32</v>
      </c>
      <c r="O310">
        <v>0</v>
      </c>
      <c r="P310">
        <v>0</v>
      </c>
      <c r="Q310">
        <v>926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5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4</v>
      </c>
      <c r="O311">
        <v>0</v>
      </c>
      <c r="P311">
        <v>0</v>
      </c>
      <c r="Q311">
        <v>873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126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105</v>
      </c>
      <c r="O312">
        <v>0</v>
      </c>
      <c r="P312">
        <v>0</v>
      </c>
      <c r="Q312">
        <v>776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6025</v>
      </c>
      <c r="G315">
        <v>7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6</v>
      </c>
      <c r="O315">
        <v>0</v>
      </c>
      <c r="P315">
        <v>0</v>
      </c>
      <c r="Q315">
        <v>2891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22</v>
      </c>
      <c r="H317">
        <v>0</v>
      </c>
      <c r="I317">
        <v>3</v>
      </c>
      <c r="J317">
        <v>2</v>
      </c>
      <c r="K317">
        <v>993</v>
      </c>
      <c r="L317">
        <v>2</v>
      </c>
      <c r="M317">
        <v>0</v>
      </c>
      <c r="N317">
        <v>18</v>
      </c>
      <c r="O317">
        <v>0</v>
      </c>
      <c r="P317">
        <v>0</v>
      </c>
      <c r="Q317">
        <v>975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89.5</v>
      </c>
      <c r="G319">
        <v>9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7</v>
      </c>
      <c r="O319">
        <v>0</v>
      </c>
      <c r="P319">
        <v>0</v>
      </c>
      <c r="Q319">
        <v>955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5622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0.2</v>
      </c>
      <c r="G322">
        <v>781</v>
      </c>
      <c r="H322">
        <v>2647</v>
      </c>
      <c r="I322">
        <v>1927</v>
      </c>
      <c r="J322">
        <v>1744</v>
      </c>
      <c r="K322">
        <v>2256</v>
      </c>
      <c r="L322">
        <v>2827</v>
      </c>
      <c r="M322">
        <v>0</v>
      </c>
      <c r="N322">
        <v>651</v>
      </c>
      <c r="O322">
        <v>0</v>
      </c>
      <c r="P322">
        <v>0</v>
      </c>
      <c r="Q322">
        <v>1605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328</v>
      </c>
      <c r="H323">
        <v>2824</v>
      </c>
      <c r="I323">
        <v>1832</v>
      </c>
      <c r="J323">
        <v>2006</v>
      </c>
      <c r="K323">
        <v>3784</v>
      </c>
      <c r="L323">
        <v>3647</v>
      </c>
      <c r="M323">
        <v>0</v>
      </c>
      <c r="N323">
        <v>273</v>
      </c>
      <c r="O323">
        <v>0</v>
      </c>
      <c r="P323">
        <v>0</v>
      </c>
      <c r="Q323">
        <v>3511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</v>
      </c>
      <c r="G325">
        <v>607</v>
      </c>
      <c r="H325">
        <v>209</v>
      </c>
      <c r="I325">
        <v>389</v>
      </c>
      <c r="J325">
        <v>361</v>
      </c>
      <c r="K325">
        <v>12175</v>
      </c>
      <c r="L325">
        <v>531</v>
      </c>
      <c r="M325">
        <v>0</v>
      </c>
      <c r="N325">
        <v>506</v>
      </c>
      <c r="O325">
        <v>0</v>
      </c>
      <c r="P325">
        <v>0</v>
      </c>
      <c r="Q325">
        <v>11669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340</v>
      </c>
      <c r="H326">
        <v>0</v>
      </c>
      <c r="I326">
        <v>148</v>
      </c>
      <c r="J326">
        <v>113</v>
      </c>
      <c r="K326">
        <v>0</v>
      </c>
      <c r="L326">
        <v>116</v>
      </c>
      <c r="M326">
        <v>0</v>
      </c>
      <c r="N326">
        <v>283</v>
      </c>
      <c r="O326">
        <v>0</v>
      </c>
      <c r="P326">
        <v>0</v>
      </c>
      <c r="Q326">
        <v>-283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3549</v>
      </c>
      <c r="H327">
        <v>1803</v>
      </c>
      <c r="I327">
        <v>2129</v>
      </c>
      <c r="J327">
        <v>1741</v>
      </c>
      <c r="K327">
        <v>5804</v>
      </c>
      <c r="L327">
        <v>361</v>
      </c>
      <c r="M327">
        <v>0</v>
      </c>
      <c r="N327">
        <v>2957</v>
      </c>
      <c r="O327">
        <v>0</v>
      </c>
      <c r="P327">
        <v>0</v>
      </c>
      <c r="Q327">
        <v>2847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301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0.5</v>
      </c>
      <c r="G329">
        <v>832</v>
      </c>
      <c r="H329">
        <v>230</v>
      </c>
      <c r="I329">
        <v>205</v>
      </c>
      <c r="J329">
        <v>103</v>
      </c>
      <c r="K329">
        <v>1171</v>
      </c>
      <c r="L329">
        <v>205</v>
      </c>
      <c r="M329">
        <v>0</v>
      </c>
      <c r="N329">
        <v>693</v>
      </c>
      <c r="O329">
        <v>0</v>
      </c>
      <c r="P329">
        <v>0</v>
      </c>
      <c r="Q329">
        <v>478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2062</v>
      </c>
      <c r="H330">
        <v>763</v>
      </c>
      <c r="I330">
        <v>1123</v>
      </c>
      <c r="J330">
        <v>1014</v>
      </c>
      <c r="K330">
        <v>6231</v>
      </c>
      <c r="L330">
        <v>181</v>
      </c>
      <c r="M330">
        <v>0</v>
      </c>
      <c r="N330">
        <v>1718</v>
      </c>
      <c r="O330">
        <v>0</v>
      </c>
      <c r="P330">
        <v>0</v>
      </c>
      <c r="Q330">
        <v>4513</v>
      </c>
      <c r="R330">
        <v>945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0.8</v>
      </c>
      <c r="G331">
        <v>0</v>
      </c>
      <c r="H331">
        <v>9576</v>
      </c>
      <c r="I331">
        <v>11909</v>
      </c>
      <c r="J331">
        <v>5954</v>
      </c>
      <c r="K331">
        <v>29259</v>
      </c>
      <c r="L331">
        <v>1272</v>
      </c>
      <c r="M331">
        <v>646</v>
      </c>
      <c r="N331">
        <v>0</v>
      </c>
      <c r="O331">
        <v>0</v>
      </c>
      <c r="P331">
        <v>0</v>
      </c>
      <c r="Q331">
        <v>29259</v>
      </c>
      <c r="R331">
        <v>13038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24458</v>
      </c>
      <c r="L332">
        <v>1193</v>
      </c>
      <c r="M332">
        <v>559</v>
      </c>
      <c r="N332">
        <v>0</v>
      </c>
      <c r="O332">
        <v>0</v>
      </c>
      <c r="P332">
        <v>0</v>
      </c>
      <c r="Q332">
        <v>24458</v>
      </c>
      <c r="R332">
        <v>3763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18368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15307</v>
      </c>
      <c r="O333">
        <v>0</v>
      </c>
      <c r="P333">
        <v>0</v>
      </c>
      <c r="Q333">
        <v>9258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364489</v>
      </c>
      <c r="H334">
        <v>248146</v>
      </c>
      <c r="I334">
        <v>267568</v>
      </c>
      <c r="J334">
        <v>218848</v>
      </c>
      <c r="K334">
        <v>571620</v>
      </c>
      <c r="L334">
        <v>75910</v>
      </c>
      <c r="M334">
        <v>0</v>
      </c>
      <c r="N334">
        <v>303741</v>
      </c>
      <c r="O334">
        <v>0</v>
      </c>
      <c r="P334">
        <v>806870</v>
      </c>
      <c r="Q334">
        <v>267879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5557</v>
      </c>
      <c r="AH334">
        <v>1</v>
      </c>
      <c r="AI334">
        <v>600000</v>
      </c>
      <c r="AJ334">
        <v>0.47899999999999998</v>
      </c>
      <c r="AK334" t="str">
        <f t="shared" si="5"/>
        <v>DR148-4434</v>
      </c>
    </row>
    <row r="335" spans="1:37">
      <c r="A335" t="s">
        <v>624</v>
      </c>
      <c r="B335" t="s">
        <v>619</v>
      </c>
      <c r="C335" t="s">
        <v>110</v>
      </c>
      <c r="E335">
        <v>147</v>
      </c>
      <c r="F335">
        <v>1</v>
      </c>
      <c r="G335">
        <v>612925</v>
      </c>
      <c r="H335">
        <v>401329</v>
      </c>
      <c r="I335">
        <v>415594</v>
      </c>
      <c r="J335">
        <v>490814</v>
      </c>
      <c r="K335">
        <v>2110572</v>
      </c>
      <c r="L335">
        <v>233078</v>
      </c>
      <c r="M335">
        <v>0</v>
      </c>
      <c r="N335">
        <v>510771</v>
      </c>
      <c r="O335">
        <v>0</v>
      </c>
      <c r="P335">
        <v>202791</v>
      </c>
      <c r="Q335">
        <v>1599801</v>
      </c>
      <c r="R335">
        <v>295954</v>
      </c>
      <c r="S335">
        <v>439497</v>
      </c>
      <c r="T335">
        <v>380775</v>
      </c>
      <c r="U335">
        <v>383714</v>
      </c>
      <c r="V335">
        <v>416731</v>
      </c>
      <c r="W335">
        <v>378502</v>
      </c>
      <c r="X335">
        <v>494343</v>
      </c>
      <c r="Y335">
        <v>485762</v>
      </c>
      <c r="Z335">
        <v>528193</v>
      </c>
      <c r="AA335">
        <v>686714</v>
      </c>
      <c r="AB335">
        <v>629123</v>
      </c>
      <c r="AC335">
        <v>580298</v>
      </c>
      <c r="AD335">
        <v>486110</v>
      </c>
      <c r="AE335">
        <v>5889762</v>
      </c>
      <c r="AF335">
        <v>5557145</v>
      </c>
      <c r="AG335" t="s">
        <v>626</v>
      </c>
      <c r="AH335">
        <v>1</v>
      </c>
      <c r="AI335">
        <v>200000</v>
      </c>
      <c r="AJ335">
        <v>0.44500000000000001</v>
      </c>
      <c r="AK335" t="str">
        <f t="shared" si="5"/>
        <v>DR148-5014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AG336" t="s">
        <v>627</v>
      </c>
      <c r="AH336">
        <v>1</v>
      </c>
      <c r="AI336">
        <v>200000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622</v>
      </c>
      <c r="E337">
        <v>147</v>
      </c>
      <c r="AG337" t="s">
        <v>5557</v>
      </c>
      <c r="AH337">
        <v>2</v>
      </c>
      <c r="AI337">
        <v>300000</v>
      </c>
      <c r="AK337" t="str">
        <f t="shared" si="5"/>
        <v>DR148-5014</v>
      </c>
    </row>
    <row r="338" spans="1:37">
      <c r="A338" t="s">
        <v>628</v>
      </c>
      <c r="B338" t="s">
        <v>629</v>
      </c>
      <c r="C338" t="s">
        <v>622</v>
      </c>
      <c r="D338" t="s">
        <v>630</v>
      </c>
      <c r="E338">
        <v>147</v>
      </c>
      <c r="F338">
        <v>0.5</v>
      </c>
      <c r="G338">
        <v>0</v>
      </c>
      <c r="H338">
        <v>136835</v>
      </c>
      <c r="I338">
        <v>119379</v>
      </c>
      <c r="J338">
        <v>67509</v>
      </c>
      <c r="K338">
        <v>280101</v>
      </c>
      <c r="L338">
        <v>97060</v>
      </c>
      <c r="M338">
        <v>0</v>
      </c>
      <c r="N338">
        <v>0</v>
      </c>
      <c r="O338">
        <v>0</v>
      </c>
      <c r="P338">
        <v>314515</v>
      </c>
      <c r="Q338">
        <v>280101</v>
      </c>
      <c r="R338">
        <v>80570</v>
      </c>
      <c r="S338">
        <v>51273</v>
      </c>
      <c r="T338">
        <v>114774</v>
      </c>
      <c r="U338">
        <v>244458</v>
      </c>
      <c r="V338">
        <v>156589</v>
      </c>
      <c r="W338">
        <v>100990</v>
      </c>
      <c r="X338">
        <v>48189</v>
      </c>
      <c r="Y338">
        <v>75500</v>
      </c>
      <c r="Z338">
        <v>18338</v>
      </c>
      <c r="AA338">
        <v>0</v>
      </c>
      <c r="AB338">
        <v>0</v>
      </c>
      <c r="AC338">
        <v>0</v>
      </c>
      <c r="AD338">
        <v>0</v>
      </c>
      <c r="AE338">
        <v>810111</v>
      </c>
      <c r="AF338">
        <v>0</v>
      </c>
      <c r="AG338" t="s">
        <v>631</v>
      </c>
      <c r="AH338">
        <v>1</v>
      </c>
      <c r="AI338">
        <v>8780</v>
      </c>
      <c r="AJ338">
        <v>0.47899999999999998</v>
      </c>
      <c r="AK338" t="str">
        <f t="shared" si="5"/>
        <v>DR148-5CPL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AG339" t="s">
        <v>623</v>
      </c>
      <c r="AH339">
        <v>3</v>
      </c>
      <c r="AI339">
        <v>200000</v>
      </c>
      <c r="AK339" t="str">
        <f t="shared" si="5"/>
        <v>DR148-5CPL</v>
      </c>
    </row>
    <row r="340" spans="1:37">
      <c r="A340" t="s">
        <v>632</v>
      </c>
      <c r="B340" t="s">
        <v>619</v>
      </c>
      <c r="C340" t="s">
        <v>110</v>
      </c>
      <c r="E340">
        <v>147</v>
      </c>
      <c r="F340">
        <v>0.8</v>
      </c>
      <c r="G340">
        <v>1118061</v>
      </c>
      <c r="H340">
        <v>553479</v>
      </c>
      <c r="I340">
        <v>608557</v>
      </c>
      <c r="J340">
        <v>582516</v>
      </c>
      <c r="K340">
        <v>2760741</v>
      </c>
      <c r="L340">
        <v>301837</v>
      </c>
      <c r="M340">
        <v>0</v>
      </c>
      <c r="N340">
        <v>931717</v>
      </c>
      <c r="O340">
        <v>0</v>
      </c>
      <c r="P340">
        <v>396143</v>
      </c>
      <c r="Q340">
        <v>1829024</v>
      </c>
      <c r="R340">
        <v>489199</v>
      </c>
      <c r="S340">
        <v>545323</v>
      </c>
      <c r="T340">
        <v>647480</v>
      </c>
      <c r="U340">
        <v>467634</v>
      </c>
      <c r="V340">
        <v>906125</v>
      </c>
      <c r="W340">
        <v>438517</v>
      </c>
      <c r="X340">
        <v>646263</v>
      </c>
      <c r="Y340">
        <v>579320</v>
      </c>
      <c r="Z340">
        <v>546544</v>
      </c>
      <c r="AA340">
        <v>753435</v>
      </c>
      <c r="AB340">
        <v>447775</v>
      </c>
      <c r="AC340">
        <v>517283</v>
      </c>
      <c r="AD340">
        <v>494489</v>
      </c>
      <c r="AE340">
        <v>6990188</v>
      </c>
      <c r="AF340">
        <v>5561712</v>
      </c>
      <c r="AG340" t="s">
        <v>633</v>
      </c>
      <c r="AH340">
        <v>2</v>
      </c>
      <c r="AI340">
        <v>10674</v>
      </c>
      <c r="AJ340">
        <v>0.44500000000000001</v>
      </c>
      <c r="AK340" t="str">
        <f t="shared" si="5"/>
        <v>DR148-6212</v>
      </c>
    </row>
    <row r="341" spans="1:37">
      <c r="A341" t="s">
        <v>632</v>
      </c>
      <c r="B341" t="s">
        <v>619</v>
      </c>
      <c r="C341" t="s">
        <v>622</v>
      </c>
      <c r="E341">
        <v>147</v>
      </c>
      <c r="AG341" t="s">
        <v>634</v>
      </c>
      <c r="AH341">
        <v>3</v>
      </c>
      <c r="AI341">
        <v>80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110</v>
      </c>
      <c r="E342">
        <v>147</v>
      </c>
      <c r="AG342" t="s">
        <v>625</v>
      </c>
      <c r="AH342">
        <v>2</v>
      </c>
      <c r="AI342">
        <v>150984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626</v>
      </c>
      <c r="AH343">
        <v>2</v>
      </c>
      <c r="AI343">
        <v>400000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627</v>
      </c>
      <c r="AH344">
        <v>2</v>
      </c>
      <c r="AI344">
        <v>300000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622</v>
      </c>
      <c r="E345">
        <v>147</v>
      </c>
      <c r="AG345" t="s">
        <v>5557</v>
      </c>
      <c r="AH345">
        <v>3</v>
      </c>
      <c r="AI345">
        <v>300000</v>
      </c>
      <c r="AK345" t="str">
        <f t="shared" si="5"/>
        <v>DR148-6212</v>
      </c>
    </row>
    <row r="346" spans="1:37">
      <c r="A346" t="s">
        <v>635</v>
      </c>
      <c r="B346" t="s">
        <v>619</v>
      </c>
      <c r="C346" t="s">
        <v>620</v>
      </c>
      <c r="D346" t="s">
        <v>636</v>
      </c>
      <c r="E346">
        <v>147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3980</v>
      </c>
      <c r="AJ346">
        <v>0.39400000000000002</v>
      </c>
      <c r="AK346" t="str">
        <f t="shared" si="5"/>
        <v>DR148-6234</v>
      </c>
    </row>
    <row r="347" spans="1:37">
      <c r="A347" t="s">
        <v>637</v>
      </c>
      <c r="B347" t="s">
        <v>619</v>
      </c>
      <c r="C347" t="s">
        <v>620</v>
      </c>
      <c r="E347">
        <v>145</v>
      </c>
      <c r="F347">
        <v>0</v>
      </c>
      <c r="G347">
        <v>0</v>
      </c>
      <c r="H347">
        <v>5740</v>
      </c>
      <c r="I347">
        <v>2870</v>
      </c>
      <c r="J347">
        <v>1435</v>
      </c>
      <c r="K347">
        <v>0</v>
      </c>
      <c r="L347">
        <v>5425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17219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17219</v>
      </c>
      <c r="AF347">
        <v>0</v>
      </c>
      <c r="AJ347">
        <v>0.45400000000000001</v>
      </c>
      <c r="AK347" t="str">
        <f t="shared" si="5"/>
        <v>DR148-6500</v>
      </c>
    </row>
    <row r="348" spans="1:37">
      <c r="A348" t="s">
        <v>638</v>
      </c>
      <c r="B348" t="s">
        <v>629</v>
      </c>
      <c r="D348" t="s">
        <v>630</v>
      </c>
      <c r="E348">
        <v>147</v>
      </c>
      <c r="F348">
        <v>1.9</v>
      </c>
      <c r="G348">
        <v>236</v>
      </c>
      <c r="H348">
        <v>22105</v>
      </c>
      <c r="I348">
        <v>25233</v>
      </c>
      <c r="J348">
        <v>17353</v>
      </c>
      <c r="K348">
        <v>165752</v>
      </c>
      <c r="L348">
        <v>20550</v>
      </c>
      <c r="M348">
        <v>0</v>
      </c>
      <c r="N348">
        <v>196</v>
      </c>
      <c r="O348">
        <v>0</v>
      </c>
      <c r="P348">
        <v>171325</v>
      </c>
      <c r="Q348">
        <v>165556</v>
      </c>
      <c r="R348">
        <v>64633</v>
      </c>
      <c r="S348">
        <v>9710</v>
      </c>
      <c r="T348">
        <v>9811</v>
      </c>
      <c r="U348">
        <v>46794</v>
      </c>
      <c r="V348">
        <v>35770</v>
      </c>
      <c r="W348">
        <v>14555</v>
      </c>
      <c r="X348">
        <v>34757</v>
      </c>
      <c r="Y348">
        <v>56841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208238</v>
      </c>
      <c r="AF348">
        <v>0</v>
      </c>
      <c r="AJ348">
        <v>0.47899999999999998</v>
      </c>
      <c r="AK348" t="str">
        <f t="shared" si="5"/>
        <v>DR148-6CPL</v>
      </c>
    </row>
    <row r="349" spans="1:37">
      <c r="A349" t="s">
        <v>639</v>
      </c>
      <c r="B349" t="s">
        <v>640</v>
      </c>
      <c r="C349" t="s">
        <v>101</v>
      </c>
      <c r="D349" t="s">
        <v>641</v>
      </c>
      <c r="E349">
        <v>59</v>
      </c>
      <c r="F349">
        <v>1.7</v>
      </c>
      <c r="G349">
        <v>2841</v>
      </c>
      <c r="H349">
        <v>919</v>
      </c>
      <c r="I349">
        <v>1071</v>
      </c>
      <c r="J349">
        <v>1123</v>
      </c>
      <c r="K349">
        <v>8523</v>
      </c>
      <c r="L349">
        <v>2524</v>
      </c>
      <c r="M349">
        <v>0</v>
      </c>
      <c r="N349">
        <v>2367</v>
      </c>
      <c r="O349">
        <v>0</v>
      </c>
      <c r="P349">
        <v>0</v>
      </c>
      <c r="Q349">
        <v>6156</v>
      </c>
      <c r="R349">
        <v>1528</v>
      </c>
      <c r="S349">
        <v>1174</v>
      </c>
      <c r="T349">
        <v>787</v>
      </c>
      <c r="U349">
        <v>795</v>
      </c>
      <c r="V349">
        <v>1897</v>
      </c>
      <c r="W349">
        <v>438</v>
      </c>
      <c r="X349">
        <v>1337</v>
      </c>
      <c r="Y349">
        <v>1365</v>
      </c>
      <c r="Z349">
        <v>752</v>
      </c>
      <c r="AA349">
        <v>1546</v>
      </c>
      <c r="AB349">
        <v>2073</v>
      </c>
      <c r="AC349">
        <v>516</v>
      </c>
      <c r="AD349">
        <v>793</v>
      </c>
      <c r="AE349">
        <v>13473</v>
      </c>
      <c r="AF349">
        <v>14509</v>
      </c>
      <c r="AJ349">
        <v>2.95</v>
      </c>
      <c r="AK349" t="str">
        <f t="shared" si="5"/>
        <v>DS009-5000</v>
      </c>
    </row>
    <row r="350" spans="1:37">
      <c r="A350" t="s">
        <v>642</v>
      </c>
      <c r="B350" t="s">
        <v>640</v>
      </c>
      <c r="C350" t="s">
        <v>101</v>
      </c>
      <c r="D350" t="s">
        <v>641</v>
      </c>
      <c r="E350">
        <v>59</v>
      </c>
      <c r="F350">
        <v>0.4</v>
      </c>
      <c r="G350">
        <v>1803</v>
      </c>
      <c r="H350">
        <v>704</v>
      </c>
      <c r="I350">
        <v>706</v>
      </c>
      <c r="J350">
        <v>845</v>
      </c>
      <c r="K350">
        <v>2540</v>
      </c>
      <c r="L350">
        <v>676</v>
      </c>
      <c r="M350">
        <v>0</v>
      </c>
      <c r="N350">
        <v>1503</v>
      </c>
      <c r="O350">
        <v>0</v>
      </c>
      <c r="P350">
        <v>0</v>
      </c>
      <c r="Q350">
        <v>1037</v>
      </c>
      <c r="R350">
        <v>1130</v>
      </c>
      <c r="S350">
        <v>626</v>
      </c>
      <c r="T350">
        <v>944</v>
      </c>
      <c r="U350">
        <v>541</v>
      </c>
      <c r="V350">
        <v>1342</v>
      </c>
      <c r="W350">
        <v>483</v>
      </c>
      <c r="X350">
        <v>301</v>
      </c>
      <c r="Y350">
        <v>704</v>
      </c>
      <c r="Z350">
        <v>1392</v>
      </c>
      <c r="AA350">
        <v>1815</v>
      </c>
      <c r="AB350">
        <v>759</v>
      </c>
      <c r="AC350">
        <v>411</v>
      </c>
      <c r="AD350">
        <v>817</v>
      </c>
      <c r="AE350">
        <v>10135</v>
      </c>
      <c r="AF350">
        <v>8140</v>
      </c>
      <c r="AJ350">
        <v>2.95</v>
      </c>
      <c r="AK350" t="str">
        <f t="shared" si="5"/>
        <v>DS009-6200</v>
      </c>
    </row>
    <row r="351" spans="1:37">
      <c r="A351" t="s">
        <v>643</v>
      </c>
      <c r="B351" t="s">
        <v>644</v>
      </c>
      <c r="C351" t="s">
        <v>101</v>
      </c>
      <c r="D351" t="s">
        <v>645</v>
      </c>
      <c r="E351">
        <v>72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935</v>
      </c>
      <c r="L351">
        <v>27</v>
      </c>
      <c r="M351">
        <v>0</v>
      </c>
      <c r="N351">
        <v>0</v>
      </c>
      <c r="O351">
        <v>0</v>
      </c>
      <c r="P351">
        <v>0</v>
      </c>
      <c r="Q351">
        <v>935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4.55</v>
      </c>
      <c r="AK351" t="str">
        <f t="shared" si="5"/>
        <v>DS014-5000</v>
      </c>
    </row>
    <row r="352" spans="1:37">
      <c r="A352" t="s">
        <v>646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1783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1783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64</v>
      </c>
      <c r="AJ352">
        <v>4.55</v>
      </c>
      <c r="AK352" t="str">
        <f t="shared" si="5"/>
        <v>DS014-6200</v>
      </c>
    </row>
    <row r="353" spans="1:37">
      <c r="A353" t="s">
        <v>647</v>
      </c>
      <c r="B353" t="s">
        <v>648</v>
      </c>
      <c r="C353" t="s">
        <v>68</v>
      </c>
      <c r="D353" t="s">
        <v>649</v>
      </c>
      <c r="E353">
        <v>50</v>
      </c>
      <c r="F353">
        <v>1.2</v>
      </c>
      <c r="G353">
        <v>0</v>
      </c>
      <c r="H353">
        <v>126</v>
      </c>
      <c r="I353">
        <v>394</v>
      </c>
      <c r="J353">
        <v>197</v>
      </c>
      <c r="K353">
        <v>604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604</v>
      </c>
      <c r="R353">
        <v>0</v>
      </c>
      <c r="S353">
        <v>0</v>
      </c>
      <c r="T353">
        <v>0</v>
      </c>
      <c r="U353">
        <v>379</v>
      </c>
      <c r="V353">
        <v>979</v>
      </c>
      <c r="W353">
        <v>0</v>
      </c>
      <c r="X353">
        <v>1005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2363</v>
      </c>
      <c r="AF353">
        <v>840</v>
      </c>
      <c r="AJ353">
        <v>4.6399999999999997</v>
      </c>
      <c r="AK353" t="str">
        <f t="shared" si="5"/>
        <v>DS059-5000</v>
      </c>
    </row>
    <row r="354" spans="1:37">
      <c r="A354" t="s">
        <v>650</v>
      </c>
      <c r="B354" t="s">
        <v>648</v>
      </c>
      <c r="C354" t="s">
        <v>68</v>
      </c>
      <c r="D354" t="s">
        <v>651</v>
      </c>
      <c r="E354">
        <v>50</v>
      </c>
      <c r="F354">
        <v>0.8</v>
      </c>
      <c r="G354">
        <v>0</v>
      </c>
      <c r="H354">
        <v>173</v>
      </c>
      <c r="I354">
        <v>87</v>
      </c>
      <c r="J354">
        <v>43</v>
      </c>
      <c r="K354">
        <v>521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521</v>
      </c>
      <c r="R354">
        <v>1296</v>
      </c>
      <c r="S354">
        <v>0</v>
      </c>
      <c r="T354">
        <v>0</v>
      </c>
      <c r="U354">
        <v>519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519</v>
      </c>
      <c r="AF354">
        <v>3049</v>
      </c>
      <c r="AJ354">
        <v>4.6399999999999997</v>
      </c>
      <c r="AK354" t="str">
        <f t="shared" si="5"/>
        <v>DS059-6200</v>
      </c>
    </row>
    <row r="355" spans="1:37">
      <c r="A355" t="s">
        <v>652</v>
      </c>
      <c r="B355" t="s">
        <v>653</v>
      </c>
      <c r="C355" t="s">
        <v>68</v>
      </c>
      <c r="D355" t="s">
        <v>654</v>
      </c>
      <c r="E355">
        <v>50</v>
      </c>
      <c r="F355">
        <v>0</v>
      </c>
      <c r="G355">
        <v>3</v>
      </c>
      <c r="H355">
        <v>0</v>
      </c>
      <c r="I355">
        <v>0</v>
      </c>
      <c r="J355">
        <v>8</v>
      </c>
      <c r="K355">
        <v>466</v>
      </c>
      <c r="L355">
        <v>100</v>
      </c>
      <c r="M355">
        <v>0</v>
      </c>
      <c r="N355">
        <v>3</v>
      </c>
      <c r="O355">
        <v>0</v>
      </c>
      <c r="P355">
        <v>0</v>
      </c>
      <c r="Q355">
        <v>463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90</v>
      </c>
      <c r="AC355">
        <v>0</v>
      </c>
      <c r="AD355">
        <v>0</v>
      </c>
      <c r="AE355">
        <v>90</v>
      </c>
      <c r="AF355">
        <v>27</v>
      </c>
      <c r="AJ355">
        <v>1.38</v>
      </c>
      <c r="AK355" t="str">
        <f t="shared" si="5"/>
        <v>DS064-3700</v>
      </c>
    </row>
    <row r="356" spans="1:37">
      <c r="A356" t="s">
        <v>655</v>
      </c>
      <c r="B356" t="s">
        <v>656</v>
      </c>
      <c r="C356" t="s">
        <v>68</v>
      </c>
      <c r="D356" t="s">
        <v>657</v>
      </c>
      <c r="E356">
        <v>50</v>
      </c>
      <c r="F356">
        <v>0</v>
      </c>
      <c r="G356">
        <v>145</v>
      </c>
      <c r="H356">
        <v>0</v>
      </c>
      <c r="I356">
        <v>678</v>
      </c>
      <c r="J356">
        <v>401</v>
      </c>
      <c r="K356">
        <v>17159</v>
      </c>
      <c r="L356">
        <v>0</v>
      </c>
      <c r="M356">
        <v>0</v>
      </c>
      <c r="N356">
        <v>121</v>
      </c>
      <c r="O356">
        <v>0</v>
      </c>
      <c r="P356">
        <v>0</v>
      </c>
      <c r="Q356">
        <v>17038</v>
      </c>
      <c r="R356">
        <v>0</v>
      </c>
      <c r="S356">
        <v>0</v>
      </c>
      <c r="T356">
        <v>0</v>
      </c>
      <c r="U356">
        <v>0</v>
      </c>
      <c r="V356">
        <v>126</v>
      </c>
      <c r="W356">
        <v>3654</v>
      </c>
      <c r="X356">
        <v>287</v>
      </c>
      <c r="Y356">
        <v>184</v>
      </c>
      <c r="Z356">
        <v>247</v>
      </c>
      <c r="AA356">
        <v>162</v>
      </c>
      <c r="AB356">
        <v>0</v>
      </c>
      <c r="AC356">
        <v>0</v>
      </c>
      <c r="AD356">
        <v>152</v>
      </c>
      <c r="AE356">
        <v>4812</v>
      </c>
      <c r="AF356">
        <v>1110</v>
      </c>
      <c r="AJ356">
        <v>1.43</v>
      </c>
      <c r="AK356" t="str">
        <f t="shared" si="5"/>
        <v>DS064-4914</v>
      </c>
    </row>
    <row r="357" spans="1:37">
      <c r="A357" t="s">
        <v>658</v>
      </c>
      <c r="B357" t="s">
        <v>653</v>
      </c>
      <c r="C357" t="s">
        <v>68</v>
      </c>
      <c r="D357" t="s">
        <v>659</v>
      </c>
      <c r="E357">
        <v>50</v>
      </c>
      <c r="F357">
        <v>2.5</v>
      </c>
      <c r="G357">
        <v>259</v>
      </c>
      <c r="H357">
        <v>695</v>
      </c>
      <c r="I357">
        <v>662</v>
      </c>
      <c r="J357">
        <v>1039</v>
      </c>
      <c r="K357">
        <v>7030</v>
      </c>
      <c r="L357">
        <v>1437</v>
      </c>
      <c r="M357">
        <v>183</v>
      </c>
      <c r="N357">
        <v>216</v>
      </c>
      <c r="O357">
        <v>0</v>
      </c>
      <c r="P357">
        <v>0</v>
      </c>
      <c r="Q357">
        <v>6814</v>
      </c>
      <c r="R357">
        <v>343</v>
      </c>
      <c r="S357">
        <v>711</v>
      </c>
      <c r="T357">
        <v>190</v>
      </c>
      <c r="U357">
        <v>1183</v>
      </c>
      <c r="V357">
        <v>654</v>
      </c>
      <c r="W357">
        <v>0</v>
      </c>
      <c r="X357">
        <v>1233</v>
      </c>
      <c r="Y357">
        <v>295</v>
      </c>
      <c r="Z357">
        <v>1930</v>
      </c>
      <c r="AA357">
        <v>1913</v>
      </c>
      <c r="AB357">
        <v>2044</v>
      </c>
      <c r="AC357">
        <v>936</v>
      </c>
      <c r="AD357">
        <v>1377</v>
      </c>
      <c r="AE357">
        <v>12466</v>
      </c>
      <c r="AF357">
        <v>13116</v>
      </c>
      <c r="AJ357">
        <v>1.71</v>
      </c>
      <c r="AK357" t="str">
        <f t="shared" si="5"/>
        <v>DS064-5000</v>
      </c>
    </row>
    <row r="358" spans="1:37">
      <c r="A358" t="s">
        <v>660</v>
      </c>
      <c r="B358" t="s">
        <v>653</v>
      </c>
      <c r="C358" t="s">
        <v>68</v>
      </c>
      <c r="D358" t="s">
        <v>659</v>
      </c>
      <c r="E358">
        <v>50</v>
      </c>
      <c r="F358">
        <v>1.7</v>
      </c>
      <c r="G358">
        <v>1559</v>
      </c>
      <c r="H358">
        <v>1082</v>
      </c>
      <c r="I358">
        <v>1223</v>
      </c>
      <c r="J358">
        <v>1212</v>
      </c>
      <c r="K358">
        <v>8865</v>
      </c>
      <c r="L358">
        <v>1987</v>
      </c>
      <c r="M358">
        <v>0</v>
      </c>
      <c r="N358">
        <v>1299</v>
      </c>
      <c r="O358">
        <v>0</v>
      </c>
      <c r="P358">
        <v>0</v>
      </c>
      <c r="Q358">
        <v>7566</v>
      </c>
      <c r="R358">
        <v>912</v>
      </c>
      <c r="S358">
        <v>1758</v>
      </c>
      <c r="T358">
        <v>428</v>
      </c>
      <c r="U358">
        <v>1061</v>
      </c>
      <c r="V358">
        <v>3138</v>
      </c>
      <c r="W358">
        <v>231</v>
      </c>
      <c r="X358">
        <v>721</v>
      </c>
      <c r="Y358">
        <v>589</v>
      </c>
      <c r="Z358">
        <v>2315</v>
      </c>
      <c r="AA358">
        <v>1667</v>
      </c>
      <c r="AB358">
        <v>942</v>
      </c>
      <c r="AC358">
        <v>1055</v>
      </c>
      <c r="AD358">
        <v>640</v>
      </c>
      <c r="AE358">
        <v>14545</v>
      </c>
      <c r="AF358">
        <v>10829</v>
      </c>
      <c r="AJ358">
        <v>1.71</v>
      </c>
      <c r="AK358" t="str">
        <f t="shared" si="5"/>
        <v>DS064-6200</v>
      </c>
    </row>
    <row r="359" spans="1:37">
      <c r="A359" t="s">
        <v>661</v>
      </c>
      <c r="B359" t="s">
        <v>662</v>
      </c>
      <c r="C359" t="s">
        <v>68</v>
      </c>
      <c r="D359" t="s">
        <v>663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553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553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4.28</v>
      </c>
      <c r="AK359" t="str">
        <f t="shared" si="5"/>
        <v>DS080-6200</v>
      </c>
    </row>
    <row r="360" spans="1:37">
      <c r="A360" t="s">
        <v>664</v>
      </c>
      <c r="B360" t="s">
        <v>665</v>
      </c>
      <c r="C360" t="s">
        <v>666</v>
      </c>
      <c r="D360" t="s">
        <v>667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73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73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6.1</v>
      </c>
      <c r="AK360" t="str">
        <f t="shared" si="5"/>
        <v>FB118-6200</v>
      </c>
    </row>
    <row r="361" spans="1:37">
      <c r="A361" t="s">
        <v>668</v>
      </c>
      <c r="B361" t="s">
        <v>669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45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45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5.44</v>
      </c>
      <c r="AK361" t="str">
        <f t="shared" si="5"/>
        <v>FB204-6200</v>
      </c>
    </row>
    <row r="362" spans="1:37">
      <c r="A362" t="s">
        <v>670</v>
      </c>
      <c r="B362" t="s">
        <v>671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27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27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FB209-6200</v>
      </c>
    </row>
    <row r="363" spans="1:37">
      <c r="A363" t="s">
        <v>672</v>
      </c>
      <c r="B363" t="s">
        <v>673</v>
      </c>
      <c r="C363" t="s">
        <v>666</v>
      </c>
      <c r="D363" t="s">
        <v>667</v>
      </c>
      <c r="E363">
        <v>50</v>
      </c>
      <c r="F363">
        <v>0</v>
      </c>
      <c r="G363">
        <v>36</v>
      </c>
      <c r="H363">
        <v>0</v>
      </c>
      <c r="I363">
        <v>0</v>
      </c>
      <c r="J363">
        <v>0</v>
      </c>
      <c r="K363">
        <v>166</v>
      </c>
      <c r="L363">
        <v>17</v>
      </c>
      <c r="M363">
        <v>0</v>
      </c>
      <c r="N363">
        <v>30</v>
      </c>
      <c r="O363">
        <v>0</v>
      </c>
      <c r="P363">
        <v>0</v>
      </c>
      <c r="Q363">
        <v>136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39</v>
      </c>
      <c r="AJ363">
        <v>5.4</v>
      </c>
      <c r="AK363" t="str">
        <f t="shared" si="5"/>
        <v>FB213-5000</v>
      </c>
    </row>
    <row r="364" spans="1:37">
      <c r="A364" t="s">
        <v>674</v>
      </c>
      <c r="B364" t="s">
        <v>675</v>
      </c>
      <c r="C364" t="s">
        <v>666</v>
      </c>
      <c r="D364" t="s">
        <v>667</v>
      </c>
      <c r="E364">
        <v>45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66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4.12</v>
      </c>
      <c r="AK364" t="str">
        <f t="shared" si="5"/>
        <v>FB225-5000</v>
      </c>
    </row>
    <row r="365" spans="1:37">
      <c r="A365" t="s">
        <v>676</v>
      </c>
      <c r="B365" t="s">
        <v>677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164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164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3.83</v>
      </c>
      <c r="AK365" t="str">
        <f t="shared" si="5"/>
        <v>FB229-6200</v>
      </c>
    </row>
    <row r="366" spans="1:37">
      <c r="A366" t="s">
        <v>678</v>
      </c>
      <c r="B366" t="s">
        <v>679</v>
      </c>
      <c r="C366" t="s">
        <v>666</v>
      </c>
      <c r="D366" t="s">
        <v>667</v>
      </c>
      <c r="E366">
        <v>40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247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247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FB230-6200</v>
      </c>
    </row>
    <row r="367" spans="1:37">
      <c r="A367" t="s">
        <v>680</v>
      </c>
      <c r="B367" t="s">
        <v>681</v>
      </c>
      <c r="C367" t="s">
        <v>666</v>
      </c>
      <c r="E367">
        <v>45</v>
      </c>
      <c r="F367">
        <v>0</v>
      </c>
      <c r="G367">
        <v>0</v>
      </c>
      <c r="H367">
        <v>0</v>
      </c>
      <c r="I367">
        <v>2</v>
      </c>
      <c r="J367">
        <v>3</v>
      </c>
      <c r="K367">
        <v>136</v>
      </c>
      <c r="L367">
        <v>3</v>
      </c>
      <c r="M367">
        <v>0</v>
      </c>
      <c r="N367">
        <v>0</v>
      </c>
      <c r="O367">
        <v>0</v>
      </c>
      <c r="P367">
        <v>0</v>
      </c>
      <c r="Q367">
        <v>136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9</v>
      </c>
      <c r="Y367">
        <v>0</v>
      </c>
      <c r="Z367">
        <v>0</v>
      </c>
      <c r="AA367">
        <v>0</v>
      </c>
      <c r="AB367">
        <v>23</v>
      </c>
      <c r="AC367">
        <v>0</v>
      </c>
      <c r="AD367">
        <v>0</v>
      </c>
      <c r="AE367">
        <v>32</v>
      </c>
      <c r="AF367">
        <v>0</v>
      </c>
      <c r="AJ367">
        <v>5.26</v>
      </c>
      <c r="AK367" t="str">
        <f t="shared" si="5"/>
        <v>FB233-5000</v>
      </c>
    </row>
    <row r="368" spans="1:37">
      <c r="A368" t="s">
        <v>682</v>
      </c>
      <c r="B368" t="s">
        <v>681</v>
      </c>
      <c r="C368" t="s">
        <v>666</v>
      </c>
      <c r="E368">
        <v>45</v>
      </c>
      <c r="F368">
        <v>3.7</v>
      </c>
      <c r="G368">
        <v>8</v>
      </c>
      <c r="H368">
        <v>7</v>
      </c>
      <c r="I368">
        <v>9</v>
      </c>
      <c r="J368">
        <v>9</v>
      </c>
      <c r="K368">
        <v>111</v>
      </c>
      <c r="L368">
        <v>0</v>
      </c>
      <c r="M368">
        <v>0</v>
      </c>
      <c r="N368">
        <v>7</v>
      </c>
      <c r="O368">
        <v>0</v>
      </c>
      <c r="P368">
        <v>0</v>
      </c>
      <c r="Q368">
        <v>104</v>
      </c>
      <c r="R368">
        <v>8</v>
      </c>
      <c r="S368">
        <v>13</v>
      </c>
      <c r="T368">
        <v>0</v>
      </c>
      <c r="U368">
        <v>8</v>
      </c>
      <c r="V368">
        <v>27</v>
      </c>
      <c r="W368">
        <v>0</v>
      </c>
      <c r="X368">
        <v>7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49</v>
      </c>
      <c r="AE368">
        <v>104</v>
      </c>
      <c r="AF368">
        <v>136</v>
      </c>
      <c r="AJ368">
        <v>9.4953000000000003</v>
      </c>
      <c r="AK368" t="str">
        <f t="shared" si="5"/>
        <v>FB233-6200</v>
      </c>
    </row>
    <row r="369" spans="1:37">
      <c r="A369" t="s">
        <v>683</v>
      </c>
      <c r="B369" t="s">
        <v>684</v>
      </c>
      <c r="C369" t="s">
        <v>666</v>
      </c>
      <c r="D369" t="s">
        <v>667</v>
      </c>
      <c r="E369">
        <v>45</v>
      </c>
      <c r="F369">
        <v>0</v>
      </c>
      <c r="G369">
        <v>50</v>
      </c>
      <c r="H369">
        <v>0</v>
      </c>
      <c r="I369">
        <v>0</v>
      </c>
      <c r="J369">
        <v>6</v>
      </c>
      <c r="K369">
        <v>111</v>
      </c>
      <c r="L369">
        <v>0</v>
      </c>
      <c r="M369">
        <v>0</v>
      </c>
      <c r="N369">
        <v>42</v>
      </c>
      <c r="O369">
        <v>0</v>
      </c>
      <c r="P369">
        <v>0</v>
      </c>
      <c r="Q369">
        <v>69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8</v>
      </c>
      <c r="AB369">
        <v>62</v>
      </c>
      <c r="AC369">
        <v>0</v>
      </c>
      <c r="AD369">
        <v>0</v>
      </c>
      <c r="AE369">
        <v>70</v>
      </c>
      <c r="AF369">
        <v>0</v>
      </c>
      <c r="AJ369">
        <v>6.18</v>
      </c>
      <c r="AK369" t="str">
        <f t="shared" si="5"/>
        <v>FB234-6200</v>
      </c>
    </row>
    <row r="370" spans="1:37">
      <c r="A370" t="s">
        <v>685</v>
      </c>
      <c r="B370" t="s">
        <v>686</v>
      </c>
      <c r="C370" t="s">
        <v>666</v>
      </c>
      <c r="E370">
        <v>50</v>
      </c>
      <c r="F370">
        <v>0</v>
      </c>
      <c r="G370">
        <v>0</v>
      </c>
      <c r="H370">
        <v>0</v>
      </c>
      <c r="I370">
        <v>1</v>
      </c>
      <c r="J370">
        <v>1</v>
      </c>
      <c r="K370">
        <v>96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8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8</v>
      </c>
      <c r="AF370">
        <v>0</v>
      </c>
      <c r="AJ370">
        <v>5.4</v>
      </c>
      <c r="AK370" t="str">
        <f t="shared" si="5"/>
        <v>FB237-6200</v>
      </c>
    </row>
    <row r="371" spans="1:37">
      <c r="A371" t="s">
        <v>687</v>
      </c>
      <c r="B371" t="s">
        <v>688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302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302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J371">
        <v>6.09</v>
      </c>
      <c r="AK371" t="str">
        <f t="shared" si="5"/>
        <v>FB239-6200</v>
      </c>
    </row>
    <row r="372" spans="1:37">
      <c r="A372" t="s">
        <v>689</v>
      </c>
      <c r="B372" t="s">
        <v>690</v>
      </c>
      <c r="C372" t="s">
        <v>666</v>
      </c>
      <c r="D372" t="s">
        <v>667</v>
      </c>
      <c r="E372">
        <v>45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56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56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30</v>
      </c>
      <c r="AJ372">
        <v>5.4</v>
      </c>
      <c r="AK372" t="str">
        <f t="shared" si="5"/>
        <v>FB244-5000</v>
      </c>
    </row>
    <row r="373" spans="1:37">
      <c r="A373" t="s">
        <v>691</v>
      </c>
      <c r="B373" t="s">
        <v>692</v>
      </c>
      <c r="C373" t="s">
        <v>666</v>
      </c>
      <c r="E373">
        <v>50</v>
      </c>
      <c r="F373">
        <v>3.9</v>
      </c>
      <c r="G373">
        <v>25</v>
      </c>
      <c r="H373">
        <v>4</v>
      </c>
      <c r="I373">
        <v>2</v>
      </c>
      <c r="J373">
        <v>3</v>
      </c>
      <c r="K373">
        <v>84</v>
      </c>
      <c r="L373">
        <v>0</v>
      </c>
      <c r="M373">
        <v>0</v>
      </c>
      <c r="N373">
        <v>21</v>
      </c>
      <c r="O373">
        <v>0</v>
      </c>
      <c r="P373">
        <v>0</v>
      </c>
      <c r="Q373">
        <v>63</v>
      </c>
      <c r="R373">
        <v>0</v>
      </c>
      <c r="S373">
        <v>12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11</v>
      </c>
      <c r="AB373">
        <v>0</v>
      </c>
      <c r="AC373">
        <v>18</v>
      </c>
      <c r="AD373">
        <v>0</v>
      </c>
      <c r="AE373">
        <v>41</v>
      </c>
      <c r="AF373">
        <v>31</v>
      </c>
      <c r="AJ373">
        <v>5.26</v>
      </c>
      <c r="AK373" t="str">
        <f t="shared" si="5"/>
        <v>FB247-5000</v>
      </c>
    </row>
    <row r="374" spans="1:37">
      <c r="A374" t="s">
        <v>6008</v>
      </c>
      <c r="B374" t="s">
        <v>692</v>
      </c>
      <c r="C374" t="s">
        <v>666</v>
      </c>
      <c r="E374">
        <v>50</v>
      </c>
      <c r="F374">
        <v>11.3</v>
      </c>
      <c r="G374">
        <v>0</v>
      </c>
      <c r="H374">
        <v>5</v>
      </c>
      <c r="I374">
        <v>3</v>
      </c>
      <c r="J374">
        <v>9</v>
      </c>
      <c r="K374">
        <v>240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240</v>
      </c>
      <c r="R374">
        <v>0</v>
      </c>
      <c r="S374">
        <v>16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94</v>
      </c>
      <c r="AC374">
        <v>0</v>
      </c>
      <c r="AD374">
        <v>0</v>
      </c>
      <c r="AE374">
        <v>110</v>
      </c>
      <c r="AF374">
        <v>190</v>
      </c>
      <c r="AJ374">
        <v>7.29</v>
      </c>
      <c r="AK374" t="str">
        <f t="shared" si="5"/>
        <v>FB247-6200</v>
      </c>
    </row>
    <row r="375" spans="1:37">
      <c r="A375" t="s">
        <v>693</v>
      </c>
      <c r="B375" t="s">
        <v>694</v>
      </c>
      <c r="C375" t="s">
        <v>666</v>
      </c>
      <c r="E375">
        <v>40</v>
      </c>
      <c r="F375">
        <v>0</v>
      </c>
      <c r="G375">
        <v>20</v>
      </c>
      <c r="H375">
        <v>0</v>
      </c>
      <c r="I375">
        <v>0</v>
      </c>
      <c r="J375">
        <v>1</v>
      </c>
      <c r="K375">
        <v>278</v>
      </c>
      <c r="L375">
        <v>0</v>
      </c>
      <c r="M375">
        <v>0</v>
      </c>
      <c r="N375">
        <v>17</v>
      </c>
      <c r="O375">
        <v>0</v>
      </c>
      <c r="P375">
        <v>0</v>
      </c>
      <c r="Q375">
        <v>261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15</v>
      </c>
      <c r="AB375">
        <v>0</v>
      </c>
      <c r="AC375">
        <v>0</v>
      </c>
      <c r="AD375">
        <v>0</v>
      </c>
      <c r="AE375">
        <v>15</v>
      </c>
      <c r="AF375">
        <v>0</v>
      </c>
      <c r="AJ375">
        <v>5.4</v>
      </c>
      <c r="AK375" t="str">
        <f t="shared" si="5"/>
        <v>FB248-5000</v>
      </c>
    </row>
    <row r="376" spans="1:37">
      <c r="A376" t="s">
        <v>695</v>
      </c>
      <c r="B376" t="s">
        <v>696</v>
      </c>
      <c r="C376" t="s">
        <v>666</v>
      </c>
      <c r="E376">
        <v>45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218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218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15</v>
      </c>
      <c r="AJ376">
        <v>6.25</v>
      </c>
      <c r="AK376" t="str">
        <f t="shared" si="5"/>
        <v>FB250-5000</v>
      </c>
    </row>
    <row r="377" spans="1:37">
      <c r="A377" t="s">
        <v>697</v>
      </c>
      <c r="B377" t="s">
        <v>696</v>
      </c>
      <c r="C377" t="s">
        <v>666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188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188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50</v>
      </c>
      <c r="AJ377">
        <v>5.4089999999999998</v>
      </c>
      <c r="AK377" t="str">
        <f t="shared" si="5"/>
        <v>FB250-6200</v>
      </c>
    </row>
    <row r="378" spans="1:37">
      <c r="A378" t="s">
        <v>698</v>
      </c>
      <c r="B378" t="s">
        <v>699</v>
      </c>
      <c r="C378" t="s">
        <v>666</v>
      </c>
      <c r="E378">
        <v>45</v>
      </c>
      <c r="F378">
        <v>0</v>
      </c>
      <c r="G378">
        <v>0</v>
      </c>
      <c r="H378">
        <v>0</v>
      </c>
      <c r="I378">
        <v>4</v>
      </c>
      <c r="J378">
        <v>4</v>
      </c>
      <c r="K378">
        <v>153</v>
      </c>
      <c r="L378">
        <v>3</v>
      </c>
      <c r="M378">
        <v>0</v>
      </c>
      <c r="N378">
        <v>0</v>
      </c>
      <c r="O378">
        <v>0</v>
      </c>
      <c r="P378">
        <v>0</v>
      </c>
      <c r="Q378">
        <v>153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26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17</v>
      </c>
      <c r="AD378">
        <v>0</v>
      </c>
      <c r="AE378">
        <v>43</v>
      </c>
      <c r="AF378">
        <v>0</v>
      </c>
      <c r="AJ378">
        <v>6.25</v>
      </c>
      <c r="AK378" t="str">
        <f t="shared" si="5"/>
        <v>FB251-5000</v>
      </c>
    </row>
    <row r="379" spans="1:37">
      <c r="A379" t="s">
        <v>6009</v>
      </c>
      <c r="B379" t="s">
        <v>699</v>
      </c>
      <c r="C379" t="s">
        <v>666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6</v>
      </c>
      <c r="K379">
        <v>208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208</v>
      </c>
      <c r="R379">
        <v>30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72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72</v>
      </c>
      <c r="AF379">
        <v>47</v>
      </c>
      <c r="AJ379">
        <v>6.09</v>
      </c>
      <c r="AK379" t="str">
        <f t="shared" si="5"/>
        <v>FB251-6200</v>
      </c>
    </row>
    <row r="380" spans="1:37">
      <c r="A380" t="s">
        <v>700</v>
      </c>
      <c r="B380" t="s">
        <v>701</v>
      </c>
      <c r="C380" t="s">
        <v>666</v>
      </c>
      <c r="E380">
        <v>45</v>
      </c>
      <c r="F380">
        <v>19</v>
      </c>
      <c r="G380">
        <v>0</v>
      </c>
      <c r="H380">
        <v>3</v>
      </c>
      <c r="I380">
        <v>1</v>
      </c>
      <c r="J380">
        <v>1</v>
      </c>
      <c r="K380">
        <v>203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203</v>
      </c>
      <c r="R380">
        <v>0</v>
      </c>
      <c r="S380">
        <v>8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8</v>
      </c>
      <c r="AF380">
        <v>0</v>
      </c>
      <c r="AJ380">
        <v>6.25</v>
      </c>
      <c r="AK380" t="str">
        <f t="shared" si="5"/>
        <v>FB252-5000</v>
      </c>
    </row>
    <row r="381" spans="1:37">
      <c r="A381" t="s">
        <v>702</v>
      </c>
      <c r="B381" t="s">
        <v>701</v>
      </c>
      <c r="C381" t="s">
        <v>666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FB252-6200</v>
      </c>
    </row>
    <row r="382" spans="1:37">
      <c r="A382" t="s">
        <v>703</v>
      </c>
      <c r="B382" t="s">
        <v>704</v>
      </c>
      <c r="C382" t="s">
        <v>666</v>
      </c>
      <c r="E382">
        <v>45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220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220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J382">
        <v>6.25</v>
      </c>
      <c r="AK382" t="str">
        <f t="shared" si="5"/>
        <v>FB253-5000</v>
      </c>
    </row>
    <row r="383" spans="1:37">
      <c r="A383" t="s">
        <v>705</v>
      </c>
      <c r="B383" t="s">
        <v>704</v>
      </c>
      <c r="C383" t="s">
        <v>666</v>
      </c>
      <c r="E383">
        <v>43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184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184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47</v>
      </c>
      <c r="AJ383">
        <v>5.4089999999999998</v>
      </c>
      <c r="AK383" t="str">
        <f t="shared" si="5"/>
        <v>FB253-6200</v>
      </c>
    </row>
    <row r="384" spans="1:37">
      <c r="A384" t="s">
        <v>706</v>
      </c>
      <c r="B384" t="s">
        <v>707</v>
      </c>
      <c r="C384" t="s">
        <v>666</v>
      </c>
      <c r="E384">
        <v>45</v>
      </c>
      <c r="F384">
        <v>0</v>
      </c>
      <c r="G384">
        <v>0</v>
      </c>
      <c r="H384">
        <v>0</v>
      </c>
      <c r="I384">
        <v>1</v>
      </c>
      <c r="J384">
        <v>0</v>
      </c>
      <c r="K384">
        <v>207</v>
      </c>
      <c r="L384">
        <v>4</v>
      </c>
      <c r="M384">
        <v>0</v>
      </c>
      <c r="N384">
        <v>0</v>
      </c>
      <c r="O384">
        <v>0</v>
      </c>
      <c r="P384">
        <v>0</v>
      </c>
      <c r="Q384">
        <v>207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5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5</v>
      </c>
      <c r="AF384">
        <v>0</v>
      </c>
      <c r="AJ384">
        <v>6.09</v>
      </c>
      <c r="AK384" t="str">
        <f t="shared" si="5"/>
        <v>FB255-5000</v>
      </c>
    </row>
    <row r="385" spans="1:37">
      <c r="A385" t="s">
        <v>708</v>
      </c>
      <c r="B385" t="s">
        <v>707</v>
      </c>
      <c r="C385" t="s">
        <v>666</v>
      </c>
      <c r="E385">
        <v>45</v>
      </c>
      <c r="F385">
        <v>0</v>
      </c>
      <c r="G385">
        <v>6</v>
      </c>
      <c r="H385">
        <v>0</v>
      </c>
      <c r="I385">
        <v>0</v>
      </c>
      <c r="J385">
        <v>0</v>
      </c>
      <c r="K385">
        <v>187</v>
      </c>
      <c r="L385">
        <v>0</v>
      </c>
      <c r="M385">
        <v>0</v>
      </c>
      <c r="N385">
        <v>5</v>
      </c>
      <c r="O385">
        <v>0</v>
      </c>
      <c r="P385">
        <v>0</v>
      </c>
      <c r="Q385">
        <v>182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J385">
        <v>6.09</v>
      </c>
      <c r="AK385" t="str">
        <f t="shared" si="5"/>
        <v>FB255-6200</v>
      </c>
    </row>
    <row r="386" spans="1:37">
      <c r="A386" t="s">
        <v>709</v>
      </c>
      <c r="B386" t="s">
        <v>710</v>
      </c>
      <c r="C386" t="s">
        <v>666</v>
      </c>
      <c r="D386" t="s">
        <v>667</v>
      </c>
      <c r="E386">
        <v>50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423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423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5.44</v>
      </c>
      <c r="AK386" t="str">
        <f t="shared" si="5"/>
        <v>FB256-6200</v>
      </c>
    </row>
    <row r="387" spans="1:37">
      <c r="A387" t="s">
        <v>711</v>
      </c>
      <c r="B387" t="s">
        <v>712</v>
      </c>
      <c r="C387" t="s">
        <v>666</v>
      </c>
      <c r="E387">
        <v>45</v>
      </c>
      <c r="F387">
        <v>10</v>
      </c>
      <c r="G387">
        <v>0</v>
      </c>
      <c r="H387">
        <v>5</v>
      </c>
      <c r="I387">
        <v>3</v>
      </c>
      <c r="J387">
        <v>1</v>
      </c>
      <c r="K387">
        <v>186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186</v>
      </c>
      <c r="R387">
        <v>0</v>
      </c>
      <c r="S387">
        <v>0</v>
      </c>
      <c r="T387">
        <v>0</v>
      </c>
      <c r="U387">
        <v>14</v>
      </c>
      <c r="V387">
        <v>0</v>
      </c>
      <c r="W387">
        <v>0</v>
      </c>
      <c r="X387">
        <v>3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17</v>
      </c>
      <c r="AF387">
        <v>0</v>
      </c>
      <c r="AJ387">
        <v>6.09</v>
      </c>
      <c r="AK387" t="str">
        <f t="shared" si="5"/>
        <v>FB257-5000</v>
      </c>
    </row>
    <row r="388" spans="1:37">
      <c r="A388" t="s">
        <v>713</v>
      </c>
      <c r="B388" t="s">
        <v>712</v>
      </c>
      <c r="C388" t="s">
        <v>666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212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207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FB257-6200</v>
      </c>
    </row>
    <row r="389" spans="1:37">
      <c r="A389" t="s">
        <v>714</v>
      </c>
      <c r="B389" t="s">
        <v>715</v>
      </c>
      <c r="C389" t="s">
        <v>666</v>
      </c>
      <c r="E389">
        <v>45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223</v>
      </c>
      <c r="L389">
        <v>3</v>
      </c>
      <c r="M389">
        <v>0</v>
      </c>
      <c r="N389">
        <v>0</v>
      </c>
      <c r="O389">
        <v>0</v>
      </c>
      <c r="P389">
        <v>0</v>
      </c>
      <c r="Q389">
        <v>223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8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8</v>
      </c>
      <c r="AF389">
        <v>0</v>
      </c>
      <c r="AJ389">
        <v>5.9</v>
      </c>
      <c r="AK389" t="str">
        <f t="shared" ref="AK389:AK452" si="6">MID(A389,4,10)</f>
        <v>FB258-5000</v>
      </c>
    </row>
    <row r="390" spans="1:37">
      <c r="A390" t="s">
        <v>716</v>
      </c>
      <c r="B390" t="s">
        <v>715</v>
      </c>
      <c r="C390" t="s">
        <v>666</v>
      </c>
      <c r="E390">
        <v>45</v>
      </c>
      <c r="F390">
        <v>0</v>
      </c>
      <c r="G390">
        <v>6</v>
      </c>
      <c r="H390">
        <v>0</v>
      </c>
      <c r="I390">
        <v>0</v>
      </c>
      <c r="J390">
        <v>0</v>
      </c>
      <c r="K390">
        <v>198</v>
      </c>
      <c r="L390">
        <v>0</v>
      </c>
      <c r="M390">
        <v>0</v>
      </c>
      <c r="N390">
        <v>5</v>
      </c>
      <c r="O390">
        <v>0</v>
      </c>
      <c r="P390">
        <v>0</v>
      </c>
      <c r="Q390">
        <v>193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6.09</v>
      </c>
      <c r="AK390" t="str">
        <f t="shared" si="6"/>
        <v>FB258-6200</v>
      </c>
    </row>
    <row r="391" spans="1:37">
      <c r="A391" t="s">
        <v>717</v>
      </c>
      <c r="B391" t="s">
        <v>718</v>
      </c>
      <c r="C391" t="s">
        <v>666</v>
      </c>
      <c r="D391" t="s">
        <v>667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239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239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FB261-5000</v>
      </c>
    </row>
    <row r="392" spans="1:37">
      <c r="A392" t="s">
        <v>719</v>
      </c>
      <c r="B392" t="s">
        <v>720</v>
      </c>
      <c r="C392" t="s">
        <v>666</v>
      </c>
      <c r="D392" t="s">
        <v>667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281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281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FB270-6200</v>
      </c>
    </row>
    <row r="393" spans="1:37">
      <c r="A393" t="s">
        <v>721</v>
      </c>
      <c r="B393" t="s">
        <v>722</v>
      </c>
      <c r="C393" t="s">
        <v>666</v>
      </c>
      <c r="D393" t="s">
        <v>667</v>
      </c>
      <c r="E393">
        <v>45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57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FB294-6200</v>
      </c>
    </row>
    <row r="394" spans="1:37">
      <c r="A394" t="s">
        <v>723</v>
      </c>
      <c r="B394" t="s">
        <v>724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158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158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FB345-6200</v>
      </c>
    </row>
    <row r="395" spans="1:37">
      <c r="A395" t="s">
        <v>725</v>
      </c>
      <c r="B395" t="s">
        <v>726</v>
      </c>
      <c r="C395" t="s">
        <v>666</v>
      </c>
      <c r="D395" t="s">
        <v>667</v>
      </c>
      <c r="E395">
        <v>50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94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FB356-6200</v>
      </c>
    </row>
    <row r="396" spans="1:37">
      <c r="A396" t="s">
        <v>727</v>
      </c>
      <c r="B396" t="s">
        <v>728</v>
      </c>
      <c r="C396" t="s">
        <v>666</v>
      </c>
      <c r="D396" t="s">
        <v>667</v>
      </c>
      <c r="E396">
        <v>45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62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62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FB357-6200</v>
      </c>
    </row>
    <row r="397" spans="1:37">
      <c r="A397" t="s">
        <v>729</v>
      </c>
      <c r="B397" t="s">
        <v>730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141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141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FB398-6200</v>
      </c>
    </row>
    <row r="398" spans="1:37">
      <c r="A398" t="s">
        <v>731</v>
      </c>
      <c r="B398" t="s">
        <v>732</v>
      </c>
      <c r="C398" t="s">
        <v>666</v>
      </c>
      <c r="D398" t="s">
        <v>667</v>
      </c>
      <c r="E398">
        <v>55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76</v>
      </c>
      <c r="L398">
        <v>7</v>
      </c>
      <c r="M398">
        <v>0</v>
      </c>
      <c r="N398">
        <v>0</v>
      </c>
      <c r="O398">
        <v>0</v>
      </c>
      <c r="P398">
        <v>0</v>
      </c>
      <c r="Q398">
        <v>76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52</v>
      </c>
      <c r="AJ398">
        <v>6.05</v>
      </c>
      <c r="AK398" t="str">
        <f t="shared" si="6"/>
        <v>FB400-5000</v>
      </c>
    </row>
    <row r="399" spans="1:37">
      <c r="A399" t="s">
        <v>733</v>
      </c>
      <c r="B399" t="s">
        <v>734</v>
      </c>
      <c r="C399" t="s">
        <v>666</v>
      </c>
      <c r="D399" t="s">
        <v>667</v>
      </c>
      <c r="E399">
        <v>50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156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5.44</v>
      </c>
      <c r="AK399" t="str">
        <f t="shared" si="6"/>
        <v>FB414-5000</v>
      </c>
    </row>
    <row r="400" spans="1:37">
      <c r="A400" t="s">
        <v>735</v>
      </c>
      <c r="B400" t="s">
        <v>736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203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203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3.83</v>
      </c>
      <c r="AK400" t="str">
        <f t="shared" si="6"/>
        <v>FB415-5000</v>
      </c>
    </row>
    <row r="401" spans="1:37">
      <c r="A401" t="s">
        <v>737</v>
      </c>
      <c r="B401" t="s">
        <v>738</v>
      </c>
      <c r="C401" t="s">
        <v>666</v>
      </c>
      <c r="D401" t="s">
        <v>667</v>
      </c>
      <c r="E401">
        <v>43</v>
      </c>
      <c r="F401">
        <v>0</v>
      </c>
      <c r="G401">
        <v>0</v>
      </c>
      <c r="H401">
        <v>0</v>
      </c>
      <c r="I401">
        <v>0</v>
      </c>
      <c r="J401">
        <v>2</v>
      </c>
      <c r="K401">
        <v>176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176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24</v>
      </c>
      <c r="AD401">
        <v>0</v>
      </c>
      <c r="AE401">
        <v>24</v>
      </c>
      <c r="AF401">
        <v>0</v>
      </c>
      <c r="AJ401">
        <v>3.83</v>
      </c>
      <c r="AK401" t="str">
        <f t="shared" si="6"/>
        <v>FB416-5000</v>
      </c>
    </row>
    <row r="402" spans="1:37">
      <c r="A402" t="s">
        <v>739</v>
      </c>
      <c r="B402" t="s">
        <v>740</v>
      </c>
      <c r="C402" t="s">
        <v>666</v>
      </c>
      <c r="D402" t="s">
        <v>667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131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131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FB421-6200</v>
      </c>
    </row>
    <row r="403" spans="1:37">
      <c r="A403" t="s">
        <v>741</v>
      </c>
      <c r="B403" t="s">
        <v>742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103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31</v>
      </c>
      <c r="AJ403">
        <v>7.26</v>
      </c>
      <c r="AK403" t="str">
        <f t="shared" si="6"/>
        <v>FB428-5000</v>
      </c>
    </row>
    <row r="404" spans="1:37">
      <c r="A404" t="s">
        <v>743</v>
      </c>
      <c r="B404" t="s">
        <v>744</v>
      </c>
      <c r="C404" t="s">
        <v>666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180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180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FB430-5000</v>
      </c>
    </row>
    <row r="405" spans="1:37">
      <c r="A405" t="s">
        <v>745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3</v>
      </c>
      <c r="K405">
        <v>153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153</v>
      </c>
      <c r="R405">
        <v>0</v>
      </c>
      <c r="S405">
        <v>0</v>
      </c>
      <c r="T405">
        <v>0</v>
      </c>
      <c r="U405">
        <v>0</v>
      </c>
      <c r="V405">
        <v>31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31</v>
      </c>
      <c r="AF405">
        <v>45</v>
      </c>
      <c r="AJ405">
        <v>5.4</v>
      </c>
      <c r="AK405" t="str">
        <f t="shared" si="6"/>
        <v>FB430-6200</v>
      </c>
    </row>
    <row r="406" spans="1:37">
      <c r="A406" t="s">
        <v>746</v>
      </c>
      <c r="B406" t="s">
        <v>747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163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163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J406">
        <v>5.26</v>
      </c>
      <c r="AK406" t="str">
        <f t="shared" si="6"/>
        <v>FB431-5000</v>
      </c>
    </row>
    <row r="407" spans="1:37">
      <c r="A407" t="s">
        <v>748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5</v>
      </c>
      <c r="J407">
        <v>2</v>
      </c>
      <c r="K407">
        <v>264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264</v>
      </c>
      <c r="R407">
        <v>0</v>
      </c>
      <c r="S407">
        <v>0</v>
      </c>
      <c r="T407">
        <v>0</v>
      </c>
      <c r="U407">
        <v>0</v>
      </c>
      <c r="V407">
        <v>27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27</v>
      </c>
      <c r="AF407">
        <v>0</v>
      </c>
      <c r="AJ407">
        <v>5.26</v>
      </c>
      <c r="AK407" t="str">
        <f t="shared" si="6"/>
        <v>FB431-6200</v>
      </c>
    </row>
    <row r="408" spans="1:37">
      <c r="A408" t="s">
        <v>749</v>
      </c>
      <c r="B408" t="s">
        <v>750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3</v>
      </c>
      <c r="J408">
        <v>3</v>
      </c>
      <c r="K408">
        <v>130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</v>
      </c>
      <c r="R408">
        <v>39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15</v>
      </c>
      <c r="Y408">
        <v>0</v>
      </c>
      <c r="Z408">
        <v>0</v>
      </c>
      <c r="AA408">
        <v>21</v>
      </c>
      <c r="AB408">
        <v>0</v>
      </c>
      <c r="AC408">
        <v>0</v>
      </c>
      <c r="AD408">
        <v>0</v>
      </c>
      <c r="AE408">
        <v>36</v>
      </c>
      <c r="AF408">
        <v>81</v>
      </c>
      <c r="AJ408">
        <v>7.29</v>
      </c>
      <c r="AK408" t="str">
        <f t="shared" si="6"/>
        <v>FB432-6200</v>
      </c>
    </row>
    <row r="409" spans="1:37">
      <c r="A409" t="s">
        <v>751</v>
      </c>
      <c r="B409" t="s">
        <v>752</v>
      </c>
      <c r="C409" t="s">
        <v>666</v>
      </c>
      <c r="D409" t="s">
        <v>667</v>
      </c>
      <c r="E409">
        <v>45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68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5.44</v>
      </c>
      <c r="AK409" t="str">
        <f t="shared" si="6"/>
        <v>FB434-6200</v>
      </c>
    </row>
    <row r="410" spans="1:37">
      <c r="A410" t="s">
        <v>753</v>
      </c>
      <c r="B410" t="s">
        <v>754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63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FB436-6200</v>
      </c>
    </row>
    <row r="411" spans="1:37">
      <c r="A411" t="s">
        <v>755</v>
      </c>
      <c r="B411" t="s">
        <v>756</v>
      </c>
      <c r="C411" t="s">
        <v>666</v>
      </c>
      <c r="D411" t="s">
        <v>667</v>
      </c>
      <c r="E411">
        <v>45</v>
      </c>
      <c r="F411">
        <v>1.7</v>
      </c>
      <c r="G411">
        <v>0</v>
      </c>
      <c r="H411">
        <v>9</v>
      </c>
      <c r="I411">
        <v>4</v>
      </c>
      <c r="J411">
        <v>2</v>
      </c>
      <c r="K411">
        <v>60</v>
      </c>
      <c r="L411">
        <v>4</v>
      </c>
      <c r="M411">
        <v>0</v>
      </c>
      <c r="N411">
        <v>0</v>
      </c>
      <c r="O411">
        <v>0</v>
      </c>
      <c r="P411">
        <v>0</v>
      </c>
      <c r="Q411">
        <v>60</v>
      </c>
      <c r="R411">
        <v>0</v>
      </c>
      <c r="S411">
        <v>0</v>
      </c>
      <c r="T411">
        <v>0</v>
      </c>
      <c r="U411">
        <v>26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26</v>
      </c>
      <c r="AF411">
        <v>21</v>
      </c>
      <c r="AJ411">
        <v>6.18</v>
      </c>
      <c r="AK411" t="str">
        <f t="shared" si="6"/>
        <v>FB437-5000</v>
      </c>
    </row>
    <row r="412" spans="1:37">
      <c r="A412" t="s">
        <v>757</v>
      </c>
      <c r="B412" t="s">
        <v>758</v>
      </c>
      <c r="C412" t="s">
        <v>666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362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362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5.26</v>
      </c>
      <c r="AK412" t="str">
        <f t="shared" si="6"/>
        <v>FB439-5000</v>
      </c>
    </row>
    <row r="413" spans="1:37">
      <c r="A413" t="s">
        <v>759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FB439-6200</v>
      </c>
    </row>
    <row r="414" spans="1:37">
      <c r="A414" t="s">
        <v>760</v>
      </c>
      <c r="B414" t="s">
        <v>761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212</v>
      </c>
      <c r="L414">
        <v>18</v>
      </c>
      <c r="M414">
        <v>0</v>
      </c>
      <c r="N414">
        <v>0</v>
      </c>
      <c r="O414">
        <v>0</v>
      </c>
      <c r="P414">
        <v>0</v>
      </c>
      <c r="Q414">
        <v>212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30</v>
      </c>
      <c r="AJ414">
        <v>5.26</v>
      </c>
      <c r="AK414" t="str">
        <f t="shared" si="6"/>
        <v>FB442-5000</v>
      </c>
    </row>
    <row r="415" spans="1:37">
      <c r="A415" t="s">
        <v>762</v>
      </c>
      <c r="B415" t="s">
        <v>761</v>
      </c>
      <c r="C415" t="s">
        <v>666</v>
      </c>
      <c r="E415">
        <v>43</v>
      </c>
      <c r="F415">
        <v>0.8</v>
      </c>
      <c r="G415">
        <v>0</v>
      </c>
      <c r="H415">
        <v>13</v>
      </c>
      <c r="I415">
        <v>9</v>
      </c>
      <c r="J415">
        <v>6</v>
      </c>
      <c r="K415">
        <v>40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40</v>
      </c>
      <c r="R415">
        <v>0</v>
      </c>
      <c r="S415">
        <v>0</v>
      </c>
      <c r="T415">
        <v>39</v>
      </c>
      <c r="U415">
        <v>0</v>
      </c>
      <c r="V415">
        <v>0</v>
      </c>
      <c r="W415">
        <v>0</v>
      </c>
      <c r="X415">
        <v>15</v>
      </c>
      <c r="Y415">
        <v>0</v>
      </c>
      <c r="Z415">
        <v>14</v>
      </c>
      <c r="AA415">
        <v>0</v>
      </c>
      <c r="AB415">
        <v>0</v>
      </c>
      <c r="AC415">
        <v>0</v>
      </c>
      <c r="AD415">
        <v>0</v>
      </c>
      <c r="AE415">
        <v>68</v>
      </c>
      <c r="AF415">
        <v>72</v>
      </c>
      <c r="AJ415">
        <v>5.26</v>
      </c>
      <c r="AK415" t="str">
        <f t="shared" si="6"/>
        <v>FB442-6200</v>
      </c>
    </row>
    <row r="416" spans="1:37">
      <c r="A416" t="s">
        <v>763</v>
      </c>
      <c r="B416" t="s">
        <v>764</v>
      </c>
      <c r="C416" t="s">
        <v>666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399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399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5.26</v>
      </c>
      <c r="AK416" t="str">
        <f t="shared" si="6"/>
        <v>FB443-5000</v>
      </c>
    </row>
    <row r="417" spans="1:37">
      <c r="A417" t="s">
        <v>765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10</v>
      </c>
      <c r="K417">
        <v>273</v>
      </c>
      <c r="L417">
        <v>29</v>
      </c>
      <c r="M417">
        <v>0</v>
      </c>
      <c r="N417">
        <v>0</v>
      </c>
      <c r="O417">
        <v>0</v>
      </c>
      <c r="P417">
        <v>0</v>
      </c>
      <c r="Q417">
        <v>273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121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121</v>
      </c>
      <c r="AF417">
        <v>0</v>
      </c>
      <c r="AJ417">
        <v>5.26</v>
      </c>
      <c r="AK417" t="str">
        <f t="shared" si="6"/>
        <v>FB443-6200</v>
      </c>
    </row>
    <row r="418" spans="1:37">
      <c r="A418" t="s">
        <v>766</v>
      </c>
      <c r="B418" t="s">
        <v>767</v>
      </c>
      <c r="C418" t="s">
        <v>666</v>
      </c>
      <c r="E418">
        <v>43</v>
      </c>
      <c r="F418">
        <v>19.399999999999999</v>
      </c>
      <c r="G418">
        <v>0</v>
      </c>
      <c r="H418">
        <v>4</v>
      </c>
      <c r="I418">
        <v>6</v>
      </c>
      <c r="J418">
        <v>3</v>
      </c>
      <c r="K418">
        <v>310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310</v>
      </c>
      <c r="R418">
        <v>0</v>
      </c>
      <c r="S418">
        <v>0</v>
      </c>
      <c r="T418">
        <v>12</v>
      </c>
      <c r="U418">
        <v>0</v>
      </c>
      <c r="V418">
        <v>25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37</v>
      </c>
      <c r="AF418">
        <v>9</v>
      </c>
      <c r="AJ418">
        <v>5.26</v>
      </c>
      <c r="AK418" t="str">
        <f t="shared" si="6"/>
        <v>FB449-5000</v>
      </c>
    </row>
    <row r="419" spans="1:37">
      <c r="A419" t="s">
        <v>768</v>
      </c>
      <c r="B419" t="s">
        <v>767</v>
      </c>
      <c r="C419" t="s">
        <v>666</v>
      </c>
      <c r="E419">
        <v>43</v>
      </c>
      <c r="F419">
        <v>0</v>
      </c>
      <c r="G419">
        <v>0</v>
      </c>
      <c r="H419">
        <v>0</v>
      </c>
      <c r="I419">
        <v>5</v>
      </c>
      <c r="J419">
        <v>2</v>
      </c>
      <c r="K419">
        <v>44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44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29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29</v>
      </c>
      <c r="AF419">
        <v>86</v>
      </c>
      <c r="AJ419">
        <v>5.26</v>
      </c>
      <c r="AK419" t="str">
        <f t="shared" si="6"/>
        <v>FB449-6200</v>
      </c>
    </row>
    <row r="420" spans="1:37">
      <c r="A420" t="s">
        <v>769</v>
      </c>
      <c r="B420" t="s">
        <v>770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105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5.26</v>
      </c>
      <c r="AK420" t="str">
        <f t="shared" si="6"/>
        <v>FB450-5000</v>
      </c>
    </row>
    <row r="421" spans="1:37">
      <c r="A421" t="s">
        <v>771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13</v>
      </c>
      <c r="J421">
        <v>10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60</v>
      </c>
      <c r="S421">
        <v>0</v>
      </c>
      <c r="T421">
        <v>0</v>
      </c>
      <c r="U421">
        <v>0</v>
      </c>
      <c r="V421">
        <v>67</v>
      </c>
      <c r="W421">
        <v>0</v>
      </c>
      <c r="X421">
        <v>11</v>
      </c>
      <c r="Y421">
        <v>0</v>
      </c>
      <c r="Z421">
        <v>38</v>
      </c>
      <c r="AA421">
        <v>0</v>
      </c>
      <c r="AB421">
        <v>0</v>
      </c>
      <c r="AC421">
        <v>0</v>
      </c>
      <c r="AD421">
        <v>0</v>
      </c>
      <c r="AE421">
        <v>116</v>
      </c>
      <c r="AF421">
        <v>103</v>
      </c>
      <c r="AG421" t="s">
        <v>7587</v>
      </c>
      <c r="AH421">
        <v>1</v>
      </c>
      <c r="AI421">
        <v>200</v>
      </c>
      <c r="AJ421">
        <v>5.4</v>
      </c>
      <c r="AK421" t="str">
        <f t="shared" si="6"/>
        <v>FB450-6200</v>
      </c>
    </row>
    <row r="422" spans="1:37">
      <c r="A422" t="s">
        <v>772</v>
      </c>
      <c r="B422" t="s">
        <v>773</v>
      </c>
      <c r="C422" t="s">
        <v>666</v>
      </c>
      <c r="E422">
        <v>43</v>
      </c>
      <c r="F422">
        <v>0</v>
      </c>
      <c r="G422">
        <v>1</v>
      </c>
      <c r="H422">
        <v>0</v>
      </c>
      <c r="I422">
        <v>0</v>
      </c>
      <c r="J422">
        <v>2</v>
      </c>
      <c r="K422">
        <v>232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231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26</v>
      </c>
      <c r="AC422">
        <v>0</v>
      </c>
      <c r="AD422">
        <v>0</v>
      </c>
      <c r="AE422">
        <v>26</v>
      </c>
      <c r="AF422">
        <v>0</v>
      </c>
      <c r="AJ422">
        <v>5.26</v>
      </c>
      <c r="AK422" t="str">
        <f t="shared" si="6"/>
        <v>FB451-5000</v>
      </c>
    </row>
    <row r="423" spans="1:37">
      <c r="A423" t="s">
        <v>774</v>
      </c>
      <c r="B423" t="s">
        <v>773</v>
      </c>
      <c r="C423" t="s">
        <v>666</v>
      </c>
      <c r="E423">
        <v>43</v>
      </c>
      <c r="F423">
        <v>1.7</v>
      </c>
      <c r="G423">
        <v>0</v>
      </c>
      <c r="H423">
        <v>14</v>
      </c>
      <c r="I423">
        <v>7</v>
      </c>
      <c r="J423">
        <v>4</v>
      </c>
      <c r="K423">
        <v>100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100</v>
      </c>
      <c r="R423">
        <v>0</v>
      </c>
      <c r="S423">
        <v>0</v>
      </c>
      <c r="T423">
        <v>43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43</v>
      </c>
      <c r="AF423">
        <v>79</v>
      </c>
      <c r="AJ423">
        <v>5.26</v>
      </c>
      <c r="AK423" t="str">
        <f t="shared" si="6"/>
        <v>FB451-6200</v>
      </c>
    </row>
    <row r="424" spans="1:37">
      <c r="A424" t="s">
        <v>775</v>
      </c>
      <c r="B424" t="s">
        <v>776</v>
      </c>
      <c r="C424" t="s">
        <v>666</v>
      </c>
      <c r="E424">
        <v>43</v>
      </c>
      <c r="F424">
        <v>24.1</v>
      </c>
      <c r="G424">
        <v>46</v>
      </c>
      <c r="H424">
        <v>2</v>
      </c>
      <c r="I424">
        <v>1</v>
      </c>
      <c r="J424">
        <v>5</v>
      </c>
      <c r="K424">
        <v>263</v>
      </c>
      <c r="L424">
        <v>4</v>
      </c>
      <c r="M424">
        <v>0</v>
      </c>
      <c r="N424">
        <v>38</v>
      </c>
      <c r="O424">
        <v>0</v>
      </c>
      <c r="P424">
        <v>0</v>
      </c>
      <c r="Q424">
        <v>225</v>
      </c>
      <c r="R424">
        <v>0</v>
      </c>
      <c r="S424">
        <v>0</v>
      </c>
      <c r="T424">
        <v>0</v>
      </c>
      <c r="U424">
        <v>7</v>
      </c>
      <c r="V424">
        <v>0</v>
      </c>
      <c r="W424">
        <v>0</v>
      </c>
      <c r="X424">
        <v>0</v>
      </c>
      <c r="Y424">
        <v>0</v>
      </c>
      <c r="Z424">
        <v>25</v>
      </c>
      <c r="AA424">
        <v>0</v>
      </c>
      <c r="AB424">
        <v>0</v>
      </c>
      <c r="AC424">
        <v>0</v>
      </c>
      <c r="AD424">
        <v>25</v>
      </c>
      <c r="AE424">
        <v>57</v>
      </c>
      <c r="AF424">
        <v>27</v>
      </c>
      <c r="AJ424">
        <v>5.26</v>
      </c>
      <c r="AK424" t="str">
        <f t="shared" si="6"/>
        <v>FB452-5000</v>
      </c>
    </row>
    <row r="425" spans="1:37">
      <c r="A425" t="s">
        <v>777</v>
      </c>
      <c r="B425" t="s">
        <v>776</v>
      </c>
      <c r="C425" t="s">
        <v>666</v>
      </c>
      <c r="E425">
        <v>43</v>
      </c>
      <c r="F425">
        <v>4.7</v>
      </c>
      <c r="G425">
        <v>17</v>
      </c>
      <c r="H425">
        <v>17</v>
      </c>
      <c r="I425">
        <v>68</v>
      </c>
      <c r="J425">
        <v>41</v>
      </c>
      <c r="K425">
        <v>343</v>
      </c>
      <c r="L425">
        <v>5</v>
      </c>
      <c r="M425">
        <v>0</v>
      </c>
      <c r="N425">
        <v>14</v>
      </c>
      <c r="O425">
        <v>0</v>
      </c>
      <c r="P425">
        <v>0</v>
      </c>
      <c r="Q425">
        <v>329</v>
      </c>
      <c r="R425">
        <v>0</v>
      </c>
      <c r="S425">
        <v>0</v>
      </c>
      <c r="T425">
        <v>0</v>
      </c>
      <c r="U425">
        <v>52</v>
      </c>
      <c r="V425">
        <v>0</v>
      </c>
      <c r="W425">
        <v>327</v>
      </c>
      <c r="X425">
        <v>29</v>
      </c>
      <c r="Y425">
        <v>0</v>
      </c>
      <c r="Z425">
        <v>0</v>
      </c>
      <c r="AA425">
        <v>0</v>
      </c>
      <c r="AB425">
        <v>0</v>
      </c>
      <c r="AC425">
        <v>33</v>
      </c>
      <c r="AD425">
        <v>46</v>
      </c>
      <c r="AE425">
        <v>487</v>
      </c>
      <c r="AF425">
        <v>141</v>
      </c>
      <c r="AJ425">
        <v>7.29</v>
      </c>
      <c r="AK425" t="str">
        <f t="shared" si="6"/>
        <v>FB452-6200</v>
      </c>
    </row>
    <row r="426" spans="1:37">
      <c r="A426" t="s">
        <v>778</v>
      </c>
      <c r="B426" t="s">
        <v>779</v>
      </c>
      <c r="C426" t="s">
        <v>666</v>
      </c>
      <c r="E426">
        <v>45</v>
      </c>
      <c r="F426">
        <v>0</v>
      </c>
      <c r="G426">
        <v>0</v>
      </c>
      <c r="H426">
        <v>0</v>
      </c>
      <c r="I426">
        <v>1</v>
      </c>
      <c r="J426">
        <v>0</v>
      </c>
      <c r="K426">
        <v>233</v>
      </c>
      <c r="L426">
        <v>3</v>
      </c>
      <c r="M426">
        <v>0</v>
      </c>
      <c r="N426">
        <v>0</v>
      </c>
      <c r="O426">
        <v>0</v>
      </c>
      <c r="P426">
        <v>0</v>
      </c>
      <c r="Q426">
        <v>233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3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0</v>
      </c>
      <c r="AJ426">
        <v>6.09</v>
      </c>
      <c r="AK426" t="str">
        <f t="shared" si="6"/>
        <v>FB456-5000</v>
      </c>
    </row>
    <row r="427" spans="1:37">
      <c r="A427" t="s">
        <v>6523</v>
      </c>
      <c r="B427" t="s">
        <v>779</v>
      </c>
      <c r="C427" t="s">
        <v>666</v>
      </c>
      <c r="E427">
        <v>45</v>
      </c>
      <c r="F427">
        <v>0</v>
      </c>
      <c r="G427">
        <v>6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5</v>
      </c>
      <c r="O427">
        <v>0</v>
      </c>
      <c r="P427">
        <v>0</v>
      </c>
      <c r="Q427">
        <v>-5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J427">
        <v>0</v>
      </c>
      <c r="AK427" t="str">
        <f t="shared" si="6"/>
        <v>FB456-6200</v>
      </c>
    </row>
    <row r="428" spans="1:37">
      <c r="A428" t="s">
        <v>780</v>
      </c>
      <c r="B428" t="s">
        <v>781</v>
      </c>
      <c r="C428" t="s">
        <v>666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82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11</v>
      </c>
      <c r="AJ428">
        <v>6.25</v>
      </c>
      <c r="AK428" t="str">
        <f t="shared" si="6"/>
        <v>FB458-5000</v>
      </c>
    </row>
    <row r="429" spans="1:37">
      <c r="A429" t="s">
        <v>782</v>
      </c>
      <c r="B429" t="s">
        <v>781</v>
      </c>
      <c r="C429" t="s">
        <v>666</v>
      </c>
      <c r="E429">
        <v>43</v>
      </c>
      <c r="F429">
        <v>0</v>
      </c>
      <c r="G429">
        <v>0</v>
      </c>
      <c r="H429">
        <v>0</v>
      </c>
      <c r="I429">
        <v>5</v>
      </c>
      <c r="J429">
        <v>2</v>
      </c>
      <c r="K429">
        <v>160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160</v>
      </c>
      <c r="R429">
        <v>0</v>
      </c>
      <c r="S429">
        <v>0</v>
      </c>
      <c r="T429">
        <v>0</v>
      </c>
      <c r="U429">
        <v>0</v>
      </c>
      <c r="V429">
        <v>28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28</v>
      </c>
      <c r="AF429">
        <v>46</v>
      </c>
      <c r="AJ429">
        <v>5.4089999999999998</v>
      </c>
      <c r="AK429" t="str">
        <f t="shared" si="6"/>
        <v>FB458-6200</v>
      </c>
    </row>
    <row r="430" spans="1:37">
      <c r="A430" t="s">
        <v>783</v>
      </c>
      <c r="B430" t="s">
        <v>784</v>
      </c>
      <c r="C430" t="s">
        <v>666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249</v>
      </c>
      <c r="L430">
        <v>3</v>
      </c>
      <c r="M430">
        <v>0</v>
      </c>
      <c r="N430">
        <v>0</v>
      </c>
      <c r="O430">
        <v>0</v>
      </c>
      <c r="P430">
        <v>0</v>
      </c>
      <c r="Q430">
        <v>249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2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</v>
      </c>
      <c r="AF430">
        <v>0</v>
      </c>
      <c r="AJ430">
        <v>6.09</v>
      </c>
      <c r="AK430" t="str">
        <f t="shared" si="6"/>
        <v>FB466-5000</v>
      </c>
    </row>
    <row r="431" spans="1:37">
      <c r="A431" t="s">
        <v>785</v>
      </c>
      <c r="B431" t="s">
        <v>786</v>
      </c>
      <c r="C431" t="s">
        <v>666</v>
      </c>
      <c r="E431">
        <v>45</v>
      </c>
      <c r="F431">
        <v>0</v>
      </c>
      <c r="G431">
        <v>14</v>
      </c>
      <c r="H431">
        <v>0</v>
      </c>
      <c r="I431">
        <v>0</v>
      </c>
      <c r="J431">
        <v>0</v>
      </c>
      <c r="K431">
        <v>207</v>
      </c>
      <c r="L431">
        <v>0</v>
      </c>
      <c r="M431">
        <v>0</v>
      </c>
      <c r="N431">
        <v>11</v>
      </c>
      <c r="O431">
        <v>0</v>
      </c>
      <c r="P431">
        <v>0</v>
      </c>
      <c r="Q431">
        <v>196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6.09</v>
      </c>
      <c r="AK431" t="str">
        <f t="shared" si="6"/>
        <v>FB466-6200</v>
      </c>
    </row>
    <row r="432" spans="1:37">
      <c r="A432" t="s">
        <v>787</v>
      </c>
      <c r="B432" t="s">
        <v>788</v>
      </c>
      <c r="C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5</v>
      </c>
      <c r="K432">
        <v>129</v>
      </c>
      <c r="L432">
        <v>5</v>
      </c>
      <c r="M432">
        <v>0</v>
      </c>
      <c r="N432">
        <v>0</v>
      </c>
      <c r="O432">
        <v>0</v>
      </c>
      <c r="P432">
        <v>0</v>
      </c>
      <c r="Q432">
        <v>129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56</v>
      </c>
      <c r="AC432">
        <v>0</v>
      </c>
      <c r="AD432">
        <v>0</v>
      </c>
      <c r="AE432">
        <v>56</v>
      </c>
      <c r="AF432">
        <v>0</v>
      </c>
      <c r="AJ432">
        <v>6.09</v>
      </c>
      <c r="AK432" t="str">
        <f t="shared" si="6"/>
        <v>FB536-6200</v>
      </c>
    </row>
    <row r="433" spans="1:37">
      <c r="A433" t="s">
        <v>789</v>
      </c>
      <c r="B433" t="s">
        <v>790</v>
      </c>
      <c r="C433" t="s">
        <v>666</v>
      </c>
      <c r="D433" t="s">
        <v>667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98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98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57</v>
      </c>
      <c r="AD433">
        <v>0</v>
      </c>
      <c r="AE433">
        <v>57</v>
      </c>
      <c r="AF433">
        <v>0</v>
      </c>
      <c r="AJ433">
        <v>5.44</v>
      </c>
      <c r="AK433" t="str">
        <f t="shared" si="6"/>
        <v>FB601-6200</v>
      </c>
    </row>
    <row r="434" spans="1:37">
      <c r="A434" t="s">
        <v>791</v>
      </c>
      <c r="B434" t="s">
        <v>792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128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128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J434">
        <v>5.44</v>
      </c>
      <c r="AK434" t="str">
        <f t="shared" si="6"/>
        <v>FB900-6200</v>
      </c>
    </row>
    <row r="435" spans="1:37">
      <c r="A435" t="s">
        <v>793</v>
      </c>
      <c r="B435" t="s">
        <v>794</v>
      </c>
      <c r="C435" t="s">
        <v>101</v>
      </c>
      <c r="D435" t="s">
        <v>795</v>
      </c>
      <c r="E435">
        <v>125</v>
      </c>
      <c r="F435">
        <v>1.3</v>
      </c>
      <c r="G435">
        <v>2016</v>
      </c>
      <c r="H435">
        <v>693</v>
      </c>
      <c r="I435">
        <v>860</v>
      </c>
      <c r="J435">
        <v>1148</v>
      </c>
      <c r="K435">
        <v>5220</v>
      </c>
      <c r="L435">
        <v>1544</v>
      </c>
      <c r="M435">
        <v>0</v>
      </c>
      <c r="N435">
        <v>1680</v>
      </c>
      <c r="O435">
        <v>0</v>
      </c>
      <c r="P435">
        <v>0</v>
      </c>
      <c r="Q435">
        <v>3540</v>
      </c>
      <c r="R435">
        <v>0</v>
      </c>
      <c r="S435">
        <v>0</v>
      </c>
      <c r="T435">
        <v>2079</v>
      </c>
      <c r="U435">
        <v>0</v>
      </c>
      <c r="V435">
        <v>2076</v>
      </c>
      <c r="W435">
        <v>0</v>
      </c>
      <c r="X435">
        <v>1003</v>
      </c>
      <c r="Y435">
        <v>0</v>
      </c>
      <c r="Z435">
        <v>0</v>
      </c>
      <c r="AA435">
        <v>5238</v>
      </c>
      <c r="AB435">
        <v>0</v>
      </c>
      <c r="AC435">
        <v>2211</v>
      </c>
      <c r="AD435">
        <v>1168</v>
      </c>
      <c r="AE435">
        <v>13775</v>
      </c>
      <c r="AF435">
        <v>5996</v>
      </c>
      <c r="AJ435">
        <v>1.1100000000000001</v>
      </c>
      <c r="AK435" t="str">
        <f t="shared" si="6"/>
        <v>FR115-3714</v>
      </c>
    </row>
    <row r="436" spans="1:37">
      <c r="A436" t="s">
        <v>796</v>
      </c>
      <c r="B436" t="s">
        <v>794</v>
      </c>
      <c r="C436" t="s">
        <v>101</v>
      </c>
      <c r="D436" t="s">
        <v>795</v>
      </c>
      <c r="E436">
        <v>125</v>
      </c>
      <c r="F436">
        <v>0.1</v>
      </c>
      <c r="G436">
        <v>35851</v>
      </c>
      <c r="H436">
        <v>42435</v>
      </c>
      <c r="I436">
        <v>34587</v>
      </c>
      <c r="J436">
        <v>31117</v>
      </c>
      <c r="K436">
        <v>41423</v>
      </c>
      <c r="L436">
        <v>29151</v>
      </c>
      <c r="M436">
        <v>0</v>
      </c>
      <c r="N436">
        <v>29876</v>
      </c>
      <c r="O436">
        <v>0</v>
      </c>
      <c r="P436">
        <v>0</v>
      </c>
      <c r="Q436">
        <v>11547</v>
      </c>
      <c r="R436">
        <v>10898</v>
      </c>
      <c r="S436">
        <v>28752</v>
      </c>
      <c r="T436">
        <v>69235</v>
      </c>
      <c r="U436">
        <v>29318</v>
      </c>
      <c r="V436">
        <v>31061</v>
      </c>
      <c r="W436">
        <v>26417</v>
      </c>
      <c r="X436">
        <v>22739</v>
      </c>
      <c r="Y436">
        <v>22730</v>
      </c>
      <c r="Z436">
        <v>45437</v>
      </c>
      <c r="AA436">
        <v>36541</v>
      </c>
      <c r="AB436">
        <v>19805</v>
      </c>
      <c r="AC436">
        <v>18841</v>
      </c>
      <c r="AD436">
        <v>22527</v>
      </c>
      <c r="AE436">
        <v>373403</v>
      </c>
      <c r="AF436">
        <v>339044</v>
      </c>
      <c r="AJ436">
        <v>1.52</v>
      </c>
      <c r="AK436" t="str">
        <f t="shared" si="6"/>
        <v>FR115-5014</v>
      </c>
    </row>
    <row r="437" spans="1:37">
      <c r="A437" t="s">
        <v>797</v>
      </c>
      <c r="B437" t="s">
        <v>794</v>
      </c>
      <c r="C437" t="s">
        <v>101</v>
      </c>
      <c r="D437" t="s">
        <v>795</v>
      </c>
      <c r="E437">
        <v>125</v>
      </c>
      <c r="F437">
        <v>0.2</v>
      </c>
      <c r="G437">
        <v>4472</v>
      </c>
      <c r="H437">
        <v>11103</v>
      </c>
      <c r="I437">
        <v>8411</v>
      </c>
      <c r="J437">
        <v>7443</v>
      </c>
      <c r="K437">
        <v>11883</v>
      </c>
      <c r="L437">
        <v>6309</v>
      </c>
      <c r="M437">
        <v>0</v>
      </c>
      <c r="N437">
        <v>3727</v>
      </c>
      <c r="O437">
        <v>0</v>
      </c>
      <c r="P437">
        <v>0</v>
      </c>
      <c r="Q437">
        <v>8156</v>
      </c>
      <c r="R437">
        <v>3419</v>
      </c>
      <c r="S437">
        <v>6927</v>
      </c>
      <c r="T437">
        <v>11291</v>
      </c>
      <c r="U437">
        <v>15090</v>
      </c>
      <c r="V437">
        <v>3362</v>
      </c>
      <c r="W437">
        <v>7090</v>
      </c>
      <c r="X437">
        <v>6707</v>
      </c>
      <c r="Y437">
        <v>5135</v>
      </c>
      <c r="Z437">
        <v>6376</v>
      </c>
      <c r="AA437">
        <v>6732</v>
      </c>
      <c r="AB437">
        <v>14098</v>
      </c>
      <c r="AC437">
        <v>4529</v>
      </c>
      <c r="AD437">
        <v>1979</v>
      </c>
      <c r="AE437">
        <v>89316</v>
      </c>
      <c r="AF437">
        <v>140793</v>
      </c>
      <c r="AJ437">
        <v>1.52</v>
      </c>
      <c r="AK437" t="str">
        <f t="shared" si="6"/>
        <v>FR115-6212</v>
      </c>
    </row>
    <row r="438" spans="1:37">
      <c r="A438" t="s">
        <v>798</v>
      </c>
      <c r="B438" t="s">
        <v>799</v>
      </c>
      <c r="C438" t="s">
        <v>800</v>
      </c>
      <c r="E438">
        <v>192</v>
      </c>
      <c r="F438">
        <v>0</v>
      </c>
      <c r="G438">
        <v>412</v>
      </c>
      <c r="H438">
        <v>1987</v>
      </c>
      <c r="I438">
        <v>1218</v>
      </c>
      <c r="J438">
        <v>1315</v>
      </c>
      <c r="K438">
        <v>0</v>
      </c>
      <c r="L438">
        <v>0</v>
      </c>
      <c r="M438">
        <v>0</v>
      </c>
      <c r="N438">
        <v>343</v>
      </c>
      <c r="O438">
        <v>0</v>
      </c>
      <c r="P438">
        <v>0</v>
      </c>
      <c r="Q438">
        <v>-343</v>
      </c>
      <c r="R438">
        <v>1337</v>
      </c>
      <c r="S438">
        <v>2015</v>
      </c>
      <c r="T438">
        <v>2623</v>
      </c>
      <c r="U438">
        <v>1322</v>
      </c>
      <c r="V438">
        <v>0</v>
      </c>
      <c r="W438">
        <v>0</v>
      </c>
      <c r="X438">
        <v>1346</v>
      </c>
      <c r="Y438">
        <v>652</v>
      </c>
      <c r="Z438">
        <v>905</v>
      </c>
      <c r="AA438">
        <v>1990</v>
      </c>
      <c r="AB438">
        <v>2146</v>
      </c>
      <c r="AC438">
        <v>0</v>
      </c>
      <c r="AD438">
        <v>2782</v>
      </c>
      <c r="AE438">
        <v>15781</v>
      </c>
      <c r="AF438">
        <v>12087</v>
      </c>
      <c r="AG438" t="s">
        <v>801</v>
      </c>
      <c r="AH438">
        <v>3</v>
      </c>
      <c r="AI438">
        <v>55</v>
      </c>
      <c r="AJ438">
        <v>13.87</v>
      </c>
      <c r="AK438" t="str">
        <f t="shared" si="6"/>
        <v>GC002-4800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AG439" t="s">
        <v>802</v>
      </c>
      <c r="AH439">
        <v>1</v>
      </c>
      <c r="AI439">
        <v>29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803</v>
      </c>
      <c r="AH440">
        <v>1</v>
      </c>
      <c r="AI440">
        <v>76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805</v>
      </c>
      <c r="AH441">
        <v>1</v>
      </c>
      <c r="AI441">
        <v>3163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5494</v>
      </c>
      <c r="AH442">
        <v>1</v>
      </c>
      <c r="AI442">
        <v>3441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5494</v>
      </c>
      <c r="AH443">
        <v>2</v>
      </c>
      <c r="AI443">
        <v>3441</v>
      </c>
      <c r="AK443" t="str">
        <f t="shared" si="6"/>
        <v>GC002-4800</v>
      </c>
    </row>
    <row r="444" spans="1:37">
      <c r="A444" t="s">
        <v>806</v>
      </c>
      <c r="B444" t="s">
        <v>799</v>
      </c>
      <c r="C444" t="s">
        <v>800</v>
      </c>
      <c r="E444">
        <v>192</v>
      </c>
      <c r="F444">
        <v>-0.2</v>
      </c>
      <c r="G444">
        <v>5613</v>
      </c>
      <c r="H444">
        <v>5627</v>
      </c>
      <c r="I444">
        <v>3537</v>
      </c>
      <c r="J444">
        <v>3578</v>
      </c>
      <c r="K444">
        <v>0</v>
      </c>
      <c r="L444">
        <v>0</v>
      </c>
      <c r="M444">
        <v>0</v>
      </c>
      <c r="N444">
        <v>4678</v>
      </c>
      <c r="O444">
        <v>0</v>
      </c>
      <c r="P444">
        <v>0</v>
      </c>
      <c r="Q444">
        <v>-4678</v>
      </c>
      <c r="R444">
        <v>6562</v>
      </c>
      <c r="S444">
        <v>6515</v>
      </c>
      <c r="T444">
        <v>5452</v>
      </c>
      <c r="U444">
        <v>4914</v>
      </c>
      <c r="V444">
        <v>1637</v>
      </c>
      <c r="W444">
        <v>1575</v>
      </c>
      <c r="X444">
        <v>1126</v>
      </c>
      <c r="Y444">
        <v>3347</v>
      </c>
      <c r="Z444">
        <v>811</v>
      </c>
      <c r="AA444">
        <v>3870</v>
      </c>
      <c r="AB444">
        <v>6980</v>
      </c>
      <c r="AC444">
        <v>3694</v>
      </c>
      <c r="AD444">
        <v>3012</v>
      </c>
      <c r="AE444">
        <v>42933</v>
      </c>
      <c r="AF444">
        <v>44254</v>
      </c>
      <c r="AG444" t="s">
        <v>807</v>
      </c>
      <c r="AH444">
        <v>1</v>
      </c>
      <c r="AI444">
        <v>368</v>
      </c>
      <c r="AJ444">
        <v>14.05</v>
      </c>
      <c r="AK444" t="str">
        <f t="shared" si="6"/>
        <v>GC002-6200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AG445" t="s">
        <v>807</v>
      </c>
      <c r="AH445">
        <v>2</v>
      </c>
      <c r="AI445">
        <v>1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808</v>
      </c>
      <c r="AH446">
        <v>2</v>
      </c>
      <c r="AI446">
        <v>204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4</v>
      </c>
      <c r="AI447">
        <v>2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805</v>
      </c>
      <c r="AH448">
        <v>2</v>
      </c>
      <c r="AI448">
        <v>10551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6010</v>
      </c>
      <c r="AH449">
        <v>1</v>
      </c>
      <c r="AI449">
        <v>10551</v>
      </c>
      <c r="AK449" t="str">
        <f t="shared" si="6"/>
        <v>GC002-6200</v>
      </c>
    </row>
    <row r="450" spans="1:37">
      <c r="A450" t="s">
        <v>809</v>
      </c>
      <c r="B450" t="s">
        <v>799</v>
      </c>
      <c r="C450" t="s">
        <v>800</v>
      </c>
      <c r="E450">
        <v>192</v>
      </c>
      <c r="F450">
        <v>1.1000000000000001</v>
      </c>
      <c r="G450">
        <v>0</v>
      </c>
      <c r="H450">
        <v>1017</v>
      </c>
      <c r="I450">
        <v>1143</v>
      </c>
      <c r="J450">
        <v>930</v>
      </c>
      <c r="K450">
        <v>4452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4452</v>
      </c>
      <c r="R450">
        <v>0</v>
      </c>
      <c r="S450">
        <v>2172</v>
      </c>
      <c r="T450">
        <v>880</v>
      </c>
      <c r="U450">
        <v>0</v>
      </c>
      <c r="V450">
        <v>0</v>
      </c>
      <c r="W450">
        <v>0</v>
      </c>
      <c r="X450">
        <v>3806</v>
      </c>
      <c r="Y450">
        <v>0</v>
      </c>
      <c r="Z450">
        <v>453</v>
      </c>
      <c r="AA450">
        <v>1586</v>
      </c>
      <c r="AB450">
        <v>903</v>
      </c>
      <c r="AC450">
        <v>0</v>
      </c>
      <c r="AD450">
        <v>1357</v>
      </c>
      <c r="AE450">
        <v>11157</v>
      </c>
      <c r="AF450">
        <v>7109</v>
      </c>
      <c r="AG450" t="s">
        <v>6010</v>
      </c>
      <c r="AH450">
        <v>2</v>
      </c>
      <c r="AI450">
        <v>3324</v>
      </c>
      <c r="AJ450">
        <v>14.33</v>
      </c>
      <c r="AK450" t="str">
        <f t="shared" si="6"/>
        <v>GC002-6500</v>
      </c>
    </row>
    <row r="451" spans="1:37">
      <c r="A451" t="s">
        <v>811</v>
      </c>
      <c r="B451" t="s">
        <v>812</v>
      </c>
      <c r="C451" t="s">
        <v>800</v>
      </c>
      <c r="D451" t="s">
        <v>813</v>
      </c>
      <c r="E451">
        <v>120</v>
      </c>
      <c r="F451">
        <v>1.1000000000000001</v>
      </c>
      <c r="G451">
        <v>0</v>
      </c>
      <c r="H451">
        <v>675</v>
      </c>
      <c r="I451">
        <v>448</v>
      </c>
      <c r="J451">
        <v>489</v>
      </c>
      <c r="K451">
        <v>3003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3003</v>
      </c>
      <c r="R451">
        <v>0</v>
      </c>
      <c r="S451">
        <v>745</v>
      </c>
      <c r="T451">
        <v>0</v>
      </c>
      <c r="U451">
        <v>1280</v>
      </c>
      <c r="V451">
        <v>0</v>
      </c>
      <c r="W451">
        <v>0</v>
      </c>
      <c r="X451">
        <v>665</v>
      </c>
      <c r="Y451">
        <v>1760</v>
      </c>
      <c r="Z451">
        <v>0</v>
      </c>
      <c r="AA451">
        <v>925</v>
      </c>
      <c r="AB451">
        <v>0</v>
      </c>
      <c r="AC451">
        <v>0</v>
      </c>
      <c r="AD451">
        <v>496</v>
      </c>
      <c r="AE451">
        <v>5871</v>
      </c>
      <c r="AF451">
        <v>0</v>
      </c>
      <c r="AG451" t="s">
        <v>6010</v>
      </c>
      <c r="AH451">
        <v>3</v>
      </c>
      <c r="AI451">
        <v>1509</v>
      </c>
      <c r="AJ451">
        <v>18.78</v>
      </c>
      <c r="AK451" t="str">
        <f t="shared" si="6"/>
        <v>GC004-4800</v>
      </c>
    </row>
    <row r="452" spans="1:37">
      <c r="A452" t="s">
        <v>814</v>
      </c>
      <c r="B452" t="s">
        <v>812</v>
      </c>
      <c r="C452" t="s">
        <v>800</v>
      </c>
      <c r="E452">
        <v>120</v>
      </c>
      <c r="F452">
        <v>-1.5</v>
      </c>
      <c r="G452">
        <v>10760</v>
      </c>
      <c r="H452">
        <v>1477</v>
      </c>
      <c r="I452">
        <v>1437</v>
      </c>
      <c r="J452">
        <v>1681</v>
      </c>
      <c r="K452">
        <v>0</v>
      </c>
      <c r="L452">
        <v>0</v>
      </c>
      <c r="M452">
        <v>0</v>
      </c>
      <c r="N452">
        <v>8967</v>
      </c>
      <c r="O452">
        <v>0</v>
      </c>
      <c r="P452">
        <v>0</v>
      </c>
      <c r="Q452">
        <v>-8967</v>
      </c>
      <c r="R452">
        <v>1516</v>
      </c>
      <c r="S452">
        <v>0</v>
      </c>
      <c r="T452">
        <v>725</v>
      </c>
      <c r="U452">
        <v>3706</v>
      </c>
      <c r="V452">
        <v>1520</v>
      </c>
      <c r="W452">
        <v>0</v>
      </c>
      <c r="X452">
        <v>2670</v>
      </c>
      <c r="Y452">
        <v>1250</v>
      </c>
      <c r="Z452">
        <v>1839</v>
      </c>
      <c r="AA452">
        <v>2958</v>
      </c>
      <c r="AB452">
        <v>1611</v>
      </c>
      <c r="AC452">
        <v>3891</v>
      </c>
      <c r="AD452">
        <v>0</v>
      </c>
      <c r="AE452">
        <v>20170</v>
      </c>
      <c r="AF452">
        <v>16382</v>
      </c>
      <c r="AG452" t="s">
        <v>815</v>
      </c>
      <c r="AH452">
        <v>1</v>
      </c>
      <c r="AI452">
        <v>245</v>
      </c>
      <c r="AJ452">
        <v>19.13</v>
      </c>
      <c r="AK452" t="str">
        <f t="shared" si="6"/>
        <v>GC004-6200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AG453" t="s">
        <v>804</v>
      </c>
      <c r="AH453">
        <v>2</v>
      </c>
      <c r="AI453">
        <v>1240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816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817</v>
      </c>
      <c r="AH455">
        <v>1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810</v>
      </c>
      <c r="AH456">
        <v>2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6216</v>
      </c>
      <c r="E457">
        <v>120</v>
      </c>
      <c r="AG457" t="s">
        <v>6217</v>
      </c>
      <c r="AH457">
        <v>1</v>
      </c>
      <c r="AI457">
        <v>97</v>
      </c>
      <c r="AK457" t="str">
        <f t="shared" si="7"/>
        <v>GC004-6200</v>
      </c>
    </row>
    <row r="458" spans="1:37">
      <c r="A458" t="s">
        <v>818</v>
      </c>
      <c r="B458" t="s">
        <v>812</v>
      </c>
      <c r="C458" t="s">
        <v>800</v>
      </c>
      <c r="E458">
        <v>120</v>
      </c>
      <c r="F458">
        <v>0</v>
      </c>
      <c r="G458">
        <v>1537</v>
      </c>
      <c r="H458">
        <v>0</v>
      </c>
      <c r="I458">
        <v>0</v>
      </c>
      <c r="J458">
        <v>138</v>
      </c>
      <c r="K458">
        <v>0</v>
      </c>
      <c r="L458">
        <v>0</v>
      </c>
      <c r="M458">
        <v>0</v>
      </c>
      <c r="N458">
        <v>1281</v>
      </c>
      <c r="O458">
        <v>0</v>
      </c>
      <c r="P458">
        <v>0</v>
      </c>
      <c r="Q458">
        <v>-1281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1658</v>
      </c>
      <c r="AB458">
        <v>0</v>
      </c>
      <c r="AC458">
        <v>0</v>
      </c>
      <c r="AD458">
        <v>0</v>
      </c>
      <c r="AE458">
        <v>1658</v>
      </c>
      <c r="AF458">
        <v>1624</v>
      </c>
      <c r="AG458" t="s">
        <v>5623</v>
      </c>
      <c r="AH458">
        <v>1</v>
      </c>
      <c r="AI458">
        <v>3797</v>
      </c>
      <c r="AJ458">
        <v>16.871200000000002</v>
      </c>
      <c r="AK458" t="str">
        <f t="shared" si="7"/>
        <v>GC004-6300</v>
      </c>
    </row>
    <row r="459" spans="1:37">
      <c r="A459" t="s">
        <v>819</v>
      </c>
      <c r="B459" t="s">
        <v>820</v>
      </c>
      <c r="E459">
        <v>117</v>
      </c>
      <c r="F459">
        <v>0</v>
      </c>
      <c r="G459">
        <v>54</v>
      </c>
      <c r="H459">
        <v>0</v>
      </c>
      <c r="I459">
        <v>76</v>
      </c>
      <c r="J459">
        <v>74</v>
      </c>
      <c r="K459">
        <v>2453</v>
      </c>
      <c r="L459">
        <v>222</v>
      </c>
      <c r="M459">
        <v>0</v>
      </c>
      <c r="N459">
        <v>45</v>
      </c>
      <c r="O459">
        <v>0</v>
      </c>
      <c r="P459">
        <v>0</v>
      </c>
      <c r="Q459">
        <v>2408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453</v>
      </c>
      <c r="Y459">
        <v>0</v>
      </c>
      <c r="Z459">
        <v>0</v>
      </c>
      <c r="AA459">
        <v>0</v>
      </c>
      <c r="AB459">
        <v>0</v>
      </c>
      <c r="AC459">
        <v>440</v>
      </c>
      <c r="AD459">
        <v>0</v>
      </c>
      <c r="AE459">
        <v>893</v>
      </c>
      <c r="AF459">
        <v>0</v>
      </c>
      <c r="AJ459">
        <v>2.2044999999999999</v>
      </c>
      <c r="AK459" t="str">
        <f t="shared" si="7"/>
        <v>GC012-3800</v>
      </c>
    </row>
    <row r="460" spans="1:37">
      <c r="A460" t="s">
        <v>821</v>
      </c>
      <c r="B460" t="s">
        <v>820</v>
      </c>
      <c r="C460" t="s">
        <v>822</v>
      </c>
      <c r="E460">
        <v>117</v>
      </c>
      <c r="F460">
        <v>0</v>
      </c>
      <c r="G460">
        <v>16330</v>
      </c>
      <c r="H460">
        <v>6404</v>
      </c>
      <c r="I460">
        <v>4839</v>
      </c>
      <c r="J460">
        <v>3710</v>
      </c>
      <c r="K460">
        <v>14587</v>
      </c>
      <c r="L460">
        <v>1937</v>
      </c>
      <c r="M460">
        <v>0</v>
      </c>
      <c r="N460">
        <v>13608</v>
      </c>
      <c r="O460">
        <v>0</v>
      </c>
      <c r="P460">
        <v>0</v>
      </c>
      <c r="Q460">
        <v>979</v>
      </c>
      <c r="R460">
        <v>2657</v>
      </c>
      <c r="S460">
        <v>3525</v>
      </c>
      <c r="T460">
        <v>8302</v>
      </c>
      <c r="U460">
        <v>7385</v>
      </c>
      <c r="V460">
        <v>0</v>
      </c>
      <c r="W460">
        <v>4594</v>
      </c>
      <c r="X460">
        <v>5227</v>
      </c>
      <c r="Y460">
        <v>4089</v>
      </c>
      <c r="Z460">
        <v>2575</v>
      </c>
      <c r="AA460">
        <v>1949</v>
      </c>
      <c r="AB460">
        <v>1930</v>
      </c>
      <c r="AC460">
        <v>2961</v>
      </c>
      <c r="AD460">
        <v>1988</v>
      </c>
      <c r="AE460">
        <v>44525</v>
      </c>
      <c r="AF460">
        <v>32533</v>
      </c>
      <c r="AG460" t="s">
        <v>823</v>
      </c>
      <c r="AH460">
        <v>4</v>
      </c>
      <c r="AI460">
        <v>448</v>
      </c>
      <c r="AJ460">
        <v>4.1346999999999996</v>
      </c>
      <c r="AK460" t="str">
        <f t="shared" si="7"/>
        <v>GC012-5000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AG461" t="s">
        <v>824</v>
      </c>
      <c r="AH461">
        <v>2</v>
      </c>
      <c r="AI461">
        <v>371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3</v>
      </c>
      <c r="AI462">
        <v>464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825</v>
      </c>
      <c r="AH463">
        <v>3</v>
      </c>
      <c r="AI463">
        <v>4720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6011</v>
      </c>
      <c r="AH464">
        <v>1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6011</v>
      </c>
      <c r="AH465">
        <v>2</v>
      </c>
      <c r="AI465">
        <v>4720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6011</v>
      </c>
      <c r="AH466">
        <v>3</v>
      </c>
      <c r="AI466">
        <v>4720</v>
      </c>
      <c r="AK466" t="str">
        <f t="shared" si="7"/>
        <v>GC012-5000</v>
      </c>
    </row>
    <row r="467" spans="1:37">
      <c r="A467" t="s">
        <v>826</v>
      </c>
      <c r="B467" t="s">
        <v>820</v>
      </c>
      <c r="C467" t="s">
        <v>800</v>
      </c>
      <c r="E467">
        <v>117</v>
      </c>
      <c r="F467">
        <v>-0.9</v>
      </c>
      <c r="G467">
        <v>4192</v>
      </c>
      <c r="H467">
        <v>923</v>
      </c>
      <c r="I467">
        <v>703</v>
      </c>
      <c r="J467">
        <v>726</v>
      </c>
      <c r="K467">
        <v>0</v>
      </c>
      <c r="L467">
        <v>3646</v>
      </c>
      <c r="M467">
        <v>0</v>
      </c>
      <c r="N467">
        <v>3493</v>
      </c>
      <c r="O467">
        <v>0</v>
      </c>
      <c r="P467">
        <v>0</v>
      </c>
      <c r="Q467">
        <v>-3493</v>
      </c>
      <c r="R467">
        <v>4299</v>
      </c>
      <c r="S467">
        <v>1143</v>
      </c>
      <c r="T467">
        <v>0</v>
      </c>
      <c r="U467">
        <v>1627</v>
      </c>
      <c r="V467">
        <v>0</v>
      </c>
      <c r="W467">
        <v>0</v>
      </c>
      <c r="X467">
        <v>1447</v>
      </c>
      <c r="Y467">
        <v>2002</v>
      </c>
      <c r="Z467">
        <v>0</v>
      </c>
      <c r="AA467">
        <v>1280</v>
      </c>
      <c r="AB467">
        <v>0</v>
      </c>
      <c r="AC467">
        <v>1209</v>
      </c>
      <c r="AD467">
        <v>0</v>
      </c>
      <c r="AE467">
        <v>8708</v>
      </c>
      <c r="AF467">
        <v>9475</v>
      </c>
      <c r="AG467" t="s">
        <v>801</v>
      </c>
      <c r="AH467">
        <v>1</v>
      </c>
      <c r="AI467">
        <v>171</v>
      </c>
      <c r="AJ467">
        <v>7.36</v>
      </c>
      <c r="AK467" t="str">
        <f t="shared" si="7"/>
        <v>GC012-6200</v>
      </c>
    </row>
    <row r="468" spans="1:37">
      <c r="A468" t="s">
        <v>826</v>
      </c>
      <c r="B468" t="s">
        <v>820</v>
      </c>
      <c r="C468" t="s">
        <v>800</v>
      </c>
      <c r="E468">
        <v>117</v>
      </c>
      <c r="AG468" t="s">
        <v>801</v>
      </c>
      <c r="AH468">
        <v>2</v>
      </c>
      <c r="AI468">
        <v>9</v>
      </c>
      <c r="AK468" t="str">
        <f t="shared" si="7"/>
        <v>GC012-6200</v>
      </c>
    </row>
    <row r="469" spans="1:37">
      <c r="A469" t="s">
        <v>826</v>
      </c>
      <c r="B469" t="s">
        <v>820</v>
      </c>
      <c r="C469" t="s">
        <v>800</v>
      </c>
      <c r="E469">
        <v>117</v>
      </c>
      <c r="AG469" t="s">
        <v>827</v>
      </c>
      <c r="AH469">
        <v>1</v>
      </c>
      <c r="AI469">
        <v>2347</v>
      </c>
      <c r="AK469" t="str">
        <f t="shared" si="7"/>
        <v>GC012-6200</v>
      </c>
    </row>
    <row r="470" spans="1:37">
      <c r="A470" t="s">
        <v>826</v>
      </c>
      <c r="B470" t="s">
        <v>820</v>
      </c>
      <c r="C470" t="s">
        <v>800</v>
      </c>
      <c r="E470">
        <v>117</v>
      </c>
      <c r="AG470" t="s">
        <v>5494</v>
      </c>
      <c r="AH470">
        <v>3</v>
      </c>
      <c r="AI470">
        <v>2347</v>
      </c>
      <c r="AK470" t="str">
        <f t="shared" si="7"/>
        <v>GC012-6200</v>
      </c>
    </row>
    <row r="471" spans="1:37">
      <c r="A471" t="s">
        <v>828</v>
      </c>
      <c r="B471" t="s">
        <v>829</v>
      </c>
      <c r="C471" t="s">
        <v>101</v>
      </c>
      <c r="D471" t="s">
        <v>830</v>
      </c>
      <c r="E471">
        <v>50</v>
      </c>
      <c r="F471">
        <v>0</v>
      </c>
      <c r="G471">
        <v>0</v>
      </c>
      <c r="H471">
        <v>0</v>
      </c>
      <c r="I471">
        <v>67</v>
      </c>
      <c r="J471">
        <v>33</v>
      </c>
      <c r="K471">
        <v>178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178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401</v>
      </c>
      <c r="AF471">
        <v>0</v>
      </c>
      <c r="AJ471">
        <v>2.5</v>
      </c>
      <c r="AK471" t="str">
        <f t="shared" si="7"/>
        <v>HP020-5000</v>
      </c>
    </row>
    <row r="472" spans="1:37">
      <c r="A472" t="s">
        <v>831</v>
      </c>
      <c r="B472" t="s">
        <v>829</v>
      </c>
      <c r="C472" t="s">
        <v>101</v>
      </c>
      <c r="D472" t="s">
        <v>830</v>
      </c>
      <c r="E472">
        <v>50</v>
      </c>
      <c r="F472">
        <v>0</v>
      </c>
      <c r="G472">
        <v>0</v>
      </c>
      <c r="H472">
        <v>0</v>
      </c>
      <c r="I472">
        <v>139</v>
      </c>
      <c r="J472">
        <v>69</v>
      </c>
      <c r="K472">
        <v>564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564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831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831</v>
      </c>
      <c r="AF472">
        <v>0</v>
      </c>
      <c r="AJ472">
        <v>1.77</v>
      </c>
      <c r="AK472" t="str">
        <f t="shared" si="7"/>
        <v>HP020-6200</v>
      </c>
    </row>
    <row r="473" spans="1:37">
      <c r="A473" t="s">
        <v>832</v>
      </c>
      <c r="B473" t="s">
        <v>833</v>
      </c>
      <c r="C473" t="s">
        <v>275</v>
      </c>
      <c r="D473" t="s">
        <v>834</v>
      </c>
      <c r="E473">
        <v>43</v>
      </c>
      <c r="F473">
        <v>0</v>
      </c>
      <c r="G473">
        <v>0</v>
      </c>
      <c r="H473">
        <v>0</v>
      </c>
      <c r="I473">
        <v>6</v>
      </c>
      <c r="J473">
        <v>8</v>
      </c>
      <c r="K473">
        <v>674</v>
      </c>
      <c r="L473">
        <v>22</v>
      </c>
      <c r="M473">
        <v>0</v>
      </c>
      <c r="N473">
        <v>0</v>
      </c>
      <c r="O473">
        <v>0</v>
      </c>
      <c r="P473">
        <v>0</v>
      </c>
      <c r="Q473">
        <v>674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36</v>
      </c>
      <c r="Y473">
        <v>17</v>
      </c>
      <c r="Z473">
        <v>0</v>
      </c>
      <c r="AA473">
        <v>0</v>
      </c>
      <c r="AB473">
        <v>0</v>
      </c>
      <c r="AC473">
        <v>39</v>
      </c>
      <c r="AD473">
        <v>0</v>
      </c>
      <c r="AE473">
        <v>92</v>
      </c>
      <c r="AF473">
        <v>1570</v>
      </c>
      <c r="AJ473">
        <v>5.84</v>
      </c>
      <c r="AK473" t="str">
        <f t="shared" si="7"/>
        <v>HP119-5000</v>
      </c>
    </row>
    <row r="474" spans="1:37">
      <c r="A474" t="s">
        <v>835</v>
      </c>
      <c r="B474" t="s">
        <v>833</v>
      </c>
      <c r="C474" t="s">
        <v>275</v>
      </c>
      <c r="D474" t="s">
        <v>834</v>
      </c>
      <c r="E474">
        <v>43</v>
      </c>
      <c r="F474">
        <v>0</v>
      </c>
      <c r="G474">
        <v>0</v>
      </c>
      <c r="H474">
        <v>0</v>
      </c>
      <c r="I474">
        <v>2</v>
      </c>
      <c r="J474">
        <v>1</v>
      </c>
      <c r="K474">
        <v>558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558</v>
      </c>
      <c r="R474">
        <v>0</v>
      </c>
      <c r="S474">
        <v>0</v>
      </c>
      <c r="T474">
        <v>0</v>
      </c>
      <c r="U474">
        <v>0</v>
      </c>
      <c r="V474">
        <v>14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14</v>
      </c>
      <c r="AF474">
        <v>0</v>
      </c>
      <c r="AJ474">
        <v>4.71</v>
      </c>
      <c r="AK474" t="str">
        <f t="shared" si="7"/>
        <v>HP119-6200</v>
      </c>
    </row>
    <row r="475" spans="1:37">
      <c r="A475" t="s">
        <v>836</v>
      </c>
      <c r="B475" t="s">
        <v>837</v>
      </c>
      <c r="C475" t="s">
        <v>110</v>
      </c>
      <c r="D475" t="s">
        <v>609</v>
      </c>
      <c r="E475">
        <v>50</v>
      </c>
      <c r="F475">
        <v>17.899999999999999</v>
      </c>
      <c r="G475">
        <v>6</v>
      </c>
      <c r="H475">
        <v>6</v>
      </c>
      <c r="I475">
        <v>22</v>
      </c>
      <c r="J475">
        <v>27</v>
      </c>
      <c r="K475">
        <v>434</v>
      </c>
      <c r="L475">
        <v>0</v>
      </c>
      <c r="M475">
        <v>0</v>
      </c>
      <c r="N475">
        <v>5</v>
      </c>
      <c r="O475">
        <v>0</v>
      </c>
      <c r="P475">
        <v>0</v>
      </c>
      <c r="Q475">
        <v>429</v>
      </c>
      <c r="R475">
        <v>111</v>
      </c>
      <c r="S475">
        <v>0</v>
      </c>
      <c r="T475">
        <v>18</v>
      </c>
      <c r="U475">
        <v>0</v>
      </c>
      <c r="V475">
        <v>0</v>
      </c>
      <c r="W475">
        <v>112</v>
      </c>
      <c r="X475">
        <v>0</v>
      </c>
      <c r="Y475">
        <v>0</v>
      </c>
      <c r="Z475">
        <v>0</v>
      </c>
      <c r="AA475">
        <v>72</v>
      </c>
      <c r="AB475">
        <v>0</v>
      </c>
      <c r="AC475">
        <v>117</v>
      </c>
      <c r="AD475">
        <v>0</v>
      </c>
      <c r="AE475">
        <v>319</v>
      </c>
      <c r="AF475">
        <v>48</v>
      </c>
      <c r="AJ475">
        <v>3.8530000000000002</v>
      </c>
      <c r="AK475" t="str">
        <f t="shared" si="7"/>
        <v>HP140-5000</v>
      </c>
    </row>
    <row r="476" spans="1:37">
      <c r="A476" t="s">
        <v>838</v>
      </c>
      <c r="B476" t="s">
        <v>837</v>
      </c>
      <c r="C476" t="s">
        <v>110</v>
      </c>
      <c r="D476" t="s">
        <v>609</v>
      </c>
      <c r="E476">
        <v>50</v>
      </c>
      <c r="F476">
        <v>16.8</v>
      </c>
      <c r="G476">
        <v>0</v>
      </c>
      <c r="H476">
        <v>17</v>
      </c>
      <c r="I476">
        <v>11</v>
      </c>
      <c r="J476">
        <v>85</v>
      </c>
      <c r="K476">
        <v>1140</v>
      </c>
      <c r="L476">
        <v>32</v>
      </c>
      <c r="M476">
        <v>0</v>
      </c>
      <c r="N476">
        <v>0</v>
      </c>
      <c r="O476">
        <v>0</v>
      </c>
      <c r="P476">
        <v>0</v>
      </c>
      <c r="Q476">
        <v>1140</v>
      </c>
      <c r="R476">
        <v>0</v>
      </c>
      <c r="S476">
        <v>0</v>
      </c>
      <c r="T476">
        <v>51</v>
      </c>
      <c r="U476">
        <v>0</v>
      </c>
      <c r="V476">
        <v>16</v>
      </c>
      <c r="W476">
        <v>0</v>
      </c>
      <c r="X476">
        <v>0</v>
      </c>
      <c r="Y476">
        <v>0</v>
      </c>
      <c r="Z476">
        <v>0</v>
      </c>
      <c r="AA476">
        <v>12</v>
      </c>
      <c r="AB476">
        <v>0</v>
      </c>
      <c r="AC476">
        <v>938</v>
      </c>
      <c r="AD476">
        <v>0</v>
      </c>
      <c r="AE476">
        <v>1017</v>
      </c>
      <c r="AF476">
        <v>1170</v>
      </c>
      <c r="AJ476">
        <v>4.1399999999999997</v>
      </c>
      <c r="AK476" t="str">
        <f t="shared" si="7"/>
        <v>HP140-6200</v>
      </c>
    </row>
    <row r="477" spans="1:37">
      <c r="A477" t="s">
        <v>839</v>
      </c>
      <c r="B477" t="s">
        <v>840</v>
      </c>
      <c r="C477" t="s">
        <v>267</v>
      </c>
      <c r="D477" t="s">
        <v>609</v>
      </c>
      <c r="E477">
        <v>45</v>
      </c>
      <c r="F477">
        <v>8.9</v>
      </c>
      <c r="G477">
        <v>0</v>
      </c>
      <c r="H477">
        <v>13</v>
      </c>
      <c r="I477">
        <v>6</v>
      </c>
      <c r="J477">
        <v>32</v>
      </c>
      <c r="K477">
        <v>450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450</v>
      </c>
      <c r="R477">
        <v>0</v>
      </c>
      <c r="S477">
        <v>27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146</v>
      </c>
      <c r="AA477">
        <v>140</v>
      </c>
      <c r="AB477">
        <v>65</v>
      </c>
      <c r="AC477">
        <v>0</v>
      </c>
      <c r="AD477">
        <v>0</v>
      </c>
      <c r="AE477">
        <v>389</v>
      </c>
      <c r="AF477">
        <v>165</v>
      </c>
      <c r="AJ477">
        <v>4.7</v>
      </c>
      <c r="AK477" t="str">
        <f t="shared" si="7"/>
        <v>HP144-5000</v>
      </c>
    </row>
    <row r="478" spans="1:37">
      <c r="A478" t="s">
        <v>841</v>
      </c>
      <c r="B478" t="s">
        <v>840</v>
      </c>
      <c r="C478" t="s">
        <v>267</v>
      </c>
      <c r="D478" t="s">
        <v>609</v>
      </c>
      <c r="E478">
        <v>45</v>
      </c>
      <c r="F478">
        <v>1.9</v>
      </c>
      <c r="G478">
        <v>0</v>
      </c>
      <c r="H478">
        <v>46</v>
      </c>
      <c r="I478">
        <v>23</v>
      </c>
      <c r="J478">
        <v>12</v>
      </c>
      <c r="K478">
        <v>357</v>
      </c>
      <c r="L478">
        <v>12</v>
      </c>
      <c r="M478">
        <v>0</v>
      </c>
      <c r="N478">
        <v>0</v>
      </c>
      <c r="O478">
        <v>0</v>
      </c>
      <c r="P478">
        <v>0</v>
      </c>
      <c r="Q478">
        <v>357</v>
      </c>
      <c r="R478">
        <v>0</v>
      </c>
      <c r="S478">
        <v>46</v>
      </c>
      <c r="T478">
        <v>44</v>
      </c>
      <c r="U478">
        <v>48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138</v>
      </c>
      <c r="AF478">
        <v>62</v>
      </c>
      <c r="AJ478">
        <v>4.7</v>
      </c>
      <c r="AK478" t="str">
        <f t="shared" si="7"/>
        <v>HP144-6200</v>
      </c>
    </row>
    <row r="479" spans="1:37">
      <c r="A479" t="s">
        <v>842</v>
      </c>
      <c r="B479" t="s">
        <v>843</v>
      </c>
      <c r="C479" t="s">
        <v>110</v>
      </c>
      <c r="D479" t="s">
        <v>844</v>
      </c>
      <c r="E479">
        <v>43</v>
      </c>
      <c r="F479">
        <v>15.7</v>
      </c>
      <c r="G479">
        <v>22</v>
      </c>
      <c r="H479">
        <v>13</v>
      </c>
      <c r="I479">
        <v>9</v>
      </c>
      <c r="J479">
        <v>52</v>
      </c>
      <c r="K479">
        <v>858</v>
      </c>
      <c r="L479">
        <v>23</v>
      </c>
      <c r="M479">
        <v>0</v>
      </c>
      <c r="N479">
        <v>18</v>
      </c>
      <c r="O479">
        <v>0</v>
      </c>
      <c r="P479">
        <v>0</v>
      </c>
      <c r="Q479">
        <v>840</v>
      </c>
      <c r="R479">
        <v>32</v>
      </c>
      <c r="S479">
        <v>0</v>
      </c>
      <c r="T479">
        <v>31</v>
      </c>
      <c r="U479">
        <v>9</v>
      </c>
      <c r="V479">
        <v>0</v>
      </c>
      <c r="W479">
        <v>14</v>
      </c>
      <c r="X479">
        <v>0</v>
      </c>
      <c r="Y479">
        <v>24</v>
      </c>
      <c r="Z479">
        <v>0</v>
      </c>
      <c r="AA479">
        <v>510</v>
      </c>
      <c r="AB479">
        <v>0</v>
      </c>
      <c r="AC479">
        <v>38</v>
      </c>
      <c r="AD479">
        <v>0</v>
      </c>
      <c r="AE479">
        <v>626</v>
      </c>
      <c r="AF479">
        <v>463</v>
      </c>
      <c r="AJ479">
        <v>4.24</v>
      </c>
      <c r="AK479" t="str">
        <f t="shared" si="7"/>
        <v>HP156-5000</v>
      </c>
    </row>
    <row r="480" spans="1:37">
      <c r="A480" t="s">
        <v>845</v>
      </c>
      <c r="B480" t="s">
        <v>843</v>
      </c>
      <c r="C480" t="s">
        <v>110</v>
      </c>
      <c r="D480" t="s">
        <v>844</v>
      </c>
      <c r="E480">
        <v>43</v>
      </c>
      <c r="F480">
        <v>32.6</v>
      </c>
      <c r="G480">
        <v>0</v>
      </c>
      <c r="H480">
        <v>5</v>
      </c>
      <c r="I480">
        <v>31</v>
      </c>
      <c r="J480">
        <v>72</v>
      </c>
      <c r="K480">
        <v>651</v>
      </c>
      <c r="L480">
        <v>15</v>
      </c>
      <c r="M480">
        <v>0</v>
      </c>
      <c r="N480">
        <v>0</v>
      </c>
      <c r="O480">
        <v>0</v>
      </c>
      <c r="P480">
        <v>0</v>
      </c>
      <c r="Q480">
        <v>651</v>
      </c>
      <c r="R480">
        <v>0</v>
      </c>
      <c r="S480">
        <v>0</v>
      </c>
      <c r="T480">
        <v>0</v>
      </c>
      <c r="U480">
        <v>15</v>
      </c>
      <c r="V480">
        <v>0</v>
      </c>
      <c r="W480">
        <v>0</v>
      </c>
      <c r="X480">
        <v>169</v>
      </c>
      <c r="Y480">
        <v>94</v>
      </c>
      <c r="Z480">
        <v>0</v>
      </c>
      <c r="AA480">
        <v>534</v>
      </c>
      <c r="AB480">
        <v>0</v>
      </c>
      <c r="AC480">
        <v>49</v>
      </c>
      <c r="AD480">
        <v>0</v>
      </c>
      <c r="AE480">
        <v>861</v>
      </c>
      <c r="AF480">
        <v>251</v>
      </c>
      <c r="AJ480">
        <v>4.24</v>
      </c>
      <c r="AK480" t="str">
        <f t="shared" si="7"/>
        <v>HP156-6200</v>
      </c>
    </row>
    <row r="481" spans="1:37">
      <c r="A481" t="s">
        <v>846</v>
      </c>
      <c r="B481" t="s">
        <v>847</v>
      </c>
      <c r="C481" t="s">
        <v>329</v>
      </c>
      <c r="D481" t="s">
        <v>609</v>
      </c>
      <c r="E481">
        <v>50</v>
      </c>
      <c r="F481">
        <v>29.5</v>
      </c>
      <c r="G481">
        <v>0</v>
      </c>
      <c r="H481">
        <v>4</v>
      </c>
      <c r="I481">
        <v>2</v>
      </c>
      <c r="J481">
        <v>30</v>
      </c>
      <c r="K481">
        <v>472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472</v>
      </c>
      <c r="R481">
        <v>0</v>
      </c>
      <c r="S481">
        <v>12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352</v>
      </c>
      <c r="AD481">
        <v>0</v>
      </c>
      <c r="AE481">
        <v>364</v>
      </c>
      <c r="AF481">
        <v>0</v>
      </c>
      <c r="AJ481">
        <v>4.63</v>
      </c>
      <c r="AK481" t="str">
        <f t="shared" si="7"/>
        <v>HP158-5000</v>
      </c>
    </row>
    <row r="482" spans="1:37">
      <c r="A482" t="s">
        <v>848</v>
      </c>
      <c r="B482" t="s">
        <v>849</v>
      </c>
      <c r="C482" t="s">
        <v>110</v>
      </c>
      <c r="D482" t="s">
        <v>850</v>
      </c>
      <c r="E482">
        <v>43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181</v>
      </c>
      <c r="L482">
        <v>8</v>
      </c>
      <c r="M482">
        <v>0</v>
      </c>
      <c r="N482">
        <v>0</v>
      </c>
      <c r="O482">
        <v>0</v>
      </c>
      <c r="P482">
        <v>0</v>
      </c>
      <c r="Q482">
        <v>181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11</v>
      </c>
      <c r="AJ482">
        <v>4.92</v>
      </c>
      <c r="AK482" t="str">
        <f t="shared" si="7"/>
        <v>HP168-5000</v>
      </c>
    </row>
    <row r="483" spans="1:37">
      <c r="A483" t="s">
        <v>851</v>
      </c>
      <c r="B483" t="s">
        <v>852</v>
      </c>
      <c r="C483" t="s">
        <v>267</v>
      </c>
      <c r="D483" t="s">
        <v>609</v>
      </c>
      <c r="E483">
        <v>45</v>
      </c>
      <c r="F483">
        <v>0.5</v>
      </c>
      <c r="G483">
        <v>38</v>
      </c>
      <c r="H483">
        <v>48</v>
      </c>
      <c r="I483">
        <v>124</v>
      </c>
      <c r="J483">
        <v>191</v>
      </c>
      <c r="K483">
        <v>135</v>
      </c>
      <c r="L483">
        <v>14</v>
      </c>
      <c r="M483">
        <v>0</v>
      </c>
      <c r="N483">
        <v>32</v>
      </c>
      <c r="O483">
        <v>0</v>
      </c>
      <c r="P483">
        <v>0</v>
      </c>
      <c r="Q483">
        <v>103</v>
      </c>
      <c r="R483">
        <v>45</v>
      </c>
      <c r="S483">
        <v>61</v>
      </c>
      <c r="T483">
        <v>57</v>
      </c>
      <c r="U483">
        <v>27</v>
      </c>
      <c r="V483">
        <v>126</v>
      </c>
      <c r="W483">
        <v>158</v>
      </c>
      <c r="X483">
        <v>316</v>
      </c>
      <c r="Y483">
        <v>459</v>
      </c>
      <c r="Z483">
        <v>0</v>
      </c>
      <c r="AA483">
        <v>295</v>
      </c>
      <c r="AB483">
        <v>404</v>
      </c>
      <c r="AC483">
        <v>164</v>
      </c>
      <c r="AD483">
        <v>220</v>
      </c>
      <c r="AE483">
        <v>2287</v>
      </c>
      <c r="AF483">
        <v>0</v>
      </c>
      <c r="AJ483">
        <v>5.67</v>
      </c>
      <c r="AK483" t="str">
        <f t="shared" si="7"/>
        <v>HP190-5000</v>
      </c>
    </row>
    <row r="484" spans="1:37">
      <c r="A484" t="s">
        <v>853</v>
      </c>
      <c r="B484" t="s">
        <v>852</v>
      </c>
      <c r="C484" t="s">
        <v>267</v>
      </c>
      <c r="D484" t="s">
        <v>609</v>
      </c>
      <c r="E484">
        <v>45</v>
      </c>
      <c r="F484">
        <v>4.9000000000000004</v>
      </c>
      <c r="G484">
        <v>0</v>
      </c>
      <c r="H484">
        <v>55</v>
      </c>
      <c r="I484">
        <v>118</v>
      </c>
      <c r="J484">
        <v>144</v>
      </c>
      <c r="K484">
        <v>1088</v>
      </c>
      <c r="L484">
        <v>74</v>
      </c>
      <c r="M484">
        <v>0</v>
      </c>
      <c r="N484">
        <v>0</v>
      </c>
      <c r="O484">
        <v>0</v>
      </c>
      <c r="P484">
        <v>0</v>
      </c>
      <c r="Q484">
        <v>1088</v>
      </c>
      <c r="R484">
        <v>0</v>
      </c>
      <c r="S484">
        <v>0</v>
      </c>
      <c r="T484">
        <v>166</v>
      </c>
      <c r="U484">
        <v>0</v>
      </c>
      <c r="V484">
        <v>438</v>
      </c>
      <c r="W484">
        <v>0</v>
      </c>
      <c r="X484">
        <v>105</v>
      </c>
      <c r="Y484">
        <v>326</v>
      </c>
      <c r="Z484">
        <v>0</v>
      </c>
      <c r="AA484">
        <v>193</v>
      </c>
      <c r="AB484">
        <v>0</v>
      </c>
      <c r="AC484">
        <v>278</v>
      </c>
      <c r="AD484">
        <v>223</v>
      </c>
      <c r="AE484">
        <v>1729</v>
      </c>
      <c r="AF484">
        <v>1185</v>
      </c>
      <c r="AJ484">
        <v>5.62</v>
      </c>
      <c r="AK484" t="str">
        <f t="shared" si="7"/>
        <v>HP190-6200</v>
      </c>
    </row>
    <row r="485" spans="1:37">
      <c r="A485" t="s">
        <v>854</v>
      </c>
      <c r="B485" t="s">
        <v>855</v>
      </c>
      <c r="C485" t="s">
        <v>110</v>
      </c>
      <c r="D485" t="s">
        <v>609</v>
      </c>
      <c r="E485">
        <v>50</v>
      </c>
      <c r="F485">
        <v>0.3</v>
      </c>
      <c r="G485">
        <v>1</v>
      </c>
      <c r="H485">
        <v>310</v>
      </c>
      <c r="I485">
        <v>155</v>
      </c>
      <c r="J485">
        <v>109</v>
      </c>
      <c r="K485">
        <v>384</v>
      </c>
      <c r="L485">
        <v>5</v>
      </c>
      <c r="M485">
        <v>0</v>
      </c>
      <c r="N485">
        <v>1</v>
      </c>
      <c r="O485">
        <v>0</v>
      </c>
      <c r="P485">
        <v>0</v>
      </c>
      <c r="Q485">
        <v>383</v>
      </c>
      <c r="R485">
        <v>177</v>
      </c>
      <c r="S485">
        <v>0</v>
      </c>
      <c r="T485">
        <v>930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45</v>
      </c>
      <c r="AA485">
        <v>0</v>
      </c>
      <c r="AB485">
        <v>0</v>
      </c>
      <c r="AC485">
        <v>0</v>
      </c>
      <c r="AD485">
        <v>335</v>
      </c>
      <c r="AE485">
        <v>1310</v>
      </c>
      <c r="AF485">
        <v>442</v>
      </c>
      <c r="AJ485">
        <v>4.0199999999999996</v>
      </c>
      <c r="AK485" t="str">
        <f t="shared" si="7"/>
        <v>HP194-5000</v>
      </c>
    </row>
    <row r="486" spans="1:37">
      <c r="A486" t="s">
        <v>856</v>
      </c>
      <c r="B486" t="s">
        <v>855</v>
      </c>
      <c r="C486" t="s">
        <v>110</v>
      </c>
      <c r="D486" t="s">
        <v>609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31</v>
      </c>
      <c r="K486">
        <v>2880</v>
      </c>
      <c r="L486">
        <v>0</v>
      </c>
      <c r="M486">
        <v>0</v>
      </c>
      <c r="N486">
        <v>0</v>
      </c>
      <c r="O486">
        <v>706</v>
      </c>
      <c r="P486">
        <v>0</v>
      </c>
      <c r="Q486">
        <v>2174</v>
      </c>
      <c r="R486">
        <v>958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376</v>
      </c>
      <c r="AB486">
        <v>0</v>
      </c>
      <c r="AC486">
        <v>0</v>
      </c>
      <c r="AD486">
        <v>0</v>
      </c>
      <c r="AE486">
        <v>376</v>
      </c>
      <c r="AF486">
        <v>1717</v>
      </c>
      <c r="AJ486">
        <v>4.1399999999999997</v>
      </c>
      <c r="AK486" t="str">
        <f t="shared" si="7"/>
        <v>HP194-6200</v>
      </c>
    </row>
    <row r="487" spans="1:37">
      <c r="A487" t="s">
        <v>857</v>
      </c>
      <c r="B487" t="s">
        <v>858</v>
      </c>
      <c r="C487" t="s">
        <v>110</v>
      </c>
      <c r="E487">
        <v>50</v>
      </c>
      <c r="F487">
        <v>-0.5</v>
      </c>
      <c r="G487">
        <v>45</v>
      </c>
      <c r="H487">
        <v>19</v>
      </c>
      <c r="I487">
        <v>23</v>
      </c>
      <c r="J487">
        <v>11</v>
      </c>
      <c r="K487">
        <v>0</v>
      </c>
      <c r="L487">
        <v>10</v>
      </c>
      <c r="M487">
        <v>0</v>
      </c>
      <c r="N487">
        <v>37</v>
      </c>
      <c r="O487">
        <v>0</v>
      </c>
      <c r="P487">
        <v>0</v>
      </c>
      <c r="Q487">
        <v>-37</v>
      </c>
      <c r="R487">
        <v>34</v>
      </c>
      <c r="S487">
        <v>0</v>
      </c>
      <c r="T487">
        <v>58</v>
      </c>
      <c r="U487">
        <v>0</v>
      </c>
      <c r="V487">
        <v>78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136</v>
      </c>
      <c r="AF487">
        <v>0</v>
      </c>
      <c r="AJ487">
        <v>4.1500000000000004</v>
      </c>
      <c r="AK487" t="str">
        <f t="shared" si="7"/>
        <v>HP207-5000</v>
      </c>
    </row>
    <row r="488" spans="1:37">
      <c r="A488" t="s">
        <v>859</v>
      </c>
      <c r="B488" t="s">
        <v>858</v>
      </c>
      <c r="C488" t="s">
        <v>110</v>
      </c>
      <c r="D488" t="s">
        <v>860</v>
      </c>
      <c r="E488">
        <v>50</v>
      </c>
      <c r="F488">
        <v>0</v>
      </c>
      <c r="G488">
        <v>0</v>
      </c>
      <c r="H488">
        <v>0</v>
      </c>
      <c r="I488">
        <v>21</v>
      </c>
      <c r="J488">
        <v>23</v>
      </c>
      <c r="K488">
        <v>113</v>
      </c>
      <c r="L488">
        <v>15</v>
      </c>
      <c r="M488">
        <v>0</v>
      </c>
      <c r="N488">
        <v>0</v>
      </c>
      <c r="O488">
        <v>0</v>
      </c>
      <c r="P488">
        <v>0</v>
      </c>
      <c r="Q488">
        <v>113</v>
      </c>
      <c r="R488">
        <v>137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123</v>
      </c>
      <c r="Y488">
        <v>0</v>
      </c>
      <c r="Z488">
        <v>0</v>
      </c>
      <c r="AA488">
        <v>18</v>
      </c>
      <c r="AB488">
        <v>16</v>
      </c>
      <c r="AC488">
        <v>100</v>
      </c>
      <c r="AD488">
        <v>13</v>
      </c>
      <c r="AE488">
        <v>270</v>
      </c>
      <c r="AF488">
        <v>830</v>
      </c>
      <c r="AJ488">
        <v>5.9</v>
      </c>
      <c r="AK488" t="str">
        <f t="shared" si="7"/>
        <v>HP207-6200</v>
      </c>
    </row>
    <row r="489" spans="1:37">
      <c r="A489" t="s">
        <v>861</v>
      </c>
      <c r="B489" t="s">
        <v>862</v>
      </c>
      <c r="C489" t="s">
        <v>110</v>
      </c>
      <c r="D489" t="s">
        <v>860</v>
      </c>
      <c r="E489">
        <v>43</v>
      </c>
      <c r="F489">
        <v>6.7</v>
      </c>
      <c r="G489">
        <v>50</v>
      </c>
      <c r="H489">
        <v>13</v>
      </c>
      <c r="I489">
        <v>14</v>
      </c>
      <c r="J489">
        <v>34</v>
      </c>
      <c r="K489">
        <v>390</v>
      </c>
      <c r="L489">
        <v>12</v>
      </c>
      <c r="M489">
        <v>0</v>
      </c>
      <c r="N489">
        <v>41</v>
      </c>
      <c r="O489">
        <v>0</v>
      </c>
      <c r="P489">
        <v>0</v>
      </c>
      <c r="Q489">
        <v>349</v>
      </c>
      <c r="R489">
        <v>65</v>
      </c>
      <c r="S489">
        <v>39</v>
      </c>
      <c r="T489">
        <v>0</v>
      </c>
      <c r="U489">
        <v>0</v>
      </c>
      <c r="V489">
        <v>44</v>
      </c>
      <c r="W489">
        <v>0</v>
      </c>
      <c r="X489">
        <v>0</v>
      </c>
      <c r="Y489">
        <v>192</v>
      </c>
      <c r="Z489">
        <v>44</v>
      </c>
      <c r="AA489">
        <v>39</v>
      </c>
      <c r="AB489">
        <v>32</v>
      </c>
      <c r="AC489">
        <v>20</v>
      </c>
      <c r="AD489">
        <v>0</v>
      </c>
      <c r="AE489">
        <v>410</v>
      </c>
      <c r="AF489">
        <v>249</v>
      </c>
      <c r="AJ489">
        <v>4.6100000000000003</v>
      </c>
      <c r="AK489" t="str">
        <f t="shared" si="7"/>
        <v>HP215-6200</v>
      </c>
    </row>
    <row r="490" spans="1:37">
      <c r="A490" t="s">
        <v>5413</v>
      </c>
      <c r="B490" t="s">
        <v>864</v>
      </c>
      <c r="C490" t="s">
        <v>110</v>
      </c>
      <c r="D490" t="s">
        <v>7588</v>
      </c>
      <c r="E490">
        <v>50</v>
      </c>
      <c r="F490">
        <v>0</v>
      </c>
      <c r="G490">
        <v>0</v>
      </c>
      <c r="H490">
        <v>49</v>
      </c>
      <c r="I490">
        <v>24</v>
      </c>
      <c r="J490">
        <v>12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61</v>
      </c>
      <c r="T490">
        <v>85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146</v>
      </c>
      <c r="AF490">
        <v>0</v>
      </c>
      <c r="AJ490">
        <v>4.1500000000000004</v>
      </c>
      <c r="AK490" t="str">
        <f t="shared" si="7"/>
        <v>HP218-5000</v>
      </c>
    </row>
    <row r="491" spans="1:37">
      <c r="A491" t="s">
        <v>863</v>
      </c>
      <c r="B491" t="s">
        <v>864</v>
      </c>
      <c r="C491" t="s">
        <v>110</v>
      </c>
      <c r="D491" t="s">
        <v>7589</v>
      </c>
      <c r="E491">
        <v>50</v>
      </c>
      <c r="F491">
        <v>0</v>
      </c>
      <c r="G491">
        <v>0</v>
      </c>
      <c r="H491">
        <v>33</v>
      </c>
      <c r="I491">
        <v>41</v>
      </c>
      <c r="J491">
        <v>42</v>
      </c>
      <c r="K491">
        <v>0</v>
      </c>
      <c r="L491">
        <v>17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123</v>
      </c>
      <c r="S491">
        <v>100</v>
      </c>
      <c r="T491">
        <v>0</v>
      </c>
      <c r="U491">
        <v>0</v>
      </c>
      <c r="V491">
        <v>0</v>
      </c>
      <c r="W491">
        <v>0</v>
      </c>
      <c r="X491">
        <v>148</v>
      </c>
      <c r="Y491">
        <v>0</v>
      </c>
      <c r="Z491">
        <v>60</v>
      </c>
      <c r="AA491">
        <v>60</v>
      </c>
      <c r="AB491">
        <v>64</v>
      </c>
      <c r="AC491">
        <v>0</v>
      </c>
      <c r="AD491">
        <v>74</v>
      </c>
      <c r="AE491">
        <v>506</v>
      </c>
      <c r="AF491">
        <v>464</v>
      </c>
      <c r="AJ491">
        <v>4.6100000000000003</v>
      </c>
      <c r="AK491" t="str">
        <f t="shared" si="7"/>
        <v>HP218-6200</v>
      </c>
    </row>
    <row r="492" spans="1:37">
      <c r="A492" t="s">
        <v>865</v>
      </c>
      <c r="B492" t="s">
        <v>866</v>
      </c>
      <c r="C492" t="s">
        <v>275</v>
      </c>
      <c r="E492">
        <v>43</v>
      </c>
      <c r="F492">
        <v>-0.1</v>
      </c>
      <c r="G492">
        <v>12</v>
      </c>
      <c r="H492">
        <v>20</v>
      </c>
      <c r="I492">
        <v>26</v>
      </c>
      <c r="J492">
        <v>19</v>
      </c>
      <c r="K492">
        <v>0</v>
      </c>
      <c r="L492">
        <v>14</v>
      </c>
      <c r="M492">
        <v>0</v>
      </c>
      <c r="N492">
        <v>10</v>
      </c>
      <c r="O492">
        <v>0</v>
      </c>
      <c r="P492">
        <v>0</v>
      </c>
      <c r="Q492">
        <v>-10</v>
      </c>
      <c r="R492">
        <v>64</v>
      </c>
      <c r="S492">
        <v>0</v>
      </c>
      <c r="T492">
        <v>60</v>
      </c>
      <c r="U492">
        <v>0</v>
      </c>
      <c r="V492">
        <v>97</v>
      </c>
      <c r="W492">
        <v>0</v>
      </c>
      <c r="X492">
        <v>0</v>
      </c>
      <c r="Y492">
        <v>33</v>
      </c>
      <c r="Z492">
        <v>35</v>
      </c>
      <c r="AA492">
        <v>0</v>
      </c>
      <c r="AB492">
        <v>0</v>
      </c>
      <c r="AC492">
        <v>0</v>
      </c>
      <c r="AD492">
        <v>0</v>
      </c>
      <c r="AE492">
        <v>225</v>
      </c>
      <c r="AF492">
        <v>214</v>
      </c>
      <c r="AJ492">
        <v>4.76</v>
      </c>
      <c r="AK492" t="str">
        <f t="shared" si="7"/>
        <v>HP223-5000</v>
      </c>
    </row>
    <row r="493" spans="1:37">
      <c r="A493" t="s">
        <v>867</v>
      </c>
      <c r="B493" t="s">
        <v>866</v>
      </c>
      <c r="C493" t="s">
        <v>275</v>
      </c>
      <c r="D493" t="s">
        <v>860</v>
      </c>
      <c r="E493">
        <v>43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2355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2355</v>
      </c>
      <c r="R493">
        <v>177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68</v>
      </c>
      <c r="Z493">
        <v>0</v>
      </c>
      <c r="AA493">
        <v>32</v>
      </c>
      <c r="AB493">
        <v>215</v>
      </c>
      <c r="AC493">
        <v>0</v>
      </c>
      <c r="AD493">
        <v>0</v>
      </c>
      <c r="AE493">
        <v>315</v>
      </c>
      <c r="AF493">
        <v>461</v>
      </c>
      <c r="AJ493">
        <v>6.13</v>
      </c>
      <c r="AK493" t="str">
        <f t="shared" si="7"/>
        <v>HP223-6200</v>
      </c>
    </row>
    <row r="494" spans="1:37">
      <c r="A494" t="s">
        <v>868</v>
      </c>
      <c r="B494" t="s">
        <v>869</v>
      </c>
      <c r="C494" t="s">
        <v>110</v>
      </c>
      <c r="D494" t="s">
        <v>870</v>
      </c>
      <c r="E494">
        <v>50</v>
      </c>
      <c r="F494">
        <v>3.3</v>
      </c>
      <c r="G494">
        <v>0</v>
      </c>
      <c r="H494">
        <v>15</v>
      </c>
      <c r="I494">
        <v>133</v>
      </c>
      <c r="J494">
        <v>108</v>
      </c>
      <c r="K494">
        <v>203</v>
      </c>
      <c r="L494">
        <v>263</v>
      </c>
      <c r="M494">
        <v>0</v>
      </c>
      <c r="N494">
        <v>0</v>
      </c>
      <c r="O494">
        <v>0</v>
      </c>
      <c r="P494">
        <v>0</v>
      </c>
      <c r="Q494">
        <v>203</v>
      </c>
      <c r="R494">
        <v>237</v>
      </c>
      <c r="S494">
        <v>46</v>
      </c>
      <c r="T494">
        <v>0</v>
      </c>
      <c r="U494">
        <v>0</v>
      </c>
      <c r="V494">
        <v>90</v>
      </c>
      <c r="W494">
        <v>154</v>
      </c>
      <c r="X494">
        <v>505</v>
      </c>
      <c r="Y494">
        <v>96</v>
      </c>
      <c r="Z494">
        <v>65</v>
      </c>
      <c r="AA494">
        <v>0</v>
      </c>
      <c r="AB494">
        <v>156</v>
      </c>
      <c r="AC494">
        <v>96</v>
      </c>
      <c r="AD494">
        <v>92</v>
      </c>
      <c r="AE494">
        <v>1300</v>
      </c>
      <c r="AF494">
        <v>2832</v>
      </c>
      <c r="AJ494">
        <v>2.86</v>
      </c>
      <c r="AK494" t="str">
        <f t="shared" si="7"/>
        <v>HP256-5000</v>
      </c>
    </row>
    <row r="495" spans="1:37">
      <c r="A495" t="s">
        <v>871</v>
      </c>
      <c r="B495" t="s">
        <v>869</v>
      </c>
      <c r="C495" t="s">
        <v>110</v>
      </c>
      <c r="D495" t="s">
        <v>870</v>
      </c>
      <c r="E495">
        <v>50</v>
      </c>
      <c r="F495">
        <v>59.1</v>
      </c>
      <c r="G495">
        <v>90</v>
      </c>
      <c r="H495">
        <v>3</v>
      </c>
      <c r="I495">
        <v>32</v>
      </c>
      <c r="J495">
        <v>40</v>
      </c>
      <c r="K495">
        <v>705</v>
      </c>
      <c r="L495">
        <v>151</v>
      </c>
      <c r="M495">
        <v>0</v>
      </c>
      <c r="N495">
        <v>75</v>
      </c>
      <c r="O495">
        <v>0</v>
      </c>
      <c r="P495">
        <v>0</v>
      </c>
      <c r="Q495">
        <v>630</v>
      </c>
      <c r="R495">
        <v>172</v>
      </c>
      <c r="S495">
        <v>0</v>
      </c>
      <c r="T495">
        <v>8</v>
      </c>
      <c r="U495">
        <v>0</v>
      </c>
      <c r="V495">
        <v>18</v>
      </c>
      <c r="W495">
        <v>0</v>
      </c>
      <c r="X495">
        <v>167</v>
      </c>
      <c r="Y495">
        <v>149</v>
      </c>
      <c r="Z495">
        <v>20</v>
      </c>
      <c r="AA495">
        <v>62</v>
      </c>
      <c r="AB495">
        <v>57</v>
      </c>
      <c r="AC495">
        <v>0</v>
      </c>
      <c r="AD495">
        <v>0</v>
      </c>
      <c r="AE495">
        <v>481</v>
      </c>
      <c r="AF495">
        <v>2031</v>
      </c>
      <c r="AJ495">
        <v>2.86</v>
      </c>
      <c r="AK495" t="str">
        <f t="shared" si="7"/>
        <v>HP256-6200</v>
      </c>
    </row>
    <row r="496" spans="1:37">
      <c r="A496" t="s">
        <v>872</v>
      </c>
      <c r="B496" t="s">
        <v>873</v>
      </c>
      <c r="C496" t="s">
        <v>329</v>
      </c>
      <c r="D496" t="s">
        <v>874</v>
      </c>
      <c r="E496">
        <v>50</v>
      </c>
      <c r="F496">
        <v>2.4</v>
      </c>
      <c r="G496">
        <v>469</v>
      </c>
      <c r="H496">
        <v>173</v>
      </c>
      <c r="I496">
        <v>302</v>
      </c>
      <c r="J496">
        <v>757</v>
      </c>
      <c r="K496">
        <v>2056</v>
      </c>
      <c r="L496">
        <v>249</v>
      </c>
      <c r="M496">
        <v>0</v>
      </c>
      <c r="N496">
        <v>391</v>
      </c>
      <c r="O496">
        <v>0</v>
      </c>
      <c r="P496">
        <v>0</v>
      </c>
      <c r="Q496">
        <v>1665</v>
      </c>
      <c r="R496">
        <v>0</v>
      </c>
      <c r="S496">
        <v>161</v>
      </c>
      <c r="T496">
        <v>175</v>
      </c>
      <c r="U496">
        <v>183</v>
      </c>
      <c r="V496">
        <v>786</v>
      </c>
      <c r="W496">
        <v>36</v>
      </c>
      <c r="X496">
        <v>472</v>
      </c>
      <c r="Y496">
        <v>1694</v>
      </c>
      <c r="Z496">
        <v>3137</v>
      </c>
      <c r="AA496">
        <v>311</v>
      </c>
      <c r="AB496">
        <v>0</v>
      </c>
      <c r="AC496">
        <v>1192</v>
      </c>
      <c r="AD496">
        <v>941</v>
      </c>
      <c r="AE496">
        <v>9088</v>
      </c>
      <c r="AF496">
        <v>13613</v>
      </c>
      <c r="AJ496">
        <v>3.38</v>
      </c>
      <c r="AK496" t="str">
        <f t="shared" si="7"/>
        <v>HP268-5000</v>
      </c>
    </row>
    <row r="497" spans="1:37">
      <c r="A497" t="s">
        <v>875</v>
      </c>
      <c r="B497" t="s">
        <v>873</v>
      </c>
      <c r="C497" t="s">
        <v>329</v>
      </c>
      <c r="D497" t="s">
        <v>874</v>
      </c>
      <c r="E497">
        <v>50</v>
      </c>
      <c r="F497">
        <v>0.3</v>
      </c>
      <c r="G497">
        <v>460</v>
      </c>
      <c r="H497">
        <v>299</v>
      </c>
      <c r="I497">
        <v>406</v>
      </c>
      <c r="J497">
        <v>511</v>
      </c>
      <c r="K497">
        <v>694</v>
      </c>
      <c r="L497">
        <v>606</v>
      </c>
      <c r="M497">
        <v>0</v>
      </c>
      <c r="N497">
        <v>383</v>
      </c>
      <c r="O497">
        <v>0</v>
      </c>
      <c r="P497">
        <v>0</v>
      </c>
      <c r="Q497">
        <v>311</v>
      </c>
      <c r="R497">
        <v>479</v>
      </c>
      <c r="S497">
        <v>629</v>
      </c>
      <c r="T497">
        <v>267</v>
      </c>
      <c r="U497">
        <v>0</v>
      </c>
      <c r="V497">
        <v>427</v>
      </c>
      <c r="W497">
        <v>700</v>
      </c>
      <c r="X497">
        <v>411</v>
      </c>
      <c r="Y497">
        <v>752</v>
      </c>
      <c r="Z497">
        <v>1288</v>
      </c>
      <c r="AA497">
        <v>665</v>
      </c>
      <c r="AB497">
        <v>256</v>
      </c>
      <c r="AC497">
        <v>735</v>
      </c>
      <c r="AD497">
        <v>0</v>
      </c>
      <c r="AE497">
        <v>6130</v>
      </c>
      <c r="AF497">
        <v>5160</v>
      </c>
      <c r="AJ497">
        <v>3.38</v>
      </c>
      <c r="AK497" t="str">
        <f t="shared" si="7"/>
        <v>HP268-6200</v>
      </c>
    </row>
    <row r="498" spans="1:37">
      <c r="A498" t="s">
        <v>876</v>
      </c>
      <c r="B498" t="s">
        <v>877</v>
      </c>
      <c r="C498" t="s">
        <v>110</v>
      </c>
      <c r="D498" t="s">
        <v>878</v>
      </c>
      <c r="E498">
        <v>50</v>
      </c>
      <c r="F498">
        <v>618</v>
      </c>
      <c r="G498">
        <v>0</v>
      </c>
      <c r="H498">
        <v>0</v>
      </c>
      <c r="I498">
        <v>108</v>
      </c>
      <c r="J498">
        <v>54</v>
      </c>
      <c r="K498">
        <v>824</v>
      </c>
      <c r="L498">
        <v>110</v>
      </c>
      <c r="M498">
        <v>0</v>
      </c>
      <c r="N498">
        <v>0</v>
      </c>
      <c r="O498">
        <v>0</v>
      </c>
      <c r="P498">
        <v>0</v>
      </c>
      <c r="Q498">
        <v>824</v>
      </c>
      <c r="R498">
        <v>36</v>
      </c>
      <c r="S498">
        <v>0</v>
      </c>
      <c r="T498">
        <v>1</v>
      </c>
      <c r="U498">
        <v>0</v>
      </c>
      <c r="V498">
        <v>117</v>
      </c>
      <c r="W498">
        <v>486</v>
      </c>
      <c r="X498">
        <v>41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645</v>
      </c>
      <c r="AF498">
        <v>2942</v>
      </c>
      <c r="AJ498">
        <v>4.6100000000000003</v>
      </c>
      <c r="AK498" t="str">
        <f t="shared" si="7"/>
        <v>HP272-5000</v>
      </c>
    </row>
    <row r="499" spans="1:37">
      <c r="A499" t="s">
        <v>879</v>
      </c>
      <c r="B499" t="s">
        <v>877</v>
      </c>
      <c r="C499" t="s">
        <v>110</v>
      </c>
      <c r="D499" t="s">
        <v>878</v>
      </c>
      <c r="E499">
        <v>50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185</v>
      </c>
      <c r="L499">
        <v>624</v>
      </c>
      <c r="M499">
        <v>0</v>
      </c>
      <c r="N499">
        <v>0</v>
      </c>
      <c r="O499">
        <v>0</v>
      </c>
      <c r="P499">
        <v>0</v>
      </c>
      <c r="Q499">
        <v>185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360</v>
      </c>
      <c r="AJ499">
        <v>4.25</v>
      </c>
      <c r="AK499" t="str">
        <f t="shared" si="7"/>
        <v>HP272-6200</v>
      </c>
    </row>
    <row r="500" spans="1:37">
      <c r="A500" t="s">
        <v>6267</v>
      </c>
      <c r="B500" t="s">
        <v>880</v>
      </c>
      <c r="C500" t="s">
        <v>110</v>
      </c>
      <c r="D500" t="s">
        <v>878</v>
      </c>
      <c r="E500">
        <v>50</v>
      </c>
      <c r="F500">
        <v>0</v>
      </c>
      <c r="G500">
        <v>0</v>
      </c>
      <c r="H500">
        <v>0</v>
      </c>
      <c r="I500">
        <v>8</v>
      </c>
      <c r="J500">
        <v>23</v>
      </c>
      <c r="K500">
        <v>0</v>
      </c>
      <c r="L500">
        <v>2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16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50</v>
      </c>
      <c r="Y500">
        <v>0</v>
      </c>
      <c r="Z500">
        <v>51</v>
      </c>
      <c r="AA500">
        <v>92</v>
      </c>
      <c r="AB500">
        <v>88</v>
      </c>
      <c r="AC500">
        <v>0</v>
      </c>
      <c r="AD500">
        <v>0</v>
      </c>
      <c r="AE500">
        <v>281</v>
      </c>
      <c r="AF500">
        <v>150</v>
      </c>
      <c r="AJ500">
        <v>5.03</v>
      </c>
      <c r="AK500" t="str">
        <f t="shared" si="7"/>
        <v>HP273-5000</v>
      </c>
    </row>
    <row r="501" spans="1:37">
      <c r="A501" t="s">
        <v>881</v>
      </c>
      <c r="B501" t="s">
        <v>880</v>
      </c>
      <c r="C501" t="s">
        <v>110</v>
      </c>
      <c r="D501" t="s">
        <v>878</v>
      </c>
      <c r="E501">
        <v>50</v>
      </c>
      <c r="F501">
        <v>11</v>
      </c>
      <c r="G501">
        <v>0</v>
      </c>
      <c r="H501">
        <v>19</v>
      </c>
      <c r="I501">
        <v>10</v>
      </c>
      <c r="J501">
        <v>16</v>
      </c>
      <c r="K501">
        <v>833</v>
      </c>
      <c r="L501">
        <v>31</v>
      </c>
      <c r="M501">
        <v>0</v>
      </c>
      <c r="N501">
        <v>0</v>
      </c>
      <c r="O501">
        <v>0</v>
      </c>
      <c r="P501">
        <v>0</v>
      </c>
      <c r="Q501">
        <v>833</v>
      </c>
      <c r="R501">
        <v>0</v>
      </c>
      <c r="S501">
        <v>57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75</v>
      </c>
      <c r="AC501">
        <v>57</v>
      </c>
      <c r="AD501">
        <v>0</v>
      </c>
      <c r="AE501">
        <v>189</v>
      </c>
      <c r="AF501">
        <v>51</v>
      </c>
      <c r="AJ501">
        <v>5.03</v>
      </c>
      <c r="AK501" t="str">
        <f t="shared" si="7"/>
        <v>HP273-6200</v>
      </c>
    </row>
    <row r="502" spans="1:37">
      <c r="A502" t="s">
        <v>882</v>
      </c>
      <c r="B502" t="s">
        <v>883</v>
      </c>
      <c r="C502" t="s">
        <v>275</v>
      </c>
      <c r="D502" t="s">
        <v>884</v>
      </c>
      <c r="E502">
        <v>43</v>
      </c>
      <c r="F502">
        <v>0</v>
      </c>
      <c r="G502">
        <v>0</v>
      </c>
      <c r="H502">
        <v>0</v>
      </c>
      <c r="I502">
        <v>0</v>
      </c>
      <c r="J502">
        <v>12</v>
      </c>
      <c r="K502">
        <v>2023</v>
      </c>
      <c r="L502">
        <v>5</v>
      </c>
      <c r="M502">
        <v>0</v>
      </c>
      <c r="N502">
        <v>0</v>
      </c>
      <c r="O502">
        <v>0</v>
      </c>
      <c r="P502">
        <v>0</v>
      </c>
      <c r="Q502">
        <v>2023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146</v>
      </c>
      <c r="AB502">
        <v>0</v>
      </c>
      <c r="AC502">
        <v>0</v>
      </c>
      <c r="AD502">
        <v>0</v>
      </c>
      <c r="AE502">
        <v>146</v>
      </c>
      <c r="AF502">
        <v>46</v>
      </c>
      <c r="AJ502">
        <v>6.83</v>
      </c>
      <c r="AK502" t="str">
        <f t="shared" si="7"/>
        <v>HP288-5000</v>
      </c>
    </row>
    <row r="503" spans="1:37">
      <c r="A503" t="s">
        <v>885</v>
      </c>
      <c r="B503" t="s">
        <v>883</v>
      </c>
      <c r="C503" t="s">
        <v>275</v>
      </c>
      <c r="D503" t="s">
        <v>884</v>
      </c>
      <c r="E503">
        <v>43</v>
      </c>
      <c r="F503">
        <v>0</v>
      </c>
      <c r="G503">
        <v>0</v>
      </c>
      <c r="H503">
        <v>0</v>
      </c>
      <c r="I503">
        <v>0</v>
      </c>
      <c r="J503">
        <v>23</v>
      </c>
      <c r="K503">
        <v>525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525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279</v>
      </c>
      <c r="AB503">
        <v>0</v>
      </c>
      <c r="AC503">
        <v>0</v>
      </c>
      <c r="AD503">
        <v>0</v>
      </c>
      <c r="AE503">
        <v>279</v>
      </c>
      <c r="AF503">
        <v>71</v>
      </c>
      <c r="AJ503">
        <v>6.96</v>
      </c>
      <c r="AK503" t="str">
        <f t="shared" si="7"/>
        <v>HP288-6200</v>
      </c>
    </row>
    <row r="504" spans="1:37">
      <c r="A504" t="s">
        <v>886</v>
      </c>
      <c r="B504" t="s">
        <v>887</v>
      </c>
      <c r="C504" t="s">
        <v>275</v>
      </c>
      <c r="D504" t="s">
        <v>884</v>
      </c>
      <c r="E504">
        <v>43</v>
      </c>
      <c r="F504">
        <v>18.2</v>
      </c>
      <c r="G504">
        <v>0</v>
      </c>
      <c r="H504">
        <v>6</v>
      </c>
      <c r="I504">
        <v>13</v>
      </c>
      <c r="J504">
        <v>8</v>
      </c>
      <c r="K504">
        <v>436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436</v>
      </c>
      <c r="R504">
        <v>0</v>
      </c>
      <c r="S504">
        <v>0</v>
      </c>
      <c r="T504">
        <v>18</v>
      </c>
      <c r="U504">
        <v>0</v>
      </c>
      <c r="V504">
        <v>62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14</v>
      </c>
      <c r="AD504">
        <v>0</v>
      </c>
      <c r="AE504">
        <v>94</v>
      </c>
      <c r="AF504">
        <v>20</v>
      </c>
      <c r="AJ504">
        <v>6.24</v>
      </c>
      <c r="AK504" t="str">
        <f t="shared" si="7"/>
        <v>HP289-6200</v>
      </c>
    </row>
    <row r="505" spans="1:37">
      <c r="A505" t="s">
        <v>888</v>
      </c>
      <c r="B505" t="s">
        <v>889</v>
      </c>
      <c r="C505" t="s">
        <v>110</v>
      </c>
      <c r="D505" t="s">
        <v>890</v>
      </c>
      <c r="E505">
        <v>45</v>
      </c>
      <c r="F505">
        <v>0</v>
      </c>
      <c r="G505">
        <v>14</v>
      </c>
      <c r="H505">
        <v>0</v>
      </c>
      <c r="I505">
        <v>0</v>
      </c>
      <c r="J505">
        <v>65</v>
      </c>
      <c r="K505">
        <v>940</v>
      </c>
      <c r="L505">
        <v>15</v>
      </c>
      <c r="M505">
        <v>0</v>
      </c>
      <c r="N505">
        <v>12</v>
      </c>
      <c r="O505">
        <v>0</v>
      </c>
      <c r="P505">
        <v>0</v>
      </c>
      <c r="Q505">
        <v>928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13</v>
      </c>
      <c r="AB505">
        <v>13</v>
      </c>
      <c r="AC505">
        <v>0</v>
      </c>
      <c r="AD505">
        <v>754</v>
      </c>
      <c r="AE505">
        <v>780</v>
      </c>
      <c r="AF505">
        <v>1259</v>
      </c>
      <c r="AJ505">
        <v>4.0199999999999996</v>
      </c>
      <c r="AK505" t="str">
        <f t="shared" si="7"/>
        <v>HP290-5000</v>
      </c>
    </row>
    <row r="506" spans="1:37">
      <c r="A506" t="s">
        <v>891</v>
      </c>
      <c r="B506" t="s">
        <v>889</v>
      </c>
      <c r="C506" t="s">
        <v>110</v>
      </c>
      <c r="D506" t="s">
        <v>890</v>
      </c>
      <c r="E506">
        <v>45</v>
      </c>
      <c r="F506">
        <v>0</v>
      </c>
      <c r="G506">
        <v>0</v>
      </c>
      <c r="H506">
        <v>0</v>
      </c>
      <c r="I506">
        <v>150</v>
      </c>
      <c r="J506">
        <v>75</v>
      </c>
      <c r="K506">
        <v>558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558</v>
      </c>
      <c r="R506">
        <v>0</v>
      </c>
      <c r="S506">
        <v>0</v>
      </c>
      <c r="T506">
        <v>0</v>
      </c>
      <c r="U506">
        <v>0</v>
      </c>
      <c r="V506">
        <v>900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900</v>
      </c>
      <c r="AF506">
        <v>492</v>
      </c>
      <c r="AJ506">
        <v>4.8</v>
      </c>
      <c r="AK506" t="str">
        <f t="shared" si="7"/>
        <v>HP290-6200</v>
      </c>
    </row>
    <row r="507" spans="1:37">
      <c r="A507" t="s">
        <v>892</v>
      </c>
      <c r="B507" t="s">
        <v>893</v>
      </c>
      <c r="C507" t="s">
        <v>110</v>
      </c>
      <c r="D507" t="s">
        <v>894</v>
      </c>
      <c r="E507">
        <v>50</v>
      </c>
      <c r="F507">
        <v>0</v>
      </c>
      <c r="G507">
        <v>0</v>
      </c>
      <c r="H507">
        <v>0</v>
      </c>
      <c r="I507">
        <v>99</v>
      </c>
      <c r="J507">
        <v>49</v>
      </c>
      <c r="K507">
        <v>133</v>
      </c>
      <c r="L507">
        <v>5</v>
      </c>
      <c r="M507">
        <v>0</v>
      </c>
      <c r="N507">
        <v>0</v>
      </c>
      <c r="O507">
        <v>0</v>
      </c>
      <c r="P507">
        <v>0</v>
      </c>
      <c r="Q507">
        <v>133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592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592</v>
      </c>
      <c r="AF507">
        <v>34</v>
      </c>
      <c r="AJ507">
        <v>4.47</v>
      </c>
      <c r="AK507" t="str">
        <f t="shared" si="7"/>
        <v>HP295-5000</v>
      </c>
    </row>
    <row r="508" spans="1:37">
      <c r="A508" t="s">
        <v>895</v>
      </c>
      <c r="B508" t="s">
        <v>893</v>
      </c>
      <c r="C508" t="s">
        <v>110</v>
      </c>
      <c r="D508" t="s">
        <v>896</v>
      </c>
      <c r="E508">
        <v>50</v>
      </c>
      <c r="F508">
        <v>0</v>
      </c>
      <c r="G508">
        <v>0</v>
      </c>
      <c r="H508">
        <v>0</v>
      </c>
      <c r="I508">
        <v>124</v>
      </c>
      <c r="J508">
        <v>62</v>
      </c>
      <c r="K508">
        <v>1244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1244</v>
      </c>
      <c r="R508">
        <v>0</v>
      </c>
      <c r="S508">
        <v>0</v>
      </c>
      <c r="T508">
        <v>0</v>
      </c>
      <c r="U508">
        <v>0</v>
      </c>
      <c r="V508">
        <v>745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745</v>
      </c>
      <c r="AF508">
        <v>578</v>
      </c>
      <c r="AJ508">
        <v>4.25</v>
      </c>
      <c r="AK508" t="str">
        <f t="shared" si="7"/>
        <v>HP295-6200</v>
      </c>
    </row>
    <row r="509" spans="1:37">
      <c r="A509" t="s">
        <v>897</v>
      </c>
      <c r="B509" t="s">
        <v>898</v>
      </c>
      <c r="C509" t="s">
        <v>110</v>
      </c>
      <c r="E509">
        <v>43</v>
      </c>
      <c r="F509">
        <v>21.4</v>
      </c>
      <c r="G509">
        <v>0</v>
      </c>
      <c r="H509">
        <v>2</v>
      </c>
      <c r="I509">
        <v>1</v>
      </c>
      <c r="J509">
        <v>1</v>
      </c>
      <c r="K509">
        <v>171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171</v>
      </c>
      <c r="R509">
        <v>0</v>
      </c>
      <c r="S509">
        <v>0</v>
      </c>
      <c r="T509">
        <v>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6</v>
      </c>
      <c r="AF509">
        <v>50</v>
      </c>
      <c r="AJ509">
        <v>4.8499999999999996</v>
      </c>
      <c r="AK509" t="str">
        <f t="shared" si="7"/>
        <v>HP302-5000</v>
      </c>
    </row>
    <row r="510" spans="1:37">
      <c r="A510" t="s">
        <v>899</v>
      </c>
      <c r="B510" t="s">
        <v>900</v>
      </c>
      <c r="C510" t="s">
        <v>110</v>
      </c>
      <c r="D510" t="s">
        <v>901</v>
      </c>
      <c r="E510">
        <v>50</v>
      </c>
      <c r="F510">
        <v>0</v>
      </c>
      <c r="G510">
        <v>33</v>
      </c>
      <c r="H510">
        <v>0</v>
      </c>
      <c r="I510">
        <v>0</v>
      </c>
      <c r="J510">
        <v>17</v>
      </c>
      <c r="K510">
        <v>0</v>
      </c>
      <c r="L510">
        <v>5</v>
      </c>
      <c r="M510">
        <v>0</v>
      </c>
      <c r="N510">
        <v>27</v>
      </c>
      <c r="O510">
        <v>0</v>
      </c>
      <c r="P510">
        <v>0</v>
      </c>
      <c r="Q510">
        <v>-27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60</v>
      </c>
      <c r="AA510">
        <v>27</v>
      </c>
      <c r="AB510">
        <v>0</v>
      </c>
      <c r="AC510">
        <v>97</v>
      </c>
      <c r="AD510">
        <v>17</v>
      </c>
      <c r="AE510">
        <v>201</v>
      </c>
      <c r="AF510">
        <v>214</v>
      </c>
      <c r="AJ510">
        <v>5</v>
      </c>
      <c r="AK510" t="str">
        <f t="shared" si="7"/>
        <v>HP313-5000</v>
      </c>
    </row>
    <row r="511" spans="1:37">
      <c r="A511" t="s">
        <v>902</v>
      </c>
      <c r="B511" t="s">
        <v>900</v>
      </c>
      <c r="C511" t="s">
        <v>110</v>
      </c>
      <c r="D511" t="s">
        <v>901</v>
      </c>
      <c r="E511">
        <v>50</v>
      </c>
      <c r="F511">
        <v>27.6</v>
      </c>
      <c r="G511">
        <v>0</v>
      </c>
      <c r="H511">
        <v>61</v>
      </c>
      <c r="I511">
        <v>265</v>
      </c>
      <c r="J511">
        <v>152</v>
      </c>
      <c r="K511">
        <v>6767</v>
      </c>
      <c r="L511">
        <v>36</v>
      </c>
      <c r="M511">
        <v>0</v>
      </c>
      <c r="N511">
        <v>0</v>
      </c>
      <c r="O511">
        <v>0</v>
      </c>
      <c r="P511">
        <v>0</v>
      </c>
      <c r="Q511">
        <v>6767</v>
      </c>
      <c r="R511">
        <v>0</v>
      </c>
      <c r="S511">
        <v>92</v>
      </c>
      <c r="T511">
        <v>88</v>
      </c>
      <c r="U511">
        <v>4</v>
      </c>
      <c r="V511">
        <v>1322</v>
      </c>
      <c r="W511">
        <v>75</v>
      </c>
      <c r="X511">
        <v>8</v>
      </c>
      <c r="Y511">
        <v>0</v>
      </c>
      <c r="Z511">
        <v>59</v>
      </c>
      <c r="AA511">
        <v>52</v>
      </c>
      <c r="AB511">
        <v>25</v>
      </c>
      <c r="AC511">
        <v>93</v>
      </c>
      <c r="AD511">
        <v>0</v>
      </c>
      <c r="AE511">
        <v>1818</v>
      </c>
      <c r="AF511">
        <v>1225</v>
      </c>
      <c r="AJ511">
        <v>3.5</v>
      </c>
      <c r="AK511" t="str">
        <f t="shared" si="7"/>
        <v>HP313-6200</v>
      </c>
    </row>
    <row r="512" spans="1:37">
      <c r="A512" t="s">
        <v>903</v>
      </c>
      <c r="B512" t="s">
        <v>904</v>
      </c>
      <c r="C512" t="s">
        <v>275</v>
      </c>
      <c r="D512" t="s">
        <v>905</v>
      </c>
      <c r="E512">
        <v>43</v>
      </c>
      <c r="F512">
        <v>0</v>
      </c>
      <c r="G512">
        <v>78</v>
      </c>
      <c r="H512">
        <v>0</v>
      </c>
      <c r="I512">
        <v>77</v>
      </c>
      <c r="J512">
        <v>78</v>
      </c>
      <c r="K512">
        <v>630</v>
      </c>
      <c r="L512">
        <v>57</v>
      </c>
      <c r="M512">
        <v>0</v>
      </c>
      <c r="N512">
        <v>65</v>
      </c>
      <c r="O512">
        <v>0</v>
      </c>
      <c r="P512">
        <v>0</v>
      </c>
      <c r="Q512">
        <v>565</v>
      </c>
      <c r="R512">
        <v>57</v>
      </c>
      <c r="S512">
        <v>0</v>
      </c>
      <c r="T512">
        <v>0</v>
      </c>
      <c r="U512">
        <v>0</v>
      </c>
      <c r="V512">
        <v>216</v>
      </c>
      <c r="W512">
        <v>132</v>
      </c>
      <c r="X512">
        <v>115</v>
      </c>
      <c r="Y512">
        <v>111</v>
      </c>
      <c r="Z512">
        <v>79</v>
      </c>
      <c r="AA512">
        <v>143</v>
      </c>
      <c r="AB512">
        <v>54</v>
      </c>
      <c r="AC512">
        <v>80</v>
      </c>
      <c r="AD512">
        <v>0</v>
      </c>
      <c r="AE512">
        <v>930</v>
      </c>
      <c r="AF512">
        <v>1006</v>
      </c>
      <c r="AJ512">
        <v>4.58</v>
      </c>
      <c r="AK512" t="str">
        <f t="shared" si="7"/>
        <v>HP336-5000</v>
      </c>
    </row>
    <row r="513" spans="1:37">
      <c r="A513" t="s">
        <v>906</v>
      </c>
      <c r="B513" t="s">
        <v>904</v>
      </c>
      <c r="C513" t="s">
        <v>275</v>
      </c>
      <c r="D513" t="s">
        <v>905</v>
      </c>
      <c r="E513">
        <v>43</v>
      </c>
      <c r="F513">
        <v>4.7</v>
      </c>
      <c r="G513">
        <v>36</v>
      </c>
      <c r="H513">
        <v>38</v>
      </c>
      <c r="I513">
        <v>31</v>
      </c>
      <c r="J513">
        <v>27</v>
      </c>
      <c r="K513">
        <v>740</v>
      </c>
      <c r="L513">
        <v>33</v>
      </c>
      <c r="M513">
        <v>0</v>
      </c>
      <c r="N513">
        <v>30</v>
      </c>
      <c r="O513">
        <v>0</v>
      </c>
      <c r="P513">
        <v>0</v>
      </c>
      <c r="Q513">
        <v>710</v>
      </c>
      <c r="R513">
        <v>20</v>
      </c>
      <c r="S513">
        <v>17</v>
      </c>
      <c r="T513">
        <v>73</v>
      </c>
      <c r="U513">
        <v>23</v>
      </c>
      <c r="V513">
        <v>22</v>
      </c>
      <c r="W513">
        <v>0</v>
      </c>
      <c r="X513">
        <v>49</v>
      </c>
      <c r="Y513">
        <v>47</v>
      </c>
      <c r="Z513">
        <v>23</v>
      </c>
      <c r="AA513">
        <v>73</v>
      </c>
      <c r="AB513">
        <v>0</v>
      </c>
      <c r="AC513">
        <v>0</v>
      </c>
      <c r="AD513">
        <v>0</v>
      </c>
      <c r="AE513">
        <v>327</v>
      </c>
      <c r="AF513">
        <v>712</v>
      </c>
      <c r="AJ513">
        <v>5.84</v>
      </c>
      <c r="AK513" t="str">
        <f t="shared" si="7"/>
        <v>HP336-6200</v>
      </c>
    </row>
    <row r="514" spans="1:37">
      <c r="A514" t="s">
        <v>907</v>
      </c>
      <c r="B514" t="s">
        <v>908</v>
      </c>
      <c r="C514" t="s">
        <v>313</v>
      </c>
      <c r="D514" t="s">
        <v>909</v>
      </c>
      <c r="E514">
        <v>43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5149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5149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4.59</v>
      </c>
      <c r="AK514" t="str">
        <f t="shared" si="7"/>
        <v>HP338-5000</v>
      </c>
    </row>
    <row r="515" spans="1:37">
      <c r="A515" t="s">
        <v>910</v>
      </c>
      <c r="B515" t="s">
        <v>908</v>
      </c>
      <c r="C515" t="s">
        <v>313</v>
      </c>
      <c r="D515" t="s">
        <v>896</v>
      </c>
      <c r="E515">
        <v>43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477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477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5.3</v>
      </c>
      <c r="AK515" t="str">
        <f t="shared" si="7"/>
        <v>HP338-6200</v>
      </c>
    </row>
    <row r="516" spans="1:37">
      <c r="A516" t="s">
        <v>911</v>
      </c>
      <c r="B516" t="s">
        <v>912</v>
      </c>
      <c r="C516" t="s">
        <v>110</v>
      </c>
      <c r="D516" t="s">
        <v>913</v>
      </c>
      <c r="E516">
        <v>50</v>
      </c>
      <c r="F516">
        <v>2.6</v>
      </c>
      <c r="G516">
        <v>6</v>
      </c>
      <c r="H516">
        <v>30</v>
      </c>
      <c r="I516">
        <v>32</v>
      </c>
      <c r="J516">
        <v>42</v>
      </c>
      <c r="K516">
        <v>313</v>
      </c>
      <c r="L516">
        <v>55</v>
      </c>
      <c r="M516">
        <v>0</v>
      </c>
      <c r="N516">
        <v>5</v>
      </c>
      <c r="O516">
        <v>0</v>
      </c>
      <c r="P516">
        <v>0</v>
      </c>
      <c r="Q516">
        <v>308</v>
      </c>
      <c r="R516">
        <v>0</v>
      </c>
      <c r="S516">
        <v>64</v>
      </c>
      <c r="T516">
        <v>26</v>
      </c>
      <c r="U516">
        <v>0</v>
      </c>
      <c r="V516">
        <v>103</v>
      </c>
      <c r="W516">
        <v>0</v>
      </c>
      <c r="X516">
        <v>0</v>
      </c>
      <c r="Y516">
        <v>70</v>
      </c>
      <c r="Z516">
        <v>0</v>
      </c>
      <c r="AA516">
        <v>68</v>
      </c>
      <c r="AB516">
        <v>0</v>
      </c>
      <c r="AC516">
        <v>138</v>
      </c>
      <c r="AD516">
        <v>37</v>
      </c>
      <c r="AE516">
        <v>506</v>
      </c>
      <c r="AF516">
        <v>581</v>
      </c>
      <c r="AJ516">
        <v>4.37</v>
      </c>
      <c r="AK516" t="str">
        <f t="shared" si="7"/>
        <v>HP340-5000</v>
      </c>
    </row>
    <row r="517" spans="1:37">
      <c r="A517" t="s">
        <v>914</v>
      </c>
      <c r="B517" t="s">
        <v>912</v>
      </c>
      <c r="C517" t="s">
        <v>110</v>
      </c>
      <c r="D517" t="s">
        <v>913</v>
      </c>
      <c r="E517">
        <v>50</v>
      </c>
      <c r="F517">
        <v>0.8</v>
      </c>
      <c r="G517">
        <v>0</v>
      </c>
      <c r="H517">
        <v>234</v>
      </c>
      <c r="I517">
        <v>132</v>
      </c>
      <c r="J517">
        <v>92</v>
      </c>
      <c r="K517">
        <v>758</v>
      </c>
      <c r="L517">
        <v>12</v>
      </c>
      <c r="M517">
        <v>0</v>
      </c>
      <c r="N517">
        <v>0</v>
      </c>
      <c r="O517">
        <v>0</v>
      </c>
      <c r="P517">
        <v>0</v>
      </c>
      <c r="Q517">
        <v>758</v>
      </c>
      <c r="R517">
        <v>0</v>
      </c>
      <c r="S517">
        <v>665</v>
      </c>
      <c r="T517">
        <v>0</v>
      </c>
      <c r="U517">
        <v>38</v>
      </c>
      <c r="V517">
        <v>28</v>
      </c>
      <c r="W517">
        <v>0</v>
      </c>
      <c r="X517">
        <v>63</v>
      </c>
      <c r="Y517">
        <v>0</v>
      </c>
      <c r="Z517">
        <v>0</v>
      </c>
      <c r="AA517">
        <v>0</v>
      </c>
      <c r="AB517">
        <v>72</v>
      </c>
      <c r="AC517">
        <v>200</v>
      </c>
      <c r="AD517">
        <v>41</v>
      </c>
      <c r="AE517">
        <v>1107</v>
      </c>
      <c r="AF517">
        <v>474</v>
      </c>
      <c r="AJ517">
        <v>4.47</v>
      </c>
      <c r="AK517" t="str">
        <f t="shared" ref="AK517:AK580" si="8">MID(A517,4,10)</f>
        <v>HP340-6200</v>
      </c>
    </row>
    <row r="518" spans="1:37">
      <c r="A518" t="s">
        <v>915</v>
      </c>
      <c r="B518" t="s">
        <v>916</v>
      </c>
      <c r="C518" t="s">
        <v>275</v>
      </c>
      <c r="D518" t="s">
        <v>884</v>
      </c>
      <c r="E518">
        <v>43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207</v>
      </c>
      <c r="L518">
        <v>17</v>
      </c>
      <c r="M518">
        <v>0</v>
      </c>
      <c r="N518">
        <v>0</v>
      </c>
      <c r="O518">
        <v>0</v>
      </c>
      <c r="P518">
        <v>0</v>
      </c>
      <c r="Q518">
        <v>207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57</v>
      </c>
      <c r="AC518">
        <v>0</v>
      </c>
      <c r="AD518">
        <v>0</v>
      </c>
      <c r="AE518">
        <v>57</v>
      </c>
      <c r="AF518">
        <v>489</v>
      </c>
      <c r="AJ518">
        <v>5.84</v>
      </c>
      <c r="AK518" t="str">
        <f t="shared" si="8"/>
        <v>HP341-5000</v>
      </c>
    </row>
    <row r="519" spans="1:37">
      <c r="A519" t="s">
        <v>917</v>
      </c>
      <c r="B519" t="s">
        <v>916</v>
      </c>
      <c r="C519" t="s">
        <v>275</v>
      </c>
      <c r="D519" t="s">
        <v>884</v>
      </c>
      <c r="E519">
        <v>43</v>
      </c>
      <c r="F519">
        <v>0</v>
      </c>
      <c r="G519">
        <v>0</v>
      </c>
      <c r="H519">
        <v>0</v>
      </c>
      <c r="I519">
        <v>0</v>
      </c>
      <c r="J519">
        <v>9</v>
      </c>
      <c r="K519">
        <v>393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393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97</v>
      </c>
      <c r="AD519">
        <v>11</v>
      </c>
      <c r="AE519">
        <v>108</v>
      </c>
      <c r="AF519">
        <v>20</v>
      </c>
      <c r="AJ519">
        <v>4.16</v>
      </c>
      <c r="AK519" t="str">
        <f t="shared" si="8"/>
        <v>HP341-6200</v>
      </c>
    </row>
    <row r="520" spans="1:37">
      <c r="A520" t="s">
        <v>918</v>
      </c>
      <c r="B520" t="s">
        <v>919</v>
      </c>
      <c r="C520" t="s">
        <v>110</v>
      </c>
      <c r="D520" t="s">
        <v>901</v>
      </c>
      <c r="E520">
        <v>50</v>
      </c>
      <c r="F520">
        <v>17.8</v>
      </c>
      <c r="G520">
        <v>0</v>
      </c>
      <c r="H520">
        <v>16</v>
      </c>
      <c r="I520">
        <v>12</v>
      </c>
      <c r="J520">
        <v>8</v>
      </c>
      <c r="K520">
        <v>1139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1139</v>
      </c>
      <c r="R520">
        <v>13</v>
      </c>
      <c r="S520">
        <v>0</v>
      </c>
      <c r="T520">
        <v>0</v>
      </c>
      <c r="U520">
        <v>48</v>
      </c>
      <c r="V520">
        <v>0</v>
      </c>
      <c r="W520">
        <v>0</v>
      </c>
      <c r="X520">
        <v>26</v>
      </c>
      <c r="Y520">
        <v>0</v>
      </c>
      <c r="Z520">
        <v>0</v>
      </c>
      <c r="AA520">
        <v>0</v>
      </c>
      <c r="AB520">
        <v>25</v>
      </c>
      <c r="AC520">
        <v>0</v>
      </c>
      <c r="AD520">
        <v>0</v>
      </c>
      <c r="AE520">
        <v>99</v>
      </c>
      <c r="AF520">
        <v>338</v>
      </c>
      <c r="AJ520">
        <v>3.72</v>
      </c>
      <c r="AK520" t="str">
        <f t="shared" si="8"/>
        <v>HP356-5000</v>
      </c>
    </row>
    <row r="521" spans="1:37">
      <c r="A521" t="s">
        <v>920</v>
      </c>
      <c r="B521" t="s">
        <v>919</v>
      </c>
      <c r="C521" t="s">
        <v>110</v>
      </c>
      <c r="D521" t="s">
        <v>901</v>
      </c>
      <c r="E521">
        <v>50</v>
      </c>
      <c r="F521">
        <v>8.6</v>
      </c>
      <c r="G521">
        <v>0</v>
      </c>
      <c r="H521">
        <v>27</v>
      </c>
      <c r="I521">
        <v>21</v>
      </c>
      <c r="J521">
        <v>21</v>
      </c>
      <c r="K521">
        <v>920</v>
      </c>
      <c r="L521">
        <v>11</v>
      </c>
      <c r="M521">
        <v>0</v>
      </c>
      <c r="N521">
        <v>0</v>
      </c>
      <c r="O521">
        <v>0</v>
      </c>
      <c r="P521">
        <v>0</v>
      </c>
      <c r="Q521">
        <v>920</v>
      </c>
      <c r="R521">
        <v>0</v>
      </c>
      <c r="S521">
        <v>0</v>
      </c>
      <c r="T521">
        <v>30</v>
      </c>
      <c r="U521">
        <v>50</v>
      </c>
      <c r="V521">
        <v>0</v>
      </c>
      <c r="W521">
        <v>0</v>
      </c>
      <c r="X521">
        <v>43</v>
      </c>
      <c r="Y521">
        <v>0</v>
      </c>
      <c r="Z521">
        <v>72</v>
      </c>
      <c r="AA521">
        <v>0</v>
      </c>
      <c r="AB521">
        <v>0</v>
      </c>
      <c r="AC521">
        <v>0</v>
      </c>
      <c r="AD521">
        <v>61</v>
      </c>
      <c r="AE521">
        <v>256</v>
      </c>
      <c r="AF521">
        <v>1911</v>
      </c>
      <c r="AJ521">
        <v>3.72</v>
      </c>
      <c r="AK521" t="str">
        <f t="shared" si="8"/>
        <v>HP356-6200</v>
      </c>
    </row>
    <row r="522" spans="1:37">
      <c r="A522" t="s">
        <v>921</v>
      </c>
      <c r="B522" t="s">
        <v>922</v>
      </c>
      <c r="C522" t="s">
        <v>110</v>
      </c>
      <c r="D522" t="s">
        <v>901</v>
      </c>
      <c r="E522">
        <v>50</v>
      </c>
      <c r="F522">
        <v>0</v>
      </c>
      <c r="G522">
        <v>9</v>
      </c>
      <c r="H522">
        <v>0</v>
      </c>
      <c r="I522">
        <v>0</v>
      </c>
      <c r="J522">
        <v>9</v>
      </c>
      <c r="K522">
        <v>0</v>
      </c>
      <c r="L522">
        <v>7</v>
      </c>
      <c r="M522">
        <v>0</v>
      </c>
      <c r="N522">
        <v>7</v>
      </c>
      <c r="O522">
        <v>0</v>
      </c>
      <c r="P522">
        <v>0</v>
      </c>
      <c r="Q522">
        <v>-7</v>
      </c>
      <c r="R522">
        <v>23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61</v>
      </c>
      <c r="Z522">
        <v>0</v>
      </c>
      <c r="AA522">
        <v>39</v>
      </c>
      <c r="AB522">
        <v>8</v>
      </c>
      <c r="AC522">
        <v>0</v>
      </c>
      <c r="AD522">
        <v>0</v>
      </c>
      <c r="AE522">
        <v>108</v>
      </c>
      <c r="AF522">
        <v>195</v>
      </c>
      <c r="AJ522">
        <v>4.96</v>
      </c>
      <c r="AK522" t="str">
        <f t="shared" si="8"/>
        <v>HP357-5000</v>
      </c>
    </row>
    <row r="523" spans="1:37">
      <c r="A523" t="s">
        <v>923</v>
      </c>
      <c r="B523" t="s">
        <v>922</v>
      </c>
      <c r="C523" t="s">
        <v>110</v>
      </c>
      <c r="D523" t="s">
        <v>901</v>
      </c>
      <c r="E523">
        <v>50</v>
      </c>
      <c r="F523">
        <v>10.5</v>
      </c>
      <c r="G523">
        <v>3</v>
      </c>
      <c r="H523">
        <v>20</v>
      </c>
      <c r="I523">
        <v>15</v>
      </c>
      <c r="J523">
        <v>25</v>
      </c>
      <c r="K523">
        <v>857</v>
      </c>
      <c r="L523">
        <v>40</v>
      </c>
      <c r="M523">
        <v>0</v>
      </c>
      <c r="N523">
        <v>2</v>
      </c>
      <c r="O523">
        <v>0</v>
      </c>
      <c r="P523">
        <v>0</v>
      </c>
      <c r="Q523">
        <v>855</v>
      </c>
      <c r="R523">
        <v>92</v>
      </c>
      <c r="S523">
        <v>46</v>
      </c>
      <c r="T523">
        <v>15</v>
      </c>
      <c r="U523">
        <v>0</v>
      </c>
      <c r="V523">
        <v>0</v>
      </c>
      <c r="W523">
        <v>0</v>
      </c>
      <c r="X523">
        <v>28</v>
      </c>
      <c r="Y523">
        <v>0</v>
      </c>
      <c r="Z523">
        <v>0</v>
      </c>
      <c r="AA523">
        <v>115</v>
      </c>
      <c r="AB523">
        <v>27</v>
      </c>
      <c r="AC523">
        <v>31</v>
      </c>
      <c r="AD523">
        <v>34</v>
      </c>
      <c r="AE523">
        <v>296</v>
      </c>
      <c r="AF523">
        <v>3192</v>
      </c>
      <c r="AJ523">
        <v>4.37</v>
      </c>
      <c r="AK523" t="str">
        <f t="shared" si="8"/>
        <v>HP357-6200</v>
      </c>
    </row>
    <row r="524" spans="1:37">
      <c r="A524" t="s">
        <v>924</v>
      </c>
      <c r="B524" t="s">
        <v>925</v>
      </c>
      <c r="C524" t="s">
        <v>110</v>
      </c>
      <c r="D524" t="s">
        <v>926</v>
      </c>
      <c r="E524">
        <v>50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280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280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4.1500000000000004</v>
      </c>
      <c r="AK524" t="str">
        <f t="shared" si="8"/>
        <v>HP358-5000</v>
      </c>
    </row>
    <row r="525" spans="1:37">
      <c r="A525" t="s">
        <v>927</v>
      </c>
      <c r="B525" t="s">
        <v>928</v>
      </c>
      <c r="C525" t="s">
        <v>110</v>
      </c>
      <c r="D525" t="s">
        <v>896</v>
      </c>
      <c r="E525">
        <v>43</v>
      </c>
      <c r="F525">
        <v>-0.3</v>
      </c>
      <c r="G525">
        <v>41</v>
      </c>
      <c r="H525">
        <v>33</v>
      </c>
      <c r="I525">
        <v>25</v>
      </c>
      <c r="J525">
        <v>42</v>
      </c>
      <c r="K525">
        <v>0</v>
      </c>
      <c r="L525">
        <v>43</v>
      </c>
      <c r="M525">
        <v>0</v>
      </c>
      <c r="N525">
        <v>34</v>
      </c>
      <c r="O525">
        <v>0</v>
      </c>
      <c r="P525">
        <v>0</v>
      </c>
      <c r="Q525">
        <v>-34</v>
      </c>
      <c r="R525">
        <v>0</v>
      </c>
      <c r="S525">
        <v>59</v>
      </c>
      <c r="T525">
        <v>39</v>
      </c>
      <c r="U525">
        <v>0</v>
      </c>
      <c r="V525">
        <v>52</v>
      </c>
      <c r="W525">
        <v>0</v>
      </c>
      <c r="X525">
        <v>0</v>
      </c>
      <c r="Y525">
        <v>0</v>
      </c>
      <c r="Z525">
        <v>0</v>
      </c>
      <c r="AA525">
        <v>53</v>
      </c>
      <c r="AB525">
        <v>206</v>
      </c>
      <c r="AC525">
        <v>95</v>
      </c>
      <c r="AD525">
        <v>0</v>
      </c>
      <c r="AE525">
        <v>504</v>
      </c>
      <c r="AF525">
        <v>577</v>
      </c>
      <c r="AJ525">
        <v>5.0199999999999996</v>
      </c>
      <c r="AK525" t="str">
        <f t="shared" si="8"/>
        <v>HP359-5000</v>
      </c>
    </row>
    <row r="526" spans="1:37">
      <c r="A526" t="s">
        <v>929</v>
      </c>
      <c r="B526" t="s">
        <v>928</v>
      </c>
      <c r="C526" t="s">
        <v>110</v>
      </c>
      <c r="D526" t="s">
        <v>896</v>
      </c>
      <c r="E526">
        <v>43</v>
      </c>
      <c r="F526">
        <v>0</v>
      </c>
      <c r="G526">
        <v>14</v>
      </c>
      <c r="H526">
        <v>0</v>
      </c>
      <c r="I526">
        <v>20</v>
      </c>
      <c r="J526">
        <v>22</v>
      </c>
      <c r="K526">
        <v>516</v>
      </c>
      <c r="L526">
        <v>4</v>
      </c>
      <c r="M526">
        <v>0</v>
      </c>
      <c r="N526">
        <v>11</v>
      </c>
      <c r="O526">
        <v>0</v>
      </c>
      <c r="P526">
        <v>0</v>
      </c>
      <c r="Q526">
        <v>505</v>
      </c>
      <c r="R526">
        <v>35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121</v>
      </c>
      <c r="Y526">
        <v>0</v>
      </c>
      <c r="Z526">
        <v>51</v>
      </c>
      <c r="AA526">
        <v>38</v>
      </c>
      <c r="AB526">
        <v>24</v>
      </c>
      <c r="AC526">
        <v>32</v>
      </c>
      <c r="AD526">
        <v>0</v>
      </c>
      <c r="AE526">
        <v>266</v>
      </c>
      <c r="AF526">
        <v>433</v>
      </c>
      <c r="AJ526">
        <v>4.37</v>
      </c>
      <c r="AK526" t="str">
        <f t="shared" si="8"/>
        <v>HP359-6200</v>
      </c>
    </row>
    <row r="527" spans="1:37">
      <c r="A527" t="s">
        <v>930</v>
      </c>
      <c r="B527" t="s">
        <v>931</v>
      </c>
      <c r="C527" t="s">
        <v>275</v>
      </c>
      <c r="D527" t="s">
        <v>896</v>
      </c>
      <c r="E527">
        <v>43</v>
      </c>
      <c r="F527">
        <v>0.7</v>
      </c>
      <c r="G527">
        <v>63</v>
      </c>
      <c r="H527">
        <v>130</v>
      </c>
      <c r="I527">
        <v>98</v>
      </c>
      <c r="J527">
        <v>83</v>
      </c>
      <c r="K527">
        <v>406</v>
      </c>
      <c r="L527">
        <v>7</v>
      </c>
      <c r="M527">
        <v>0</v>
      </c>
      <c r="N527">
        <v>52</v>
      </c>
      <c r="O527">
        <v>0</v>
      </c>
      <c r="P527">
        <v>0</v>
      </c>
      <c r="Q527">
        <v>354</v>
      </c>
      <c r="R527">
        <v>53</v>
      </c>
      <c r="S527">
        <v>0</v>
      </c>
      <c r="T527">
        <v>134</v>
      </c>
      <c r="U527">
        <v>255</v>
      </c>
      <c r="V527">
        <v>0</v>
      </c>
      <c r="W527">
        <v>133</v>
      </c>
      <c r="X527">
        <v>68</v>
      </c>
      <c r="Y527">
        <v>118</v>
      </c>
      <c r="Z527">
        <v>0</v>
      </c>
      <c r="AA527">
        <v>43</v>
      </c>
      <c r="AB527">
        <v>186</v>
      </c>
      <c r="AC527">
        <v>64</v>
      </c>
      <c r="AD527">
        <v>0</v>
      </c>
      <c r="AE527">
        <v>1001</v>
      </c>
      <c r="AF527">
        <v>1112</v>
      </c>
      <c r="AJ527">
        <v>6.1</v>
      </c>
      <c r="AK527" t="str">
        <f t="shared" si="8"/>
        <v>HP360-5000</v>
      </c>
    </row>
    <row r="528" spans="1:37">
      <c r="A528" t="s">
        <v>932</v>
      </c>
      <c r="B528" t="s">
        <v>931</v>
      </c>
      <c r="C528" t="s">
        <v>275</v>
      </c>
      <c r="D528" t="s">
        <v>896</v>
      </c>
      <c r="E528">
        <v>43</v>
      </c>
      <c r="F528">
        <v>0</v>
      </c>
      <c r="G528">
        <v>41</v>
      </c>
      <c r="H528">
        <v>0</v>
      </c>
      <c r="I528">
        <v>0</v>
      </c>
      <c r="J528">
        <v>33</v>
      </c>
      <c r="K528">
        <v>60</v>
      </c>
      <c r="L528">
        <v>47</v>
      </c>
      <c r="M528">
        <v>0</v>
      </c>
      <c r="N528">
        <v>35</v>
      </c>
      <c r="O528">
        <v>0</v>
      </c>
      <c r="P528">
        <v>0</v>
      </c>
      <c r="Q528">
        <v>25</v>
      </c>
      <c r="R528">
        <v>69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392</v>
      </c>
      <c r="AC528">
        <v>0</v>
      </c>
      <c r="AD528">
        <v>0</v>
      </c>
      <c r="AE528">
        <v>392</v>
      </c>
      <c r="AF528">
        <v>443</v>
      </c>
      <c r="AJ528">
        <v>5.84</v>
      </c>
      <c r="AK528" t="str">
        <f t="shared" si="8"/>
        <v>HP360-6200</v>
      </c>
    </row>
    <row r="529" spans="1:37">
      <c r="A529" t="s">
        <v>933</v>
      </c>
      <c r="B529" t="s">
        <v>934</v>
      </c>
      <c r="C529" t="s">
        <v>110</v>
      </c>
      <c r="D529" t="s">
        <v>609</v>
      </c>
      <c r="E529">
        <v>50</v>
      </c>
      <c r="F529">
        <v>2.1</v>
      </c>
      <c r="G529">
        <v>5</v>
      </c>
      <c r="H529">
        <v>27</v>
      </c>
      <c r="I529">
        <v>17</v>
      </c>
      <c r="J529">
        <v>12</v>
      </c>
      <c r="K529">
        <v>226</v>
      </c>
      <c r="L529">
        <v>8</v>
      </c>
      <c r="M529">
        <v>0</v>
      </c>
      <c r="N529">
        <v>4</v>
      </c>
      <c r="O529">
        <v>0</v>
      </c>
      <c r="P529">
        <v>0</v>
      </c>
      <c r="Q529">
        <v>222</v>
      </c>
      <c r="R529">
        <v>21</v>
      </c>
      <c r="S529">
        <v>24</v>
      </c>
      <c r="T529">
        <v>56</v>
      </c>
      <c r="U529">
        <v>0</v>
      </c>
      <c r="V529">
        <v>0</v>
      </c>
      <c r="W529">
        <v>0</v>
      </c>
      <c r="X529">
        <v>24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35</v>
      </c>
      <c r="AE529">
        <v>139</v>
      </c>
      <c r="AF529">
        <v>90</v>
      </c>
      <c r="AJ529">
        <v>3.55</v>
      </c>
      <c r="AK529" t="str">
        <f t="shared" si="8"/>
        <v>HP365-5000</v>
      </c>
    </row>
    <row r="530" spans="1:37">
      <c r="A530" t="s">
        <v>935</v>
      </c>
      <c r="B530" t="s">
        <v>934</v>
      </c>
      <c r="C530" t="s">
        <v>110</v>
      </c>
      <c r="D530" t="s">
        <v>609</v>
      </c>
      <c r="E530">
        <v>50</v>
      </c>
      <c r="F530">
        <v>3.6</v>
      </c>
      <c r="G530">
        <v>0</v>
      </c>
      <c r="H530">
        <v>28</v>
      </c>
      <c r="I530">
        <v>22</v>
      </c>
      <c r="J530">
        <v>14</v>
      </c>
      <c r="K530">
        <v>398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398</v>
      </c>
      <c r="R530">
        <v>0</v>
      </c>
      <c r="S530">
        <v>13</v>
      </c>
      <c r="T530">
        <v>70</v>
      </c>
      <c r="U530">
        <v>0</v>
      </c>
      <c r="V530">
        <v>0</v>
      </c>
      <c r="W530">
        <v>0</v>
      </c>
      <c r="X530">
        <v>50</v>
      </c>
      <c r="Y530">
        <v>31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164</v>
      </c>
      <c r="AF530">
        <v>0</v>
      </c>
      <c r="AJ530">
        <v>3.55</v>
      </c>
      <c r="AK530" t="str">
        <f t="shared" si="8"/>
        <v>HP365-6200</v>
      </c>
    </row>
    <row r="531" spans="1:37">
      <c r="A531" t="s">
        <v>936</v>
      </c>
      <c r="B531" t="s">
        <v>937</v>
      </c>
      <c r="C531" t="s">
        <v>110</v>
      </c>
      <c r="D531" t="s">
        <v>609</v>
      </c>
      <c r="E531">
        <v>50</v>
      </c>
      <c r="F531">
        <v>0</v>
      </c>
      <c r="G531">
        <v>1</v>
      </c>
      <c r="H531">
        <v>0</v>
      </c>
      <c r="I531">
        <v>7</v>
      </c>
      <c r="J531">
        <v>15</v>
      </c>
      <c r="K531">
        <v>0</v>
      </c>
      <c r="L531">
        <v>2</v>
      </c>
      <c r="M531">
        <v>0</v>
      </c>
      <c r="N531">
        <v>1</v>
      </c>
      <c r="O531">
        <v>0</v>
      </c>
      <c r="P531">
        <v>0</v>
      </c>
      <c r="Q531">
        <v>-1</v>
      </c>
      <c r="R531">
        <v>20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39</v>
      </c>
      <c r="Y531">
        <v>75</v>
      </c>
      <c r="Z531">
        <v>21</v>
      </c>
      <c r="AA531">
        <v>23</v>
      </c>
      <c r="AB531">
        <v>10</v>
      </c>
      <c r="AC531">
        <v>16</v>
      </c>
      <c r="AD531">
        <v>0</v>
      </c>
      <c r="AE531">
        <v>184</v>
      </c>
      <c r="AF531">
        <v>145</v>
      </c>
      <c r="AJ531">
        <v>4.0199999999999996</v>
      </c>
      <c r="AK531" t="str">
        <f t="shared" si="8"/>
        <v>HP370-5000</v>
      </c>
    </row>
    <row r="532" spans="1:37">
      <c r="A532" t="s">
        <v>938</v>
      </c>
      <c r="B532" t="s">
        <v>937</v>
      </c>
      <c r="C532" t="s">
        <v>110</v>
      </c>
      <c r="D532" t="s">
        <v>609</v>
      </c>
      <c r="E532">
        <v>50</v>
      </c>
      <c r="F532">
        <v>0</v>
      </c>
      <c r="G532">
        <v>0</v>
      </c>
      <c r="H532">
        <v>0</v>
      </c>
      <c r="I532">
        <v>8</v>
      </c>
      <c r="J532">
        <v>5</v>
      </c>
      <c r="K532">
        <v>79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79</v>
      </c>
      <c r="R532">
        <v>51</v>
      </c>
      <c r="S532">
        <v>0</v>
      </c>
      <c r="T532">
        <v>0</v>
      </c>
      <c r="U532">
        <v>0</v>
      </c>
      <c r="V532">
        <v>18</v>
      </c>
      <c r="W532">
        <v>31</v>
      </c>
      <c r="X532">
        <v>0</v>
      </c>
      <c r="Y532">
        <v>0</v>
      </c>
      <c r="Z532">
        <v>0</v>
      </c>
      <c r="AA532">
        <v>14</v>
      </c>
      <c r="AB532">
        <v>0</v>
      </c>
      <c r="AC532">
        <v>0</v>
      </c>
      <c r="AD532">
        <v>0</v>
      </c>
      <c r="AE532">
        <v>63</v>
      </c>
      <c r="AF532">
        <v>868</v>
      </c>
      <c r="AJ532">
        <v>4.25</v>
      </c>
      <c r="AK532" t="str">
        <f t="shared" si="8"/>
        <v>HP370-6200</v>
      </c>
    </row>
    <row r="533" spans="1:37">
      <c r="A533" t="s">
        <v>939</v>
      </c>
      <c r="B533" t="s">
        <v>940</v>
      </c>
      <c r="C533" t="s">
        <v>318</v>
      </c>
      <c r="D533" t="s">
        <v>941</v>
      </c>
      <c r="E533">
        <v>50</v>
      </c>
      <c r="F533">
        <v>0</v>
      </c>
      <c r="G533">
        <v>0</v>
      </c>
      <c r="H533">
        <v>0</v>
      </c>
      <c r="I533">
        <v>0</v>
      </c>
      <c r="J533">
        <v>13</v>
      </c>
      <c r="K533">
        <v>242</v>
      </c>
      <c r="L533">
        <v>30</v>
      </c>
      <c r="M533">
        <v>0</v>
      </c>
      <c r="N533">
        <v>0</v>
      </c>
      <c r="O533">
        <v>0</v>
      </c>
      <c r="P533">
        <v>0</v>
      </c>
      <c r="Q533">
        <v>242</v>
      </c>
      <c r="R533">
        <v>258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150</v>
      </c>
      <c r="AC533">
        <v>0</v>
      </c>
      <c r="AD533">
        <v>0</v>
      </c>
      <c r="AE533">
        <v>150</v>
      </c>
      <c r="AF533">
        <v>1193</v>
      </c>
      <c r="AJ533">
        <v>5.18</v>
      </c>
      <c r="AK533" t="str">
        <f t="shared" si="8"/>
        <v>HP372-5000</v>
      </c>
    </row>
    <row r="534" spans="1:37">
      <c r="A534" t="s">
        <v>942</v>
      </c>
      <c r="B534" t="s">
        <v>940</v>
      </c>
      <c r="C534" t="s">
        <v>318</v>
      </c>
      <c r="D534" t="s">
        <v>941</v>
      </c>
      <c r="E534">
        <v>50</v>
      </c>
      <c r="F534">
        <v>0</v>
      </c>
      <c r="G534">
        <v>0</v>
      </c>
      <c r="H534">
        <v>0</v>
      </c>
      <c r="I534">
        <v>36</v>
      </c>
      <c r="J534">
        <v>125</v>
      </c>
      <c r="K534">
        <v>962</v>
      </c>
      <c r="L534">
        <v>35</v>
      </c>
      <c r="M534">
        <v>0</v>
      </c>
      <c r="N534">
        <v>0</v>
      </c>
      <c r="O534">
        <v>0</v>
      </c>
      <c r="P534">
        <v>0</v>
      </c>
      <c r="Q534">
        <v>962</v>
      </c>
      <c r="R534">
        <v>276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214</v>
      </c>
      <c r="Y534">
        <v>0</v>
      </c>
      <c r="Z534">
        <v>510</v>
      </c>
      <c r="AA534">
        <v>257</v>
      </c>
      <c r="AB534">
        <v>524</v>
      </c>
      <c r="AC534">
        <v>0</v>
      </c>
      <c r="AD534">
        <v>0</v>
      </c>
      <c r="AE534">
        <v>1505</v>
      </c>
      <c r="AF534">
        <v>423</v>
      </c>
      <c r="AJ534">
        <v>5.87</v>
      </c>
      <c r="AK534" t="str">
        <f t="shared" si="8"/>
        <v>HP372-6200</v>
      </c>
    </row>
    <row r="535" spans="1:37">
      <c r="A535" t="s">
        <v>943</v>
      </c>
      <c r="B535" t="s">
        <v>944</v>
      </c>
      <c r="C535" t="s">
        <v>318</v>
      </c>
      <c r="E535">
        <v>50</v>
      </c>
      <c r="F535">
        <v>0.4</v>
      </c>
      <c r="G535">
        <v>9</v>
      </c>
      <c r="H535">
        <v>73</v>
      </c>
      <c r="I535">
        <v>58</v>
      </c>
      <c r="J535">
        <v>45</v>
      </c>
      <c r="K535">
        <v>132</v>
      </c>
      <c r="L535">
        <v>89</v>
      </c>
      <c r="M535">
        <v>0</v>
      </c>
      <c r="N535">
        <v>8</v>
      </c>
      <c r="O535">
        <v>0</v>
      </c>
      <c r="P535">
        <v>0</v>
      </c>
      <c r="Q535">
        <v>124</v>
      </c>
      <c r="R535">
        <v>19</v>
      </c>
      <c r="S535">
        <v>113</v>
      </c>
      <c r="T535">
        <v>105</v>
      </c>
      <c r="U535">
        <v>0</v>
      </c>
      <c r="V535">
        <v>0</v>
      </c>
      <c r="W535">
        <v>0</v>
      </c>
      <c r="X535">
        <v>130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187</v>
      </c>
      <c r="AE535">
        <v>535</v>
      </c>
      <c r="AF535">
        <v>536</v>
      </c>
      <c r="AJ535">
        <v>6</v>
      </c>
      <c r="AK535" t="str">
        <f t="shared" si="8"/>
        <v>HP375-5000</v>
      </c>
    </row>
    <row r="536" spans="1:37">
      <c r="A536" t="s">
        <v>945</v>
      </c>
      <c r="B536" t="s">
        <v>946</v>
      </c>
      <c r="C536" t="s">
        <v>110</v>
      </c>
      <c r="D536" t="s">
        <v>947</v>
      </c>
      <c r="E536">
        <v>50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35</v>
      </c>
      <c r="L536">
        <v>12</v>
      </c>
      <c r="M536">
        <v>0</v>
      </c>
      <c r="N536">
        <v>0</v>
      </c>
      <c r="O536">
        <v>0</v>
      </c>
      <c r="P536">
        <v>0</v>
      </c>
      <c r="Q536">
        <v>35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32</v>
      </c>
      <c r="AJ536">
        <v>4.91</v>
      </c>
      <c r="AK536" t="str">
        <f t="shared" si="8"/>
        <v>HP383-5000</v>
      </c>
    </row>
    <row r="537" spans="1:37">
      <c r="A537" t="s">
        <v>948</v>
      </c>
      <c r="B537" t="s">
        <v>949</v>
      </c>
      <c r="C537" t="s">
        <v>329</v>
      </c>
      <c r="D537" t="s">
        <v>950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42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42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J537">
        <v>3.92</v>
      </c>
      <c r="AK537" t="str">
        <f t="shared" si="8"/>
        <v>HP391-5000</v>
      </c>
    </row>
    <row r="538" spans="1:37">
      <c r="A538" t="s">
        <v>951</v>
      </c>
      <c r="B538" t="s">
        <v>949</v>
      </c>
      <c r="C538" t="s">
        <v>329</v>
      </c>
      <c r="D538" t="s">
        <v>950</v>
      </c>
      <c r="E538">
        <v>50</v>
      </c>
      <c r="F538">
        <v>0</v>
      </c>
      <c r="G538">
        <v>0</v>
      </c>
      <c r="H538">
        <v>0</v>
      </c>
      <c r="I538">
        <v>40</v>
      </c>
      <c r="J538">
        <v>20</v>
      </c>
      <c r="K538">
        <v>81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81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238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238</v>
      </c>
      <c r="AF538">
        <v>675</v>
      </c>
      <c r="AJ538">
        <v>3.73</v>
      </c>
      <c r="AK538" t="str">
        <f t="shared" si="8"/>
        <v>HP391-6200</v>
      </c>
    </row>
    <row r="539" spans="1:37">
      <c r="A539" t="s">
        <v>952</v>
      </c>
      <c r="B539" t="s">
        <v>953</v>
      </c>
      <c r="C539" t="s">
        <v>110</v>
      </c>
      <c r="D539" t="s">
        <v>609</v>
      </c>
      <c r="E539">
        <v>50</v>
      </c>
      <c r="F539">
        <v>3.5</v>
      </c>
      <c r="G539">
        <v>2</v>
      </c>
      <c r="H539">
        <v>57</v>
      </c>
      <c r="I539">
        <v>109</v>
      </c>
      <c r="J539">
        <v>76</v>
      </c>
      <c r="K539">
        <v>789</v>
      </c>
      <c r="L539">
        <v>35</v>
      </c>
      <c r="M539">
        <v>0</v>
      </c>
      <c r="N539">
        <v>2</v>
      </c>
      <c r="O539">
        <v>0</v>
      </c>
      <c r="P539">
        <v>0</v>
      </c>
      <c r="Q539">
        <v>787</v>
      </c>
      <c r="R539">
        <v>0</v>
      </c>
      <c r="S539">
        <v>0</v>
      </c>
      <c r="T539">
        <v>171</v>
      </c>
      <c r="U539">
        <v>0</v>
      </c>
      <c r="V539">
        <v>384</v>
      </c>
      <c r="W539">
        <v>0</v>
      </c>
      <c r="X539">
        <v>99</v>
      </c>
      <c r="Y539">
        <v>39</v>
      </c>
      <c r="Z539">
        <v>0</v>
      </c>
      <c r="AA539">
        <v>0</v>
      </c>
      <c r="AB539">
        <v>127</v>
      </c>
      <c r="AC539">
        <v>92</v>
      </c>
      <c r="AD539">
        <v>0</v>
      </c>
      <c r="AE539">
        <v>912</v>
      </c>
      <c r="AF539">
        <v>758</v>
      </c>
      <c r="AJ539">
        <v>4.24</v>
      </c>
      <c r="AK539" t="str">
        <f t="shared" si="8"/>
        <v>HP393-5000</v>
      </c>
    </row>
    <row r="540" spans="1:37">
      <c r="A540" t="s">
        <v>954</v>
      </c>
      <c r="B540" t="s">
        <v>953</v>
      </c>
      <c r="C540" t="s">
        <v>110</v>
      </c>
      <c r="D540" t="s">
        <v>609</v>
      </c>
      <c r="E540">
        <v>50</v>
      </c>
      <c r="F540">
        <v>10.8</v>
      </c>
      <c r="G540">
        <v>34</v>
      </c>
      <c r="H540">
        <v>6</v>
      </c>
      <c r="I540">
        <v>13</v>
      </c>
      <c r="J540">
        <v>22</v>
      </c>
      <c r="K540">
        <v>288</v>
      </c>
      <c r="L540">
        <v>66</v>
      </c>
      <c r="M540">
        <v>0</v>
      </c>
      <c r="N540">
        <v>28</v>
      </c>
      <c r="O540">
        <v>0</v>
      </c>
      <c r="P540">
        <v>0</v>
      </c>
      <c r="Q540">
        <v>260</v>
      </c>
      <c r="R540">
        <v>71</v>
      </c>
      <c r="S540">
        <v>0</v>
      </c>
      <c r="T540">
        <v>0</v>
      </c>
      <c r="U540">
        <v>18</v>
      </c>
      <c r="V540">
        <v>51</v>
      </c>
      <c r="W540">
        <v>0</v>
      </c>
      <c r="X540">
        <v>9</v>
      </c>
      <c r="Y540">
        <v>0</v>
      </c>
      <c r="Z540">
        <v>0</v>
      </c>
      <c r="AA540">
        <v>0</v>
      </c>
      <c r="AB540">
        <v>85</v>
      </c>
      <c r="AC540">
        <v>0</v>
      </c>
      <c r="AD540">
        <v>101</v>
      </c>
      <c r="AE540">
        <v>264</v>
      </c>
      <c r="AF540">
        <v>505</v>
      </c>
      <c r="AJ540">
        <v>3.38</v>
      </c>
      <c r="AK540" t="str">
        <f t="shared" si="8"/>
        <v>HP393-6200</v>
      </c>
    </row>
    <row r="541" spans="1:37">
      <c r="A541" t="s">
        <v>955</v>
      </c>
      <c r="B541" t="s">
        <v>956</v>
      </c>
      <c r="C541" t="s">
        <v>101</v>
      </c>
      <c r="D541" t="s">
        <v>957</v>
      </c>
      <c r="E541">
        <v>50</v>
      </c>
      <c r="F541">
        <v>0</v>
      </c>
      <c r="G541">
        <v>0</v>
      </c>
      <c r="H541">
        <v>0</v>
      </c>
      <c r="I541">
        <v>30</v>
      </c>
      <c r="J541">
        <v>18</v>
      </c>
      <c r="K541">
        <v>553</v>
      </c>
      <c r="L541">
        <v>10</v>
      </c>
      <c r="M541">
        <v>0</v>
      </c>
      <c r="N541">
        <v>0</v>
      </c>
      <c r="O541">
        <v>0</v>
      </c>
      <c r="P541">
        <v>0</v>
      </c>
      <c r="Q541">
        <v>553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180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35</v>
      </c>
      <c r="AE541">
        <v>215</v>
      </c>
      <c r="AF541">
        <v>0</v>
      </c>
      <c r="AJ541">
        <v>3.52</v>
      </c>
      <c r="AK541" t="str">
        <f t="shared" si="8"/>
        <v>HP409-5000</v>
      </c>
    </row>
    <row r="542" spans="1:37">
      <c r="A542" t="s">
        <v>958</v>
      </c>
      <c r="B542" t="s">
        <v>956</v>
      </c>
      <c r="C542" t="s">
        <v>101</v>
      </c>
      <c r="D542" t="s">
        <v>957</v>
      </c>
      <c r="E542">
        <v>50</v>
      </c>
      <c r="F542">
        <v>0</v>
      </c>
      <c r="G542">
        <v>0</v>
      </c>
      <c r="H542">
        <v>0</v>
      </c>
      <c r="I542">
        <v>33</v>
      </c>
      <c r="J542">
        <v>16</v>
      </c>
      <c r="K542">
        <v>171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171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195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195</v>
      </c>
      <c r="AF542">
        <v>0</v>
      </c>
      <c r="AJ542">
        <v>3.39</v>
      </c>
      <c r="AK542" t="str">
        <f t="shared" si="8"/>
        <v>HP409-6200</v>
      </c>
    </row>
    <row r="543" spans="1:37">
      <c r="A543" t="s">
        <v>959</v>
      </c>
      <c r="B543" t="s">
        <v>960</v>
      </c>
      <c r="C543" t="s">
        <v>68</v>
      </c>
      <c r="D543" t="s">
        <v>609</v>
      </c>
      <c r="E543">
        <v>85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197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197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J543">
        <v>2.0499999999999998</v>
      </c>
      <c r="AK543" t="str">
        <f t="shared" si="8"/>
        <v>HP417-5000</v>
      </c>
    </row>
    <row r="544" spans="1:37">
      <c r="A544" t="s">
        <v>961</v>
      </c>
      <c r="B544" t="s">
        <v>960</v>
      </c>
      <c r="C544" t="s">
        <v>68</v>
      </c>
      <c r="D544" t="s">
        <v>609</v>
      </c>
      <c r="E544">
        <v>85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112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112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4.2960000000000003</v>
      </c>
      <c r="AK544" t="str">
        <f t="shared" si="8"/>
        <v>HP417-6200</v>
      </c>
    </row>
    <row r="545" spans="1:37">
      <c r="A545" t="s">
        <v>962</v>
      </c>
      <c r="B545" t="s">
        <v>963</v>
      </c>
      <c r="C545" t="s">
        <v>68</v>
      </c>
      <c r="D545" t="s">
        <v>901</v>
      </c>
      <c r="E545">
        <v>50</v>
      </c>
      <c r="F545">
        <v>4.7</v>
      </c>
      <c r="G545">
        <v>0</v>
      </c>
      <c r="H545">
        <v>50</v>
      </c>
      <c r="I545">
        <v>48</v>
      </c>
      <c r="J545">
        <v>36</v>
      </c>
      <c r="K545">
        <v>948</v>
      </c>
      <c r="L545">
        <v>15</v>
      </c>
      <c r="M545">
        <v>0</v>
      </c>
      <c r="N545">
        <v>0</v>
      </c>
      <c r="O545">
        <v>0</v>
      </c>
      <c r="P545">
        <v>0</v>
      </c>
      <c r="Q545">
        <v>948</v>
      </c>
      <c r="R545">
        <v>0</v>
      </c>
      <c r="S545">
        <v>0</v>
      </c>
      <c r="T545">
        <v>16</v>
      </c>
      <c r="U545">
        <v>134</v>
      </c>
      <c r="V545">
        <v>0</v>
      </c>
      <c r="W545">
        <v>139</v>
      </c>
      <c r="X545">
        <v>0</v>
      </c>
      <c r="Y545">
        <v>0</v>
      </c>
      <c r="Z545">
        <v>0</v>
      </c>
      <c r="AA545">
        <v>78</v>
      </c>
      <c r="AB545">
        <v>0</v>
      </c>
      <c r="AC545">
        <v>0</v>
      </c>
      <c r="AD545">
        <v>62</v>
      </c>
      <c r="AE545">
        <v>429</v>
      </c>
      <c r="AF545">
        <v>352</v>
      </c>
      <c r="AJ545">
        <v>5.31</v>
      </c>
      <c r="AK545" t="str">
        <f t="shared" si="8"/>
        <v>HP427-6200</v>
      </c>
    </row>
    <row r="546" spans="1:37">
      <c r="A546" t="s">
        <v>964</v>
      </c>
      <c r="B546" t="s">
        <v>965</v>
      </c>
      <c r="C546" t="s">
        <v>101</v>
      </c>
      <c r="D546" t="s">
        <v>966</v>
      </c>
      <c r="E546">
        <v>50</v>
      </c>
      <c r="F546">
        <v>4.8</v>
      </c>
      <c r="G546">
        <v>7</v>
      </c>
      <c r="H546">
        <v>31</v>
      </c>
      <c r="I546">
        <v>16</v>
      </c>
      <c r="J546">
        <v>8</v>
      </c>
      <c r="K546">
        <v>599</v>
      </c>
      <c r="L546">
        <v>14</v>
      </c>
      <c r="M546">
        <v>0</v>
      </c>
      <c r="N546">
        <v>6</v>
      </c>
      <c r="O546">
        <v>0</v>
      </c>
      <c r="P546">
        <v>0</v>
      </c>
      <c r="Q546">
        <v>593</v>
      </c>
      <c r="R546">
        <v>0</v>
      </c>
      <c r="S546">
        <v>61</v>
      </c>
      <c r="T546">
        <v>0</v>
      </c>
      <c r="U546">
        <v>32</v>
      </c>
      <c r="V546">
        <v>0</v>
      </c>
      <c r="W546">
        <v>0</v>
      </c>
      <c r="X546">
        <v>0</v>
      </c>
      <c r="Y546">
        <v>8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101</v>
      </c>
      <c r="AF546">
        <v>517</v>
      </c>
      <c r="AJ546">
        <v>2.79</v>
      </c>
      <c r="AK546" t="str">
        <f t="shared" si="8"/>
        <v>HP431-5000</v>
      </c>
    </row>
    <row r="547" spans="1:37">
      <c r="A547" t="s">
        <v>967</v>
      </c>
      <c r="B547" t="s">
        <v>965</v>
      </c>
      <c r="C547" t="s">
        <v>68</v>
      </c>
      <c r="D547" t="s">
        <v>968</v>
      </c>
      <c r="E547">
        <v>50</v>
      </c>
      <c r="F547">
        <v>7.1</v>
      </c>
      <c r="G547">
        <v>1</v>
      </c>
      <c r="H547">
        <v>17</v>
      </c>
      <c r="I547">
        <v>16</v>
      </c>
      <c r="J547">
        <v>25</v>
      </c>
      <c r="K547">
        <v>486</v>
      </c>
      <c r="L547">
        <v>8</v>
      </c>
      <c r="M547">
        <v>0</v>
      </c>
      <c r="N547">
        <v>1</v>
      </c>
      <c r="O547">
        <v>0</v>
      </c>
      <c r="P547">
        <v>0</v>
      </c>
      <c r="Q547">
        <v>485</v>
      </c>
      <c r="R547">
        <v>20</v>
      </c>
      <c r="S547">
        <v>0</v>
      </c>
      <c r="T547">
        <v>0</v>
      </c>
      <c r="U547">
        <v>51</v>
      </c>
      <c r="V547">
        <v>0</v>
      </c>
      <c r="W547">
        <v>0</v>
      </c>
      <c r="X547">
        <v>46</v>
      </c>
      <c r="Y547">
        <v>19</v>
      </c>
      <c r="Z547">
        <v>0</v>
      </c>
      <c r="AA547">
        <v>23</v>
      </c>
      <c r="AB547">
        <v>0</v>
      </c>
      <c r="AC547">
        <v>0</v>
      </c>
      <c r="AD547">
        <v>157</v>
      </c>
      <c r="AE547">
        <v>296</v>
      </c>
      <c r="AF547">
        <v>145</v>
      </c>
      <c r="AJ547">
        <v>4.57</v>
      </c>
      <c r="AK547" t="str">
        <f t="shared" si="8"/>
        <v>HP431-6200</v>
      </c>
    </row>
    <row r="548" spans="1:37">
      <c r="A548" t="s">
        <v>969</v>
      </c>
      <c r="B548" t="s">
        <v>970</v>
      </c>
      <c r="C548" t="s">
        <v>101</v>
      </c>
      <c r="D548" t="s">
        <v>609</v>
      </c>
      <c r="E548">
        <v>65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793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793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J548">
        <v>3.702</v>
      </c>
      <c r="AK548" t="str">
        <f t="shared" si="8"/>
        <v>HP445-5000</v>
      </c>
    </row>
    <row r="549" spans="1:37">
      <c r="A549" t="s">
        <v>971</v>
      </c>
      <c r="B549" t="s">
        <v>970</v>
      </c>
      <c r="C549" t="s">
        <v>101</v>
      </c>
      <c r="D549" t="s">
        <v>609</v>
      </c>
      <c r="E549">
        <v>65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62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3.49</v>
      </c>
      <c r="AK549" t="str">
        <f t="shared" si="8"/>
        <v>HP445-6200</v>
      </c>
    </row>
    <row r="550" spans="1:37">
      <c r="A550" t="s">
        <v>972</v>
      </c>
      <c r="B550" t="s">
        <v>973</v>
      </c>
      <c r="C550" t="s">
        <v>267</v>
      </c>
      <c r="D550" t="s">
        <v>609</v>
      </c>
      <c r="E550">
        <v>55</v>
      </c>
      <c r="F550">
        <v>9.1999999999999993</v>
      </c>
      <c r="G550">
        <v>12</v>
      </c>
      <c r="H550">
        <v>10</v>
      </c>
      <c r="I550">
        <v>18</v>
      </c>
      <c r="J550">
        <v>57</v>
      </c>
      <c r="K550">
        <v>739</v>
      </c>
      <c r="L550">
        <v>11</v>
      </c>
      <c r="M550">
        <v>0</v>
      </c>
      <c r="N550">
        <v>10</v>
      </c>
      <c r="O550">
        <v>350</v>
      </c>
      <c r="P550">
        <v>0</v>
      </c>
      <c r="Q550">
        <v>379</v>
      </c>
      <c r="R550">
        <v>51</v>
      </c>
      <c r="S550">
        <v>31</v>
      </c>
      <c r="T550">
        <v>0</v>
      </c>
      <c r="U550">
        <v>0</v>
      </c>
      <c r="V550">
        <v>0</v>
      </c>
      <c r="W550">
        <v>59</v>
      </c>
      <c r="X550">
        <v>18</v>
      </c>
      <c r="Y550">
        <v>86</v>
      </c>
      <c r="Z550">
        <v>32</v>
      </c>
      <c r="AA550">
        <v>0</v>
      </c>
      <c r="AB550">
        <v>22</v>
      </c>
      <c r="AC550">
        <v>83</v>
      </c>
      <c r="AD550">
        <v>351</v>
      </c>
      <c r="AE550">
        <v>682</v>
      </c>
      <c r="AF550">
        <v>1109</v>
      </c>
      <c r="AJ550">
        <v>5.14</v>
      </c>
      <c r="AK550" t="str">
        <f t="shared" si="8"/>
        <v>HP451-5000</v>
      </c>
    </row>
    <row r="551" spans="1:37">
      <c r="A551" t="s">
        <v>974</v>
      </c>
      <c r="B551" t="s">
        <v>973</v>
      </c>
      <c r="C551" t="s">
        <v>267</v>
      </c>
      <c r="D551" t="s">
        <v>609</v>
      </c>
      <c r="E551">
        <v>55</v>
      </c>
      <c r="F551">
        <v>0</v>
      </c>
      <c r="G551">
        <v>0</v>
      </c>
      <c r="H551">
        <v>0</v>
      </c>
      <c r="I551">
        <v>0</v>
      </c>
      <c r="J551">
        <v>8</v>
      </c>
      <c r="K551">
        <v>1493</v>
      </c>
      <c r="L551">
        <v>12</v>
      </c>
      <c r="M551">
        <v>0</v>
      </c>
      <c r="N551">
        <v>0</v>
      </c>
      <c r="O551">
        <v>0</v>
      </c>
      <c r="P551">
        <v>0</v>
      </c>
      <c r="Q551">
        <v>1493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94</v>
      </c>
      <c r="AE551">
        <v>94</v>
      </c>
      <c r="AF551">
        <v>100</v>
      </c>
      <c r="AJ551">
        <v>7.1</v>
      </c>
      <c r="AK551" t="str">
        <f t="shared" si="8"/>
        <v>HP451-6200</v>
      </c>
    </row>
    <row r="552" spans="1:37">
      <c r="A552" t="s">
        <v>975</v>
      </c>
      <c r="B552" t="s">
        <v>976</v>
      </c>
      <c r="C552" t="s">
        <v>68</v>
      </c>
      <c r="D552" t="s">
        <v>977</v>
      </c>
      <c r="E552">
        <v>70</v>
      </c>
      <c r="F552">
        <v>0</v>
      </c>
      <c r="G552">
        <v>0</v>
      </c>
      <c r="H552">
        <v>0</v>
      </c>
      <c r="I552">
        <v>0</v>
      </c>
      <c r="J552">
        <v>74</v>
      </c>
      <c r="K552">
        <v>228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228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885</v>
      </c>
      <c r="AB552">
        <v>0</v>
      </c>
      <c r="AC552">
        <v>0</v>
      </c>
      <c r="AD552">
        <v>0</v>
      </c>
      <c r="AE552">
        <v>885</v>
      </c>
      <c r="AF552">
        <v>0</v>
      </c>
      <c r="AJ552">
        <v>1.88</v>
      </c>
      <c r="AK552" t="str">
        <f t="shared" si="8"/>
        <v>HP463-5000</v>
      </c>
    </row>
    <row r="553" spans="1:37">
      <c r="A553" t="s">
        <v>978</v>
      </c>
      <c r="B553" t="s">
        <v>976</v>
      </c>
      <c r="C553" t="s">
        <v>68</v>
      </c>
      <c r="D553" t="s">
        <v>979</v>
      </c>
      <c r="E553">
        <v>70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743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743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2.99</v>
      </c>
      <c r="AK553" t="str">
        <f t="shared" si="8"/>
        <v>HP463-6200</v>
      </c>
    </row>
    <row r="554" spans="1:37">
      <c r="A554" t="s">
        <v>980</v>
      </c>
      <c r="B554" t="s">
        <v>981</v>
      </c>
      <c r="C554" t="s">
        <v>68</v>
      </c>
      <c r="D554" t="s">
        <v>982</v>
      </c>
      <c r="E554">
        <v>50</v>
      </c>
      <c r="F554">
        <v>0</v>
      </c>
      <c r="G554">
        <v>0</v>
      </c>
      <c r="H554">
        <v>0</v>
      </c>
      <c r="I554">
        <v>33</v>
      </c>
      <c r="J554">
        <v>17</v>
      </c>
      <c r="K554">
        <v>341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341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200</v>
      </c>
      <c r="AF554">
        <v>0</v>
      </c>
      <c r="AJ554">
        <v>5.01</v>
      </c>
      <c r="AK554" t="str">
        <f t="shared" si="8"/>
        <v>HP473-6200</v>
      </c>
    </row>
    <row r="555" spans="1:37">
      <c r="A555" t="s">
        <v>983</v>
      </c>
      <c r="B555" t="s">
        <v>984</v>
      </c>
      <c r="C555" t="s">
        <v>101</v>
      </c>
      <c r="D555" t="s">
        <v>985</v>
      </c>
      <c r="E555">
        <v>50</v>
      </c>
      <c r="F555">
        <v>6.9</v>
      </c>
      <c r="G555">
        <v>0</v>
      </c>
      <c r="H555">
        <v>27</v>
      </c>
      <c r="I555">
        <v>13</v>
      </c>
      <c r="J555">
        <v>7</v>
      </c>
      <c r="K555">
        <v>741</v>
      </c>
      <c r="L555">
        <v>29</v>
      </c>
      <c r="M555">
        <v>0</v>
      </c>
      <c r="N555">
        <v>0</v>
      </c>
      <c r="O555">
        <v>0</v>
      </c>
      <c r="P555">
        <v>0</v>
      </c>
      <c r="Q555">
        <v>741</v>
      </c>
      <c r="R555">
        <v>0</v>
      </c>
      <c r="S555">
        <v>69</v>
      </c>
      <c r="T555">
        <v>11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80</v>
      </c>
      <c r="AF555">
        <v>0</v>
      </c>
      <c r="AJ555">
        <v>3.42</v>
      </c>
      <c r="AK555" t="str">
        <f t="shared" si="8"/>
        <v>HP491-5000</v>
      </c>
    </row>
    <row r="556" spans="1:37">
      <c r="A556" t="s">
        <v>986</v>
      </c>
      <c r="B556" t="s">
        <v>987</v>
      </c>
      <c r="C556" t="s">
        <v>68</v>
      </c>
      <c r="D556" t="s">
        <v>988</v>
      </c>
      <c r="E556">
        <v>50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4219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4219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463</v>
      </c>
      <c r="AJ556">
        <v>5.4</v>
      </c>
      <c r="AK556" t="str">
        <f t="shared" si="8"/>
        <v>HP495-5000</v>
      </c>
    </row>
    <row r="557" spans="1:37">
      <c r="A557" t="s">
        <v>989</v>
      </c>
      <c r="B557" t="s">
        <v>987</v>
      </c>
      <c r="C557" t="s">
        <v>68</v>
      </c>
      <c r="D557" t="s">
        <v>988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894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894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J557">
        <v>5.4</v>
      </c>
      <c r="AK557" t="str">
        <f t="shared" si="8"/>
        <v>HP495-6200</v>
      </c>
    </row>
    <row r="558" spans="1:37">
      <c r="A558" t="s">
        <v>990</v>
      </c>
      <c r="B558" t="s">
        <v>991</v>
      </c>
      <c r="C558" t="s">
        <v>992</v>
      </c>
      <c r="D558" t="s">
        <v>993</v>
      </c>
      <c r="E558">
        <v>50</v>
      </c>
      <c r="F558">
        <v>0</v>
      </c>
      <c r="G558">
        <v>14</v>
      </c>
      <c r="H558">
        <v>0</v>
      </c>
      <c r="I558">
        <v>11</v>
      </c>
      <c r="J558">
        <v>9</v>
      </c>
      <c r="K558">
        <v>3705</v>
      </c>
      <c r="L558">
        <v>0</v>
      </c>
      <c r="M558">
        <v>0</v>
      </c>
      <c r="N558">
        <v>12</v>
      </c>
      <c r="O558">
        <v>0</v>
      </c>
      <c r="P558">
        <v>0</v>
      </c>
      <c r="Q558">
        <v>3693</v>
      </c>
      <c r="R558">
        <v>0</v>
      </c>
      <c r="S558">
        <v>0</v>
      </c>
      <c r="T558">
        <v>0</v>
      </c>
      <c r="U558">
        <v>0</v>
      </c>
      <c r="V558">
        <v>67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40</v>
      </c>
      <c r="AD558">
        <v>0</v>
      </c>
      <c r="AE558">
        <v>107</v>
      </c>
      <c r="AF558">
        <v>1209</v>
      </c>
      <c r="AJ558">
        <v>1.9</v>
      </c>
      <c r="AK558" t="str">
        <f t="shared" si="8"/>
        <v>HP548-5000</v>
      </c>
    </row>
    <row r="559" spans="1:37">
      <c r="A559" t="s">
        <v>994</v>
      </c>
      <c r="B559" t="s">
        <v>991</v>
      </c>
      <c r="C559" t="s">
        <v>992</v>
      </c>
      <c r="D559" t="s">
        <v>993</v>
      </c>
      <c r="E559">
        <v>50</v>
      </c>
      <c r="F559">
        <v>5.6</v>
      </c>
      <c r="G559">
        <v>0</v>
      </c>
      <c r="H559">
        <v>15</v>
      </c>
      <c r="I559">
        <v>8</v>
      </c>
      <c r="J559">
        <v>4</v>
      </c>
      <c r="K559">
        <v>333</v>
      </c>
      <c r="L559">
        <v>4</v>
      </c>
      <c r="M559">
        <v>0</v>
      </c>
      <c r="N559">
        <v>0</v>
      </c>
      <c r="O559">
        <v>0</v>
      </c>
      <c r="P559">
        <v>0</v>
      </c>
      <c r="Q559">
        <v>333</v>
      </c>
      <c r="R559">
        <v>0</v>
      </c>
      <c r="S559">
        <v>0</v>
      </c>
      <c r="T559">
        <v>0</v>
      </c>
      <c r="U559">
        <v>45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45</v>
      </c>
      <c r="AF559">
        <v>6038</v>
      </c>
      <c r="AJ559">
        <v>1.7</v>
      </c>
      <c r="AK559" t="str">
        <f t="shared" si="8"/>
        <v>HP548-6200</v>
      </c>
    </row>
    <row r="560" spans="1:37">
      <c r="A560" t="s">
        <v>995</v>
      </c>
      <c r="B560" t="s">
        <v>996</v>
      </c>
      <c r="C560" t="s">
        <v>267</v>
      </c>
      <c r="D560" t="s">
        <v>997</v>
      </c>
      <c r="E560">
        <v>50</v>
      </c>
      <c r="F560">
        <v>0</v>
      </c>
      <c r="G560">
        <v>0</v>
      </c>
      <c r="H560">
        <v>0</v>
      </c>
      <c r="I560">
        <v>0</v>
      </c>
      <c r="J560">
        <v>2</v>
      </c>
      <c r="K560">
        <v>2740</v>
      </c>
      <c r="L560">
        <v>15</v>
      </c>
      <c r="M560">
        <v>0</v>
      </c>
      <c r="N560">
        <v>0</v>
      </c>
      <c r="O560">
        <v>0</v>
      </c>
      <c r="P560">
        <v>0</v>
      </c>
      <c r="Q560">
        <v>2740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27</v>
      </c>
      <c r="AA560">
        <v>0</v>
      </c>
      <c r="AB560">
        <v>0</v>
      </c>
      <c r="AC560">
        <v>0</v>
      </c>
      <c r="AD560">
        <v>0</v>
      </c>
      <c r="AE560">
        <v>27</v>
      </c>
      <c r="AF560">
        <v>1429</v>
      </c>
      <c r="AJ560">
        <v>3.1</v>
      </c>
      <c r="AK560" t="str">
        <f t="shared" si="8"/>
        <v>HP551-5000</v>
      </c>
    </row>
    <row r="561" spans="1:37">
      <c r="A561" t="s">
        <v>998</v>
      </c>
      <c r="B561" t="s">
        <v>996</v>
      </c>
      <c r="C561" t="s">
        <v>267</v>
      </c>
      <c r="D561" t="s">
        <v>999</v>
      </c>
      <c r="E561">
        <v>50</v>
      </c>
      <c r="F561">
        <v>0</v>
      </c>
      <c r="G561">
        <v>0</v>
      </c>
      <c r="H561">
        <v>0</v>
      </c>
      <c r="I561">
        <v>164</v>
      </c>
      <c r="J561">
        <v>82</v>
      </c>
      <c r="K561">
        <v>1227</v>
      </c>
      <c r="L561">
        <v>15</v>
      </c>
      <c r="M561">
        <v>0</v>
      </c>
      <c r="N561">
        <v>0</v>
      </c>
      <c r="O561">
        <v>0</v>
      </c>
      <c r="P561">
        <v>0</v>
      </c>
      <c r="Q561">
        <v>1227</v>
      </c>
      <c r="R561">
        <v>85</v>
      </c>
      <c r="S561">
        <v>0</v>
      </c>
      <c r="T561">
        <v>0</v>
      </c>
      <c r="U561">
        <v>0</v>
      </c>
      <c r="V561">
        <v>0</v>
      </c>
      <c r="W561">
        <v>984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984</v>
      </c>
      <c r="AF561">
        <v>1755</v>
      </c>
      <c r="AJ561">
        <v>2.99</v>
      </c>
      <c r="AK561" t="str">
        <f t="shared" si="8"/>
        <v>HP551-6200</v>
      </c>
    </row>
    <row r="562" spans="1:37">
      <c r="A562" t="s">
        <v>1000</v>
      </c>
      <c r="B562" t="s">
        <v>1001</v>
      </c>
      <c r="C562" t="s">
        <v>267</v>
      </c>
      <c r="D562" t="s">
        <v>609</v>
      </c>
      <c r="E562">
        <v>70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544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544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1444</v>
      </c>
      <c r="AJ562">
        <v>2.6819999999999999</v>
      </c>
      <c r="AK562" t="str">
        <f t="shared" si="8"/>
        <v>HP557-5000</v>
      </c>
    </row>
    <row r="563" spans="1:37">
      <c r="A563" t="s">
        <v>1002</v>
      </c>
      <c r="B563" t="s">
        <v>1001</v>
      </c>
      <c r="C563" t="s">
        <v>267</v>
      </c>
      <c r="D563" t="s">
        <v>609</v>
      </c>
      <c r="E563">
        <v>70</v>
      </c>
      <c r="F563">
        <v>0</v>
      </c>
      <c r="G563">
        <v>0</v>
      </c>
      <c r="H563">
        <v>0</v>
      </c>
      <c r="I563">
        <v>6</v>
      </c>
      <c r="J563">
        <v>25</v>
      </c>
      <c r="K563">
        <v>654</v>
      </c>
      <c r="L563">
        <v>30</v>
      </c>
      <c r="M563">
        <v>0</v>
      </c>
      <c r="N563">
        <v>0</v>
      </c>
      <c r="O563">
        <v>0</v>
      </c>
      <c r="P563">
        <v>0</v>
      </c>
      <c r="Q563">
        <v>654</v>
      </c>
      <c r="R563">
        <v>41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</v>
      </c>
      <c r="Y563">
        <v>33</v>
      </c>
      <c r="Z563">
        <v>0</v>
      </c>
      <c r="AA563">
        <v>34</v>
      </c>
      <c r="AB563">
        <v>191</v>
      </c>
      <c r="AC563">
        <v>10</v>
      </c>
      <c r="AD563">
        <v>0</v>
      </c>
      <c r="AE563">
        <v>305</v>
      </c>
      <c r="AF563">
        <v>146</v>
      </c>
      <c r="AJ563">
        <v>4.9000000000000004</v>
      </c>
      <c r="AK563" t="str">
        <f t="shared" si="8"/>
        <v>HP557-6200</v>
      </c>
    </row>
    <row r="564" spans="1:37">
      <c r="A564" t="s">
        <v>1003</v>
      </c>
      <c r="B564" t="s">
        <v>1004</v>
      </c>
      <c r="C564" t="s">
        <v>101</v>
      </c>
      <c r="D564" t="s">
        <v>1005</v>
      </c>
      <c r="E564">
        <v>50</v>
      </c>
      <c r="F564">
        <v>0</v>
      </c>
      <c r="G564">
        <v>0</v>
      </c>
      <c r="H564">
        <v>51</v>
      </c>
      <c r="I564">
        <v>38</v>
      </c>
      <c r="J564">
        <v>21</v>
      </c>
      <c r="K564">
        <v>0</v>
      </c>
      <c r="L564">
        <v>25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154</v>
      </c>
      <c r="V564">
        <v>0</v>
      </c>
      <c r="W564">
        <v>72</v>
      </c>
      <c r="X564">
        <v>0</v>
      </c>
      <c r="Y564">
        <v>0</v>
      </c>
      <c r="Z564">
        <v>0</v>
      </c>
      <c r="AA564">
        <v>22</v>
      </c>
      <c r="AB564">
        <v>0</v>
      </c>
      <c r="AC564">
        <v>0</v>
      </c>
      <c r="AD564">
        <v>0</v>
      </c>
      <c r="AE564">
        <v>248</v>
      </c>
      <c r="AF564">
        <v>140</v>
      </c>
      <c r="AJ564">
        <v>3.14</v>
      </c>
      <c r="AK564" t="str">
        <f t="shared" si="8"/>
        <v>HP563-5000</v>
      </c>
    </row>
    <row r="565" spans="1:37">
      <c r="A565" t="s">
        <v>1006</v>
      </c>
      <c r="B565" t="s">
        <v>1004</v>
      </c>
      <c r="C565" t="s">
        <v>101</v>
      </c>
      <c r="D565" t="s">
        <v>1005</v>
      </c>
      <c r="E565">
        <v>50</v>
      </c>
      <c r="F565">
        <v>6.1</v>
      </c>
      <c r="G565">
        <v>0</v>
      </c>
      <c r="H565">
        <v>798</v>
      </c>
      <c r="I565">
        <v>399</v>
      </c>
      <c r="J565">
        <v>703</v>
      </c>
      <c r="K565">
        <v>19360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19360</v>
      </c>
      <c r="R565">
        <v>2344</v>
      </c>
      <c r="S565">
        <v>0</v>
      </c>
      <c r="T565">
        <v>0</v>
      </c>
      <c r="U565">
        <v>2394</v>
      </c>
      <c r="V565">
        <v>0</v>
      </c>
      <c r="W565">
        <v>0</v>
      </c>
      <c r="X565">
        <v>0</v>
      </c>
      <c r="Y565">
        <v>60</v>
      </c>
      <c r="Z565">
        <v>1182</v>
      </c>
      <c r="AA565">
        <v>0</v>
      </c>
      <c r="AB565">
        <v>1249</v>
      </c>
      <c r="AC565">
        <v>2424</v>
      </c>
      <c r="AD565">
        <v>1124</v>
      </c>
      <c r="AE565">
        <v>8433</v>
      </c>
      <c r="AF565">
        <v>10729</v>
      </c>
      <c r="AJ565">
        <v>3.01</v>
      </c>
      <c r="AK565" t="str">
        <f t="shared" si="8"/>
        <v>HP563-6200</v>
      </c>
    </row>
    <row r="566" spans="1:37">
      <c r="A566" t="s">
        <v>1007</v>
      </c>
      <c r="B566" t="s">
        <v>1008</v>
      </c>
      <c r="C566" t="s">
        <v>1562</v>
      </c>
      <c r="D566" t="s">
        <v>1009</v>
      </c>
      <c r="E566">
        <v>50</v>
      </c>
      <c r="F566">
        <v>-0.2</v>
      </c>
      <c r="G566">
        <v>112</v>
      </c>
      <c r="H566">
        <v>147</v>
      </c>
      <c r="I566">
        <v>161</v>
      </c>
      <c r="J566">
        <v>337</v>
      </c>
      <c r="K566">
        <v>0</v>
      </c>
      <c r="L566">
        <v>393</v>
      </c>
      <c r="M566">
        <v>0</v>
      </c>
      <c r="N566">
        <v>93</v>
      </c>
      <c r="O566">
        <v>0</v>
      </c>
      <c r="P566">
        <v>0</v>
      </c>
      <c r="Q566">
        <v>-93</v>
      </c>
      <c r="R566">
        <v>414</v>
      </c>
      <c r="S566">
        <v>148</v>
      </c>
      <c r="T566">
        <v>0</v>
      </c>
      <c r="U566">
        <v>292</v>
      </c>
      <c r="V566">
        <v>202</v>
      </c>
      <c r="W566">
        <v>140</v>
      </c>
      <c r="X566">
        <v>182</v>
      </c>
      <c r="Y566">
        <v>371</v>
      </c>
      <c r="Z566">
        <v>204</v>
      </c>
      <c r="AA566">
        <v>300</v>
      </c>
      <c r="AB566">
        <v>1851</v>
      </c>
      <c r="AC566">
        <v>171</v>
      </c>
      <c r="AD566">
        <v>179</v>
      </c>
      <c r="AE566">
        <v>4040</v>
      </c>
      <c r="AF566">
        <v>3045</v>
      </c>
      <c r="AG566" t="s">
        <v>7590</v>
      </c>
      <c r="AH566">
        <v>1</v>
      </c>
      <c r="AI566">
        <v>1437</v>
      </c>
      <c r="AJ566">
        <v>2.31</v>
      </c>
      <c r="AK566" t="str">
        <f t="shared" si="8"/>
        <v>HP565-5000</v>
      </c>
    </row>
    <row r="567" spans="1:37">
      <c r="A567" t="s">
        <v>1010</v>
      </c>
      <c r="B567" t="s">
        <v>1008</v>
      </c>
      <c r="C567" t="s">
        <v>992</v>
      </c>
      <c r="D567" t="s">
        <v>1009</v>
      </c>
      <c r="E567">
        <v>50</v>
      </c>
      <c r="F567">
        <v>0.7</v>
      </c>
      <c r="G567">
        <v>104</v>
      </c>
      <c r="H567">
        <v>156</v>
      </c>
      <c r="I567">
        <v>184</v>
      </c>
      <c r="J567">
        <v>207</v>
      </c>
      <c r="K567">
        <v>506</v>
      </c>
      <c r="L567">
        <v>165</v>
      </c>
      <c r="M567">
        <v>0</v>
      </c>
      <c r="N567">
        <v>87</v>
      </c>
      <c r="O567">
        <v>0</v>
      </c>
      <c r="P567">
        <v>0</v>
      </c>
      <c r="Q567">
        <v>419</v>
      </c>
      <c r="R567">
        <v>0</v>
      </c>
      <c r="S567">
        <v>130</v>
      </c>
      <c r="T567">
        <v>0</v>
      </c>
      <c r="U567">
        <v>339</v>
      </c>
      <c r="V567">
        <v>156</v>
      </c>
      <c r="W567">
        <v>107</v>
      </c>
      <c r="X567">
        <v>370</v>
      </c>
      <c r="Y567">
        <v>338</v>
      </c>
      <c r="Z567">
        <v>299</v>
      </c>
      <c r="AA567">
        <v>238</v>
      </c>
      <c r="AB567">
        <v>0</v>
      </c>
      <c r="AC567">
        <v>284</v>
      </c>
      <c r="AD567">
        <v>220</v>
      </c>
      <c r="AE567">
        <v>2481</v>
      </c>
      <c r="AF567">
        <v>3348</v>
      </c>
      <c r="AJ567">
        <v>2.31</v>
      </c>
      <c r="AK567" t="str">
        <f t="shared" si="8"/>
        <v>HP565-6200</v>
      </c>
    </row>
    <row r="568" spans="1:37">
      <c r="A568" t="s">
        <v>3935</v>
      </c>
      <c r="B568" t="s">
        <v>1012</v>
      </c>
      <c r="C568" t="s">
        <v>101</v>
      </c>
      <c r="D568" t="s">
        <v>609</v>
      </c>
      <c r="E568">
        <v>75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979</v>
      </c>
      <c r="L568">
        <v>9</v>
      </c>
      <c r="M568">
        <v>0</v>
      </c>
      <c r="N568">
        <v>0</v>
      </c>
      <c r="O568">
        <v>0</v>
      </c>
      <c r="P568">
        <v>0</v>
      </c>
      <c r="Q568">
        <v>979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17</v>
      </c>
      <c r="AC568">
        <v>0</v>
      </c>
      <c r="AD568">
        <v>0</v>
      </c>
      <c r="AE568">
        <v>17</v>
      </c>
      <c r="AF568">
        <v>0</v>
      </c>
      <c r="AJ568">
        <v>4.45</v>
      </c>
      <c r="AK568" t="str">
        <f t="shared" si="8"/>
        <v>HP568-5000</v>
      </c>
    </row>
    <row r="569" spans="1:37">
      <c r="A569" t="s">
        <v>1011</v>
      </c>
      <c r="B569" t="s">
        <v>1012</v>
      </c>
      <c r="C569" t="s">
        <v>101</v>
      </c>
      <c r="D569" t="s">
        <v>609</v>
      </c>
      <c r="E569">
        <v>75</v>
      </c>
      <c r="F569">
        <v>0</v>
      </c>
      <c r="G569">
        <v>0</v>
      </c>
      <c r="H569">
        <v>0</v>
      </c>
      <c r="I569">
        <v>0</v>
      </c>
      <c r="J569">
        <v>4</v>
      </c>
      <c r="K569">
        <v>1197</v>
      </c>
      <c r="L569">
        <v>33</v>
      </c>
      <c r="M569">
        <v>0</v>
      </c>
      <c r="N569">
        <v>0</v>
      </c>
      <c r="O569">
        <v>0</v>
      </c>
      <c r="P569">
        <v>0</v>
      </c>
      <c r="Q569">
        <v>1197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51</v>
      </c>
      <c r="AD569">
        <v>0</v>
      </c>
      <c r="AE569">
        <v>51</v>
      </c>
      <c r="AF569">
        <v>0</v>
      </c>
      <c r="AJ569">
        <v>4.45</v>
      </c>
      <c r="AK569" t="str">
        <f t="shared" si="8"/>
        <v>HP568-6200</v>
      </c>
    </row>
    <row r="570" spans="1:37">
      <c r="A570" t="s">
        <v>1013</v>
      </c>
      <c r="B570" t="s">
        <v>1014</v>
      </c>
      <c r="C570" t="s">
        <v>68</v>
      </c>
      <c r="D570" t="s">
        <v>609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7</v>
      </c>
      <c r="K570">
        <v>386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386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80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80</v>
      </c>
      <c r="AF570">
        <v>0</v>
      </c>
      <c r="AJ570">
        <v>5.0999999999999996</v>
      </c>
      <c r="AK570" t="str">
        <f t="shared" si="8"/>
        <v>HP569-5000</v>
      </c>
    </row>
    <row r="571" spans="1:37">
      <c r="A571" t="s">
        <v>1015</v>
      </c>
      <c r="B571" t="s">
        <v>1016</v>
      </c>
      <c r="C571" t="s">
        <v>68</v>
      </c>
      <c r="D571" t="s">
        <v>1017</v>
      </c>
      <c r="E571">
        <v>65</v>
      </c>
      <c r="F571">
        <v>0</v>
      </c>
      <c r="G571">
        <v>0</v>
      </c>
      <c r="H571">
        <v>0</v>
      </c>
      <c r="I571">
        <v>0</v>
      </c>
      <c r="J571">
        <v>48</v>
      </c>
      <c r="K571">
        <v>1222</v>
      </c>
      <c r="L571">
        <v>24</v>
      </c>
      <c r="M571">
        <v>0</v>
      </c>
      <c r="N571">
        <v>0</v>
      </c>
      <c r="O571">
        <v>0</v>
      </c>
      <c r="P571">
        <v>0</v>
      </c>
      <c r="Q571">
        <v>1222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546</v>
      </c>
      <c r="AD571">
        <v>34</v>
      </c>
      <c r="AE571">
        <v>580</v>
      </c>
      <c r="AF571">
        <v>524</v>
      </c>
      <c r="AJ571">
        <v>5.21</v>
      </c>
      <c r="AK571" t="str">
        <f t="shared" si="8"/>
        <v>HP596-5000</v>
      </c>
    </row>
    <row r="572" spans="1:37">
      <c r="A572" t="s">
        <v>1018</v>
      </c>
      <c r="B572" t="s">
        <v>1019</v>
      </c>
      <c r="C572" t="s">
        <v>267</v>
      </c>
      <c r="D572" t="s">
        <v>1020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29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J572">
        <v>3.62</v>
      </c>
      <c r="AK572" t="str">
        <f t="shared" si="8"/>
        <v>HP597-6200</v>
      </c>
    </row>
    <row r="573" spans="1:37">
      <c r="A573" t="s">
        <v>1021</v>
      </c>
      <c r="B573" t="s">
        <v>1022</v>
      </c>
      <c r="C573" t="s">
        <v>68</v>
      </c>
      <c r="D573" t="s">
        <v>1023</v>
      </c>
      <c r="E573">
        <v>65</v>
      </c>
      <c r="F573">
        <v>0</v>
      </c>
      <c r="G573">
        <v>0</v>
      </c>
      <c r="H573">
        <v>12</v>
      </c>
      <c r="I573">
        <v>6</v>
      </c>
      <c r="J573">
        <v>3</v>
      </c>
      <c r="K573">
        <v>0</v>
      </c>
      <c r="L573">
        <v>27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36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36</v>
      </c>
      <c r="AF573">
        <v>0</v>
      </c>
      <c r="AJ573">
        <v>5.44</v>
      </c>
      <c r="AK573" t="str">
        <f t="shared" si="8"/>
        <v>HP599-5000</v>
      </c>
    </row>
    <row r="574" spans="1:37">
      <c r="A574" t="s">
        <v>1024</v>
      </c>
      <c r="B574" t="s">
        <v>1022</v>
      </c>
      <c r="C574" t="s">
        <v>68</v>
      </c>
      <c r="D574" t="s">
        <v>1025</v>
      </c>
      <c r="E574">
        <v>65</v>
      </c>
      <c r="F574">
        <v>0</v>
      </c>
      <c r="G574">
        <v>0</v>
      </c>
      <c r="H574">
        <v>0</v>
      </c>
      <c r="I574">
        <v>41</v>
      </c>
      <c r="J574">
        <v>70</v>
      </c>
      <c r="K574">
        <v>740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740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243</v>
      </c>
      <c r="Y574">
        <v>0</v>
      </c>
      <c r="Z574">
        <v>0</v>
      </c>
      <c r="AA574">
        <v>0</v>
      </c>
      <c r="AB574">
        <v>0</v>
      </c>
      <c r="AC574">
        <v>598</v>
      </c>
      <c r="AD574">
        <v>0</v>
      </c>
      <c r="AE574">
        <v>841</v>
      </c>
      <c r="AF574">
        <v>0</v>
      </c>
      <c r="AJ574">
        <v>5.53</v>
      </c>
      <c r="AK574" t="str">
        <f t="shared" si="8"/>
        <v>HP599-6200</v>
      </c>
    </row>
    <row r="575" spans="1:37">
      <c r="A575" t="s">
        <v>1026</v>
      </c>
      <c r="B575" t="s">
        <v>1027</v>
      </c>
      <c r="C575" t="s">
        <v>1028</v>
      </c>
      <c r="D575" t="s">
        <v>1029</v>
      </c>
      <c r="E575">
        <v>43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2419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2419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J575">
        <v>4.09</v>
      </c>
      <c r="AK575" t="str">
        <f t="shared" si="8"/>
        <v>HP681-5000</v>
      </c>
    </row>
    <row r="576" spans="1:37">
      <c r="A576" t="s">
        <v>1030</v>
      </c>
      <c r="B576" t="s">
        <v>1027</v>
      </c>
      <c r="C576" t="s">
        <v>1028</v>
      </c>
      <c r="D576" t="s">
        <v>609</v>
      </c>
      <c r="E576">
        <v>43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436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436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4.96</v>
      </c>
      <c r="AK576" t="str">
        <f t="shared" si="8"/>
        <v>HP681-6200</v>
      </c>
    </row>
    <row r="577" spans="1:37">
      <c r="A577" t="s">
        <v>1031</v>
      </c>
      <c r="B577" t="s">
        <v>1032</v>
      </c>
      <c r="C577" t="s">
        <v>1028</v>
      </c>
      <c r="D577" t="s">
        <v>1033</v>
      </c>
      <c r="E577">
        <v>40</v>
      </c>
      <c r="F577">
        <v>0</v>
      </c>
      <c r="G577">
        <v>0</v>
      </c>
      <c r="H577">
        <v>0</v>
      </c>
      <c r="I577">
        <v>4</v>
      </c>
      <c r="J577">
        <v>7</v>
      </c>
      <c r="K577">
        <v>544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544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24</v>
      </c>
      <c r="Y577">
        <v>0</v>
      </c>
      <c r="Z577">
        <v>0</v>
      </c>
      <c r="AA577">
        <v>0</v>
      </c>
      <c r="AB577">
        <v>0</v>
      </c>
      <c r="AC577">
        <v>56</v>
      </c>
      <c r="AD577">
        <v>0</v>
      </c>
      <c r="AE577">
        <v>80</v>
      </c>
      <c r="AF577">
        <v>66</v>
      </c>
      <c r="AJ577">
        <v>4.4000000000000004</v>
      </c>
      <c r="AK577" t="str">
        <f t="shared" si="8"/>
        <v>HP682-5000</v>
      </c>
    </row>
    <row r="578" spans="1:37">
      <c r="A578" t="s">
        <v>1034</v>
      </c>
      <c r="B578" t="s">
        <v>1032</v>
      </c>
      <c r="C578" t="s">
        <v>1028</v>
      </c>
      <c r="D578" t="s">
        <v>1035</v>
      </c>
      <c r="E578">
        <v>40</v>
      </c>
      <c r="F578">
        <v>0</v>
      </c>
      <c r="G578">
        <v>0</v>
      </c>
      <c r="H578">
        <v>0</v>
      </c>
      <c r="I578">
        <v>2</v>
      </c>
      <c r="J578">
        <v>1</v>
      </c>
      <c r="K578">
        <v>1467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1467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9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9</v>
      </c>
      <c r="AF578">
        <v>44</v>
      </c>
      <c r="AJ578">
        <v>4.5999999999999996</v>
      </c>
      <c r="AK578" t="str">
        <f t="shared" si="8"/>
        <v>HP682-6200</v>
      </c>
    </row>
    <row r="579" spans="1:37">
      <c r="A579" t="s">
        <v>1036</v>
      </c>
      <c r="B579" t="s">
        <v>1037</v>
      </c>
      <c r="C579" t="s">
        <v>313</v>
      </c>
      <c r="D579" t="s">
        <v>1038</v>
      </c>
      <c r="E579">
        <v>50</v>
      </c>
      <c r="F579">
        <v>31.7</v>
      </c>
      <c r="G579">
        <v>0</v>
      </c>
      <c r="H579">
        <v>11</v>
      </c>
      <c r="I579">
        <v>6</v>
      </c>
      <c r="J579">
        <v>3</v>
      </c>
      <c r="K579">
        <v>1439</v>
      </c>
      <c r="L579">
        <v>13</v>
      </c>
      <c r="M579">
        <v>0</v>
      </c>
      <c r="N579">
        <v>0</v>
      </c>
      <c r="O579">
        <v>0</v>
      </c>
      <c r="P579">
        <v>0</v>
      </c>
      <c r="Q579">
        <v>1439</v>
      </c>
      <c r="R579">
        <v>0</v>
      </c>
      <c r="S579">
        <v>0</v>
      </c>
      <c r="T579">
        <v>0</v>
      </c>
      <c r="U579">
        <v>34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34</v>
      </c>
      <c r="AF579">
        <v>0</v>
      </c>
      <c r="AJ579">
        <v>5.41</v>
      </c>
      <c r="AK579" t="str">
        <f t="shared" si="8"/>
        <v>HP683-5000</v>
      </c>
    </row>
    <row r="580" spans="1:37">
      <c r="A580" t="s">
        <v>1039</v>
      </c>
      <c r="B580" t="s">
        <v>1037</v>
      </c>
      <c r="C580" t="s">
        <v>313</v>
      </c>
      <c r="D580" t="s">
        <v>609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2202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2202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5.16</v>
      </c>
      <c r="AK580" t="str">
        <f t="shared" si="8"/>
        <v>HP683-6200</v>
      </c>
    </row>
    <row r="581" spans="1:37">
      <c r="A581" t="s">
        <v>1040</v>
      </c>
      <c r="B581" t="s">
        <v>1041</v>
      </c>
      <c r="C581" t="s">
        <v>313</v>
      </c>
      <c r="D581" t="s">
        <v>1038</v>
      </c>
      <c r="E581">
        <v>45</v>
      </c>
      <c r="F581">
        <v>0</v>
      </c>
      <c r="G581">
        <v>0</v>
      </c>
      <c r="H581">
        <v>0</v>
      </c>
      <c r="I581">
        <v>88</v>
      </c>
      <c r="J581">
        <v>163</v>
      </c>
      <c r="K581">
        <v>2401</v>
      </c>
      <c r="L581">
        <v>23</v>
      </c>
      <c r="M581">
        <v>0</v>
      </c>
      <c r="N581">
        <v>0</v>
      </c>
      <c r="O581">
        <v>0</v>
      </c>
      <c r="P581">
        <v>0</v>
      </c>
      <c r="Q581">
        <v>2401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47</v>
      </c>
      <c r="X581">
        <v>478</v>
      </c>
      <c r="Y581">
        <v>748</v>
      </c>
      <c r="Z581">
        <v>0</v>
      </c>
      <c r="AA581">
        <v>0</v>
      </c>
      <c r="AB581">
        <v>0</v>
      </c>
      <c r="AC581">
        <v>44</v>
      </c>
      <c r="AD581">
        <v>640</v>
      </c>
      <c r="AE581">
        <v>1957</v>
      </c>
      <c r="AF581">
        <v>318</v>
      </c>
      <c r="AJ581">
        <v>5.9</v>
      </c>
      <c r="AK581" t="str">
        <f t="shared" ref="AK581:AK644" si="9">MID(A581,4,10)</f>
        <v>HP684-5000</v>
      </c>
    </row>
    <row r="582" spans="1:37">
      <c r="A582" t="s">
        <v>1042</v>
      </c>
      <c r="B582" t="s">
        <v>1041</v>
      </c>
      <c r="C582" t="s">
        <v>313</v>
      </c>
      <c r="D582" t="s">
        <v>609</v>
      </c>
      <c r="E582">
        <v>45</v>
      </c>
      <c r="F582">
        <v>47.2</v>
      </c>
      <c r="G582">
        <v>0</v>
      </c>
      <c r="H582">
        <v>12</v>
      </c>
      <c r="I582">
        <v>6</v>
      </c>
      <c r="J582">
        <v>16</v>
      </c>
      <c r="K582">
        <v>2267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2267</v>
      </c>
      <c r="R582">
        <v>0</v>
      </c>
      <c r="S582">
        <v>20</v>
      </c>
      <c r="T582">
        <v>0</v>
      </c>
      <c r="U582">
        <v>16</v>
      </c>
      <c r="V582">
        <v>0</v>
      </c>
      <c r="W582">
        <v>0</v>
      </c>
      <c r="X582">
        <v>0</v>
      </c>
      <c r="Y582">
        <v>110</v>
      </c>
      <c r="Z582">
        <v>0</v>
      </c>
      <c r="AA582">
        <v>41</v>
      </c>
      <c r="AB582">
        <v>0</v>
      </c>
      <c r="AC582">
        <v>0</v>
      </c>
      <c r="AD582">
        <v>0</v>
      </c>
      <c r="AE582">
        <v>187</v>
      </c>
      <c r="AF582">
        <v>931</v>
      </c>
      <c r="AJ582">
        <v>5.65</v>
      </c>
      <c r="AK582" t="str">
        <f t="shared" si="9"/>
        <v>HP684-6200</v>
      </c>
    </row>
    <row r="583" spans="1:37">
      <c r="A583" t="s">
        <v>1043</v>
      </c>
      <c r="B583" t="s">
        <v>1044</v>
      </c>
      <c r="C583" t="s">
        <v>313</v>
      </c>
      <c r="D583" t="s">
        <v>1038</v>
      </c>
      <c r="E583">
        <v>45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473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473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4.05</v>
      </c>
      <c r="AK583" t="str">
        <f t="shared" si="9"/>
        <v>HP686-5000</v>
      </c>
    </row>
    <row r="584" spans="1:37">
      <c r="A584" t="s">
        <v>1045</v>
      </c>
      <c r="B584" t="s">
        <v>1046</v>
      </c>
      <c r="C584" t="s">
        <v>275</v>
      </c>
      <c r="D584" t="s">
        <v>1047</v>
      </c>
      <c r="E584">
        <v>43</v>
      </c>
      <c r="F584">
        <v>-0.1</v>
      </c>
      <c r="G584">
        <v>2</v>
      </c>
      <c r="H584">
        <v>8</v>
      </c>
      <c r="I584">
        <v>4</v>
      </c>
      <c r="J584">
        <v>7</v>
      </c>
      <c r="K584">
        <v>0</v>
      </c>
      <c r="L584">
        <v>4</v>
      </c>
      <c r="M584">
        <v>0</v>
      </c>
      <c r="N584">
        <v>2</v>
      </c>
      <c r="O584">
        <v>0</v>
      </c>
      <c r="P584">
        <v>0</v>
      </c>
      <c r="Q584">
        <v>-2</v>
      </c>
      <c r="R584">
        <v>0</v>
      </c>
      <c r="S584">
        <v>0</v>
      </c>
      <c r="T584">
        <v>0</v>
      </c>
      <c r="U584">
        <v>24</v>
      </c>
      <c r="V584">
        <v>0</v>
      </c>
      <c r="W584">
        <v>0</v>
      </c>
      <c r="X584">
        <v>0</v>
      </c>
      <c r="Y584">
        <v>31</v>
      </c>
      <c r="Z584">
        <v>8</v>
      </c>
      <c r="AA584">
        <v>0</v>
      </c>
      <c r="AB584">
        <v>0</v>
      </c>
      <c r="AC584">
        <v>15</v>
      </c>
      <c r="AD584">
        <v>0</v>
      </c>
      <c r="AE584">
        <v>78</v>
      </c>
      <c r="AF584">
        <v>28</v>
      </c>
      <c r="AJ584">
        <v>5.9249999999999998</v>
      </c>
      <c r="AK584" t="str">
        <f t="shared" si="9"/>
        <v>HP687-5000</v>
      </c>
    </row>
    <row r="585" spans="1:37">
      <c r="A585" t="s">
        <v>1048</v>
      </c>
      <c r="B585" t="s">
        <v>1046</v>
      </c>
      <c r="C585" t="s">
        <v>275</v>
      </c>
      <c r="D585" t="s">
        <v>1049</v>
      </c>
      <c r="E585">
        <v>43</v>
      </c>
      <c r="F585">
        <v>0.8</v>
      </c>
      <c r="G585">
        <v>0</v>
      </c>
      <c r="H585">
        <v>16</v>
      </c>
      <c r="I585">
        <v>8</v>
      </c>
      <c r="J585">
        <v>11</v>
      </c>
      <c r="K585">
        <v>50</v>
      </c>
      <c r="L585">
        <v>10</v>
      </c>
      <c r="M585">
        <v>0</v>
      </c>
      <c r="N585">
        <v>0</v>
      </c>
      <c r="O585">
        <v>0</v>
      </c>
      <c r="P585">
        <v>0</v>
      </c>
      <c r="Q585">
        <v>50</v>
      </c>
      <c r="R585">
        <v>0</v>
      </c>
      <c r="S585">
        <v>0</v>
      </c>
      <c r="T585">
        <v>33</v>
      </c>
      <c r="U585">
        <v>16</v>
      </c>
      <c r="V585">
        <v>0</v>
      </c>
      <c r="W585">
        <v>0</v>
      </c>
      <c r="X585">
        <v>0</v>
      </c>
      <c r="Y585">
        <v>56</v>
      </c>
      <c r="Z585">
        <v>0</v>
      </c>
      <c r="AA585">
        <v>0</v>
      </c>
      <c r="AB585">
        <v>22</v>
      </c>
      <c r="AC585">
        <v>0</v>
      </c>
      <c r="AD585">
        <v>0</v>
      </c>
      <c r="AE585">
        <v>127</v>
      </c>
      <c r="AF585">
        <v>0</v>
      </c>
      <c r="AJ585">
        <v>6.55</v>
      </c>
      <c r="AK585" t="str">
        <f t="shared" si="9"/>
        <v>HP687-6200</v>
      </c>
    </row>
    <row r="586" spans="1:37">
      <c r="A586" t="s">
        <v>1050</v>
      </c>
      <c r="B586" t="s">
        <v>1051</v>
      </c>
      <c r="C586" t="s">
        <v>275</v>
      </c>
      <c r="D586" t="s">
        <v>1052</v>
      </c>
      <c r="E586">
        <v>45</v>
      </c>
      <c r="F586">
        <v>4.0999999999999996</v>
      </c>
      <c r="G586">
        <v>0</v>
      </c>
      <c r="H586">
        <v>12</v>
      </c>
      <c r="I586">
        <v>8</v>
      </c>
      <c r="J586">
        <v>4</v>
      </c>
      <c r="K586">
        <v>199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199</v>
      </c>
      <c r="R586">
        <v>0</v>
      </c>
      <c r="S586">
        <v>0</v>
      </c>
      <c r="T586">
        <v>36</v>
      </c>
      <c r="U586">
        <v>0</v>
      </c>
      <c r="V586">
        <v>0</v>
      </c>
      <c r="W586">
        <v>14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50</v>
      </c>
      <c r="AF586">
        <v>550</v>
      </c>
      <c r="AJ586">
        <v>5.95</v>
      </c>
      <c r="AK586" t="str">
        <f t="shared" si="9"/>
        <v>HP688-5000</v>
      </c>
    </row>
    <row r="587" spans="1:37">
      <c r="A587" t="s">
        <v>1053</v>
      </c>
      <c r="B587" t="s">
        <v>1051</v>
      </c>
      <c r="C587" t="s">
        <v>275</v>
      </c>
      <c r="D587" t="s">
        <v>1052</v>
      </c>
      <c r="E587">
        <v>45</v>
      </c>
      <c r="F587">
        <v>0</v>
      </c>
      <c r="G587">
        <v>0</v>
      </c>
      <c r="H587">
        <v>0</v>
      </c>
      <c r="I587">
        <v>12</v>
      </c>
      <c r="J587">
        <v>17</v>
      </c>
      <c r="K587">
        <v>926</v>
      </c>
      <c r="L587">
        <v>13</v>
      </c>
      <c r="M587">
        <v>0</v>
      </c>
      <c r="N587">
        <v>0</v>
      </c>
      <c r="O587">
        <v>0</v>
      </c>
      <c r="P587">
        <v>0</v>
      </c>
      <c r="Q587">
        <v>926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72</v>
      </c>
      <c r="X587">
        <v>0</v>
      </c>
      <c r="Y587">
        <v>0</v>
      </c>
      <c r="Z587">
        <v>0</v>
      </c>
      <c r="AA587">
        <v>0</v>
      </c>
      <c r="AB587">
        <v>8</v>
      </c>
      <c r="AC587">
        <v>0</v>
      </c>
      <c r="AD587">
        <v>120</v>
      </c>
      <c r="AE587">
        <v>200</v>
      </c>
      <c r="AF587">
        <v>194</v>
      </c>
      <c r="AJ587">
        <v>6.86</v>
      </c>
      <c r="AK587" t="str">
        <f t="shared" si="9"/>
        <v>HP688-6200</v>
      </c>
    </row>
    <row r="588" spans="1:37">
      <c r="A588" t="s">
        <v>1054</v>
      </c>
      <c r="B588" t="s">
        <v>1055</v>
      </c>
      <c r="C588" t="s">
        <v>275</v>
      </c>
      <c r="D588" t="s">
        <v>609</v>
      </c>
      <c r="E588">
        <v>43</v>
      </c>
      <c r="F588">
        <v>0.9</v>
      </c>
      <c r="G588">
        <v>7</v>
      </c>
      <c r="H588">
        <v>26</v>
      </c>
      <c r="I588">
        <v>42</v>
      </c>
      <c r="J588">
        <v>29</v>
      </c>
      <c r="K588">
        <v>106</v>
      </c>
      <c r="L588">
        <v>39</v>
      </c>
      <c r="M588">
        <v>0</v>
      </c>
      <c r="N588">
        <v>6</v>
      </c>
      <c r="O588">
        <v>0</v>
      </c>
      <c r="P588">
        <v>0</v>
      </c>
      <c r="Q588">
        <v>100</v>
      </c>
      <c r="R588">
        <v>0</v>
      </c>
      <c r="S588">
        <v>69</v>
      </c>
      <c r="T588">
        <v>0</v>
      </c>
      <c r="U588">
        <v>10</v>
      </c>
      <c r="V588">
        <v>101</v>
      </c>
      <c r="W588">
        <v>0</v>
      </c>
      <c r="X588">
        <v>69</v>
      </c>
      <c r="Y588">
        <v>16</v>
      </c>
      <c r="Z588">
        <v>70</v>
      </c>
      <c r="AA588">
        <v>0</v>
      </c>
      <c r="AB588">
        <v>0</v>
      </c>
      <c r="AC588">
        <v>18</v>
      </c>
      <c r="AD588">
        <v>0</v>
      </c>
      <c r="AE588">
        <v>353</v>
      </c>
      <c r="AF588">
        <v>326</v>
      </c>
      <c r="AJ588">
        <v>6.86</v>
      </c>
      <c r="AK588" t="str">
        <f t="shared" si="9"/>
        <v>HP689-5000</v>
      </c>
    </row>
    <row r="589" spans="1:37">
      <c r="A589" t="s">
        <v>1056</v>
      </c>
      <c r="B589" t="s">
        <v>1055</v>
      </c>
      <c r="C589" t="s">
        <v>275</v>
      </c>
      <c r="D589" t="s">
        <v>609</v>
      </c>
      <c r="E589">
        <v>43</v>
      </c>
      <c r="F589">
        <v>2.4</v>
      </c>
      <c r="G589">
        <v>6</v>
      </c>
      <c r="H589">
        <v>54</v>
      </c>
      <c r="I589">
        <v>65</v>
      </c>
      <c r="J589">
        <v>37</v>
      </c>
      <c r="K589">
        <v>518</v>
      </c>
      <c r="L589">
        <v>12</v>
      </c>
      <c r="M589">
        <v>0</v>
      </c>
      <c r="N589">
        <v>5</v>
      </c>
      <c r="O589">
        <v>0</v>
      </c>
      <c r="P589">
        <v>0</v>
      </c>
      <c r="Q589">
        <v>513</v>
      </c>
      <c r="R589">
        <v>45</v>
      </c>
      <c r="S589">
        <v>80</v>
      </c>
      <c r="T589">
        <v>0</v>
      </c>
      <c r="U589">
        <v>82</v>
      </c>
      <c r="V589">
        <v>62</v>
      </c>
      <c r="W589">
        <v>69</v>
      </c>
      <c r="X589">
        <v>96</v>
      </c>
      <c r="Y589">
        <v>0</v>
      </c>
      <c r="Z589">
        <v>36</v>
      </c>
      <c r="AA589">
        <v>0</v>
      </c>
      <c r="AB589">
        <v>0</v>
      </c>
      <c r="AC589">
        <v>17</v>
      </c>
      <c r="AD589">
        <v>0</v>
      </c>
      <c r="AE589">
        <v>442</v>
      </c>
      <c r="AF589">
        <v>74</v>
      </c>
      <c r="AJ589">
        <v>7.51</v>
      </c>
      <c r="AK589" t="str">
        <f t="shared" si="9"/>
        <v>HP689-6200</v>
      </c>
    </row>
    <row r="590" spans="1:37">
      <c r="A590" t="s">
        <v>1057</v>
      </c>
      <c r="B590" t="s">
        <v>1058</v>
      </c>
      <c r="C590" t="s">
        <v>275</v>
      </c>
      <c r="D590" t="s">
        <v>609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53</v>
      </c>
      <c r="K590">
        <v>1420</v>
      </c>
      <c r="L590">
        <v>2</v>
      </c>
      <c r="M590">
        <v>0</v>
      </c>
      <c r="N590">
        <v>0</v>
      </c>
      <c r="O590">
        <v>0</v>
      </c>
      <c r="P590">
        <v>0</v>
      </c>
      <c r="Q590">
        <v>1420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630</v>
      </c>
      <c r="AD590">
        <v>0</v>
      </c>
      <c r="AE590">
        <v>630</v>
      </c>
      <c r="AF590">
        <v>8</v>
      </c>
      <c r="AJ590">
        <v>5.84</v>
      </c>
      <c r="AK590" t="str">
        <f t="shared" si="9"/>
        <v>HP690-5000</v>
      </c>
    </row>
    <row r="591" spans="1:37">
      <c r="A591" t="s">
        <v>1059</v>
      </c>
      <c r="B591" t="s">
        <v>1060</v>
      </c>
      <c r="C591" t="s">
        <v>329</v>
      </c>
      <c r="D591" t="s">
        <v>1061</v>
      </c>
      <c r="E591">
        <v>50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493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493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J591">
        <v>5.0640000000000001</v>
      </c>
      <c r="AK591" t="str">
        <f t="shared" si="9"/>
        <v>HP707-5000</v>
      </c>
    </row>
    <row r="592" spans="1:37">
      <c r="A592" t="s">
        <v>1062</v>
      </c>
      <c r="B592" t="s">
        <v>1063</v>
      </c>
      <c r="C592" t="s">
        <v>110</v>
      </c>
      <c r="D592" t="s">
        <v>1064</v>
      </c>
      <c r="E592">
        <v>45</v>
      </c>
      <c r="F592">
        <v>4.3</v>
      </c>
      <c r="G592">
        <v>0</v>
      </c>
      <c r="H592">
        <v>20</v>
      </c>
      <c r="I592">
        <v>34</v>
      </c>
      <c r="J592">
        <v>29</v>
      </c>
      <c r="K592">
        <v>347</v>
      </c>
      <c r="L592">
        <v>22</v>
      </c>
      <c r="M592">
        <v>0</v>
      </c>
      <c r="N592">
        <v>0</v>
      </c>
      <c r="O592">
        <v>0</v>
      </c>
      <c r="P592">
        <v>0</v>
      </c>
      <c r="Q592">
        <v>347</v>
      </c>
      <c r="R592">
        <v>0</v>
      </c>
      <c r="S592">
        <v>0</v>
      </c>
      <c r="T592">
        <v>0</v>
      </c>
      <c r="U592">
        <v>60</v>
      </c>
      <c r="V592">
        <v>0</v>
      </c>
      <c r="W592">
        <v>69</v>
      </c>
      <c r="X592">
        <v>76</v>
      </c>
      <c r="Y592">
        <v>24</v>
      </c>
      <c r="Z592">
        <v>36</v>
      </c>
      <c r="AA592">
        <v>0</v>
      </c>
      <c r="AB592">
        <v>47</v>
      </c>
      <c r="AC592">
        <v>37</v>
      </c>
      <c r="AD592">
        <v>0</v>
      </c>
      <c r="AE592">
        <v>349</v>
      </c>
      <c r="AF592">
        <v>405</v>
      </c>
      <c r="AJ592">
        <v>4.1900000000000004</v>
      </c>
      <c r="AK592" t="str">
        <f t="shared" si="9"/>
        <v>HP767-5000</v>
      </c>
    </row>
    <row r="593" spans="1:37">
      <c r="A593" t="s">
        <v>1065</v>
      </c>
      <c r="B593" t="s">
        <v>1063</v>
      </c>
      <c r="C593" t="s">
        <v>110</v>
      </c>
      <c r="D593" t="s">
        <v>1064</v>
      </c>
      <c r="E593">
        <v>45</v>
      </c>
      <c r="F593">
        <v>0.5</v>
      </c>
      <c r="G593">
        <v>42</v>
      </c>
      <c r="H593">
        <v>19</v>
      </c>
      <c r="I593">
        <v>38</v>
      </c>
      <c r="J593">
        <v>51</v>
      </c>
      <c r="K593">
        <v>69</v>
      </c>
      <c r="L593">
        <v>38</v>
      </c>
      <c r="M593">
        <v>0</v>
      </c>
      <c r="N593">
        <v>35</v>
      </c>
      <c r="O593">
        <v>0</v>
      </c>
      <c r="P593">
        <v>0</v>
      </c>
      <c r="Q593">
        <v>34</v>
      </c>
      <c r="R593">
        <v>95</v>
      </c>
      <c r="S593">
        <v>56</v>
      </c>
      <c r="T593">
        <v>0</v>
      </c>
      <c r="U593">
        <v>0</v>
      </c>
      <c r="V593">
        <v>37</v>
      </c>
      <c r="W593">
        <v>132</v>
      </c>
      <c r="X593">
        <v>0</v>
      </c>
      <c r="Y593">
        <v>196</v>
      </c>
      <c r="Z593">
        <v>119</v>
      </c>
      <c r="AA593">
        <v>0</v>
      </c>
      <c r="AB593">
        <v>46</v>
      </c>
      <c r="AC593">
        <v>28</v>
      </c>
      <c r="AD593">
        <v>0</v>
      </c>
      <c r="AE593">
        <v>614</v>
      </c>
      <c r="AF593">
        <v>1919</v>
      </c>
      <c r="AJ593">
        <v>4.1900000000000004</v>
      </c>
      <c r="AK593" t="str">
        <f t="shared" si="9"/>
        <v>HP767-6200</v>
      </c>
    </row>
    <row r="594" spans="1:37">
      <c r="A594" t="s">
        <v>1066</v>
      </c>
      <c r="B594" t="s">
        <v>1067</v>
      </c>
      <c r="C594" t="s">
        <v>110</v>
      </c>
      <c r="D594" t="s">
        <v>901</v>
      </c>
      <c r="E594">
        <v>50</v>
      </c>
      <c r="F594">
        <v>0</v>
      </c>
      <c r="G594">
        <v>35</v>
      </c>
      <c r="H594">
        <v>0</v>
      </c>
      <c r="I594">
        <v>12</v>
      </c>
      <c r="J594">
        <v>17</v>
      </c>
      <c r="K594">
        <v>327</v>
      </c>
      <c r="L594">
        <v>16</v>
      </c>
      <c r="M594">
        <v>0</v>
      </c>
      <c r="N594">
        <v>30</v>
      </c>
      <c r="O594">
        <v>0</v>
      </c>
      <c r="P594">
        <v>0</v>
      </c>
      <c r="Q594">
        <v>297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72</v>
      </c>
      <c r="Y594">
        <v>0</v>
      </c>
      <c r="Z594">
        <v>0</v>
      </c>
      <c r="AA594">
        <v>0</v>
      </c>
      <c r="AB594">
        <v>129</v>
      </c>
      <c r="AC594">
        <v>0</v>
      </c>
      <c r="AD594">
        <v>0</v>
      </c>
      <c r="AE594">
        <v>201</v>
      </c>
      <c r="AF594">
        <v>195</v>
      </c>
      <c r="AJ594">
        <v>4.74</v>
      </c>
      <c r="AK594" t="str">
        <f t="shared" si="9"/>
        <v>HP819-5000</v>
      </c>
    </row>
    <row r="595" spans="1:37">
      <c r="A595" t="s">
        <v>1068</v>
      </c>
      <c r="B595" t="s">
        <v>1067</v>
      </c>
      <c r="C595" t="s">
        <v>110</v>
      </c>
      <c r="D595" t="s">
        <v>1069</v>
      </c>
      <c r="E595">
        <v>50</v>
      </c>
      <c r="F595">
        <v>1.5</v>
      </c>
      <c r="G595">
        <v>16</v>
      </c>
      <c r="H595">
        <v>18</v>
      </c>
      <c r="I595">
        <v>29</v>
      </c>
      <c r="J595">
        <v>30</v>
      </c>
      <c r="K595">
        <v>121</v>
      </c>
      <c r="L595">
        <v>8</v>
      </c>
      <c r="M595">
        <v>0</v>
      </c>
      <c r="N595">
        <v>13</v>
      </c>
      <c r="O595">
        <v>0</v>
      </c>
      <c r="P595">
        <v>0</v>
      </c>
      <c r="Q595">
        <v>108</v>
      </c>
      <c r="R595">
        <v>0</v>
      </c>
      <c r="S595">
        <v>53</v>
      </c>
      <c r="T595">
        <v>0</v>
      </c>
      <c r="U595">
        <v>0</v>
      </c>
      <c r="V595">
        <v>119</v>
      </c>
      <c r="W595">
        <v>0</v>
      </c>
      <c r="X595">
        <v>0</v>
      </c>
      <c r="Y595">
        <v>0</v>
      </c>
      <c r="Z595">
        <v>0</v>
      </c>
      <c r="AA595">
        <v>83</v>
      </c>
      <c r="AB595">
        <v>110</v>
      </c>
      <c r="AC595">
        <v>0</v>
      </c>
      <c r="AD595">
        <v>0</v>
      </c>
      <c r="AE595">
        <v>365</v>
      </c>
      <c r="AF595">
        <v>775</v>
      </c>
      <c r="AJ595">
        <v>4.74</v>
      </c>
      <c r="AK595" t="str">
        <f t="shared" si="9"/>
        <v>HP819-6200</v>
      </c>
    </row>
    <row r="596" spans="1:37">
      <c r="A596" t="s">
        <v>1070</v>
      </c>
      <c r="B596" t="s">
        <v>1071</v>
      </c>
      <c r="C596" t="s">
        <v>110</v>
      </c>
      <c r="D596" t="s">
        <v>1072</v>
      </c>
      <c r="E596">
        <v>50</v>
      </c>
      <c r="F596">
        <v>0</v>
      </c>
      <c r="G596">
        <v>40</v>
      </c>
      <c r="H596">
        <v>0</v>
      </c>
      <c r="I596">
        <v>0</v>
      </c>
      <c r="J596">
        <v>50</v>
      </c>
      <c r="K596">
        <v>707</v>
      </c>
      <c r="L596">
        <v>77</v>
      </c>
      <c r="M596">
        <v>0</v>
      </c>
      <c r="N596">
        <v>33</v>
      </c>
      <c r="O596">
        <v>0</v>
      </c>
      <c r="P596">
        <v>0</v>
      </c>
      <c r="Q596">
        <v>674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195</v>
      </c>
      <c r="Z596">
        <v>0</v>
      </c>
      <c r="AA596">
        <v>223</v>
      </c>
      <c r="AB596">
        <v>100</v>
      </c>
      <c r="AC596">
        <v>79</v>
      </c>
      <c r="AD596">
        <v>0</v>
      </c>
      <c r="AE596">
        <v>597</v>
      </c>
      <c r="AF596">
        <v>238</v>
      </c>
      <c r="AJ596">
        <v>4.74</v>
      </c>
      <c r="AK596" t="str">
        <f t="shared" si="9"/>
        <v>HP821-6200</v>
      </c>
    </row>
    <row r="597" spans="1:37">
      <c r="A597" t="s">
        <v>1073</v>
      </c>
      <c r="B597" t="s">
        <v>1074</v>
      </c>
      <c r="C597" t="s">
        <v>110</v>
      </c>
      <c r="D597" t="s">
        <v>609</v>
      </c>
      <c r="E597">
        <v>50</v>
      </c>
      <c r="F597">
        <v>0</v>
      </c>
      <c r="G597">
        <v>0</v>
      </c>
      <c r="H597">
        <v>0</v>
      </c>
      <c r="I597">
        <v>1</v>
      </c>
      <c r="J597">
        <v>1</v>
      </c>
      <c r="K597">
        <v>114</v>
      </c>
      <c r="L597">
        <v>4</v>
      </c>
      <c r="M597">
        <v>0</v>
      </c>
      <c r="N597">
        <v>0</v>
      </c>
      <c r="O597">
        <v>0</v>
      </c>
      <c r="P597">
        <v>0</v>
      </c>
      <c r="Q597">
        <v>114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8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8</v>
      </c>
      <c r="AF597">
        <v>0</v>
      </c>
      <c r="AJ597">
        <v>4.2699999999999996</v>
      </c>
      <c r="AK597" t="str">
        <f t="shared" si="9"/>
        <v>HP898-5000</v>
      </c>
    </row>
    <row r="598" spans="1:37">
      <c r="A598" t="s">
        <v>1075</v>
      </c>
      <c r="B598" t="s">
        <v>1074</v>
      </c>
      <c r="C598" t="s">
        <v>110</v>
      </c>
      <c r="D598" t="s">
        <v>609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757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757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4.9000000000000004</v>
      </c>
      <c r="AK598" t="str">
        <f t="shared" si="9"/>
        <v>HP898-6200</v>
      </c>
    </row>
    <row r="599" spans="1:37">
      <c r="A599" t="s">
        <v>1078</v>
      </c>
      <c r="B599" t="s">
        <v>1079</v>
      </c>
      <c r="D599" t="s">
        <v>1080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11</v>
      </c>
      <c r="K599">
        <v>3351</v>
      </c>
      <c r="L599">
        <v>23</v>
      </c>
      <c r="M599">
        <v>0</v>
      </c>
      <c r="N599">
        <v>0</v>
      </c>
      <c r="O599">
        <v>0</v>
      </c>
      <c r="P599">
        <v>0</v>
      </c>
      <c r="Q599">
        <v>3351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133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133</v>
      </c>
      <c r="AF599">
        <v>115</v>
      </c>
      <c r="AJ599">
        <v>0</v>
      </c>
      <c r="AK599" t="str">
        <f t="shared" si="9"/>
        <v>K2014-6000</v>
      </c>
    </row>
    <row r="600" spans="1:37">
      <c r="A600" t="s">
        <v>6268</v>
      </c>
      <c r="B600" t="s">
        <v>1082</v>
      </c>
      <c r="C600" t="s">
        <v>110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26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4</v>
      </c>
      <c r="AJ600">
        <v>0</v>
      </c>
      <c r="AK600" t="str">
        <f t="shared" si="9"/>
        <v>K2019-5000</v>
      </c>
    </row>
    <row r="601" spans="1:37">
      <c r="A601" t="s">
        <v>1081</v>
      </c>
      <c r="B601" t="s">
        <v>1082</v>
      </c>
      <c r="C601" t="s">
        <v>110</v>
      </c>
      <c r="E601">
        <v>50</v>
      </c>
      <c r="F601">
        <v>0</v>
      </c>
      <c r="G601">
        <v>8</v>
      </c>
      <c r="H601">
        <v>0</v>
      </c>
      <c r="I601">
        <v>0</v>
      </c>
      <c r="J601">
        <v>0</v>
      </c>
      <c r="K601">
        <v>396</v>
      </c>
      <c r="L601">
        <v>0</v>
      </c>
      <c r="M601">
        <v>0</v>
      </c>
      <c r="N601">
        <v>6</v>
      </c>
      <c r="O601">
        <v>0</v>
      </c>
      <c r="P601">
        <v>0</v>
      </c>
      <c r="Q601">
        <v>390</v>
      </c>
      <c r="R601">
        <v>15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K2019-6200</v>
      </c>
    </row>
    <row r="602" spans="1:37">
      <c r="A602" t="s">
        <v>1083</v>
      </c>
      <c r="B602" t="s">
        <v>1084</v>
      </c>
      <c r="C602" t="s">
        <v>110</v>
      </c>
      <c r="E602">
        <v>50</v>
      </c>
      <c r="F602">
        <v>0</v>
      </c>
      <c r="G602">
        <v>0</v>
      </c>
      <c r="H602">
        <v>18</v>
      </c>
      <c r="I602">
        <v>64</v>
      </c>
      <c r="J602">
        <v>34</v>
      </c>
      <c r="K602">
        <v>0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53</v>
      </c>
      <c r="U602">
        <v>0</v>
      </c>
      <c r="V602">
        <v>131</v>
      </c>
      <c r="W602">
        <v>199</v>
      </c>
      <c r="X602">
        <v>0</v>
      </c>
      <c r="Y602">
        <v>0</v>
      </c>
      <c r="Z602">
        <v>0</v>
      </c>
      <c r="AA602">
        <v>14</v>
      </c>
      <c r="AB602">
        <v>13</v>
      </c>
      <c r="AC602">
        <v>0</v>
      </c>
      <c r="AD602">
        <v>0</v>
      </c>
      <c r="AE602">
        <v>410</v>
      </c>
      <c r="AF602">
        <v>76</v>
      </c>
      <c r="AJ602">
        <v>1E-4</v>
      </c>
      <c r="AK602" t="str">
        <f t="shared" si="9"/>
        <v>K2023-5000</v>
      </c>
    </row>
    <row r="603" spans="1:37">
      <c r="A603" t="s">
        <v>1088</v>
      </c>
      <c r="B603" t="s">
        <v>1089</v>
      </c>
      <c r="E603">
        <v>65</v>
      </c>
      <c r="F603">
        <v>0</v>
      </c>
      <c r="G603">
        <v>0</v>
      </c>
      <c r="H603">
        <v>0</v>
      </c>
      <c r="I603">
        <v>0</v>
      </c>
      <c r="J603">
        <v>16</v>
      </c>
      <c r="K603">
        <v>1975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1975</v>
      </c>
      <c r="R603">
        <v>275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190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190</v>
      </c>
      <c r="AF603">
        <v>378</v>
      </c>
      <c r="AJ603">
        <v>0</v>
      </c>
      <c r="AK603" t="str">
        <f t="shared" si="9"/>
        <v>K2037-5000</v>
      </c>
    </row>
    <row r="604" spans="1:37">
      <c r="A604" t="s">
        <v>1090</v>
      </c>
      <c r="B604" t="s">
        <v>1091</v>
      </c>
      <c r="C604" t="s">
        <v>68</v>
      </c>
      <c r="E604">
        <v>65</v>
      </c>
      <c r="F604">
        <v>3.2</v>
      </c>
      <c r="G604">
        <v>0</v>
      </c>
      <c r="H604">
        <v>13</v>
      </c>
      <c r="I604">
        <v>7</v>
      </c>
      <c r="J604">
        <v>3</v>
      </c>
      <c r="K604">
        <v>167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167</v>
      </c>
      <c r="R604">
        <v>0</v>
      </c>
      <c r="S604">
        <v>0</v>
      </c>
      <c r="T604">
        <v>15</v>
      </c>
      <c r="U604">
        <v>24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39</v>
      </c>
      <c r="AF604">
        <v>120</v>
      </c>
      <c r="AJ604">
        <v>0</v>
      </c>
      <c r="AK604" t="str">
        <f t="shared" si="9"/>
        <v>K2038-5000</v>
      </c>
    </row>
    <row r="605" spans="1:37">
      <c r="A605" t="s">
        <v>1092</v>
      </c>
      <c r="B605" t="s">
        <v>1093</v>
      </c>
      <c r="C605" t="s">
        <v>110</v>
      </c>
      <c r="E605">
        <v>43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181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181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1E-4</v>
      </c>
      <c r="AK605" t="str">
        <f t="shared" si="9"/>
        <v>K8019-6200</v>
      </c>
    </row>
    <row r="606" spans="1:37">
      <c r="A606" t="s">
        <v>1096</v>
      </c>
      <c r="B606" t="s">
        <v>1097</v>
      </c>
      <c r="C606" t="s">
        <v>110</v>
      </c>
      <c r="E606">
        <v>50</v>
      </c>
      <c r="F606">
        <v>0.9</v>
      </c>
      <c r="G606">
        <v>84</v>
      </c>
      <c r="H606">
        <v>139</v>
      </c>
      <c r="I606">
        <v>122</v>
      </c>
      <c r="J606">
        <v>62</v>
      </c>
      <c r="K606">
        <v>546</v>
      </c>
      <c r="L606">
        <v>128</v>
      </c>
      <c r="M606">
        <v>0</v>
      </c>
      <c r="N606">
        <v>70</v>
      </c>
      <c r="O606">
        <v>0</v>
      </c>
      <c r="P606">
        <v>0</v>
      </c>
      <c r="Q606">
        <v>476</v>
      </c>
      <c r="R606">
        <v>17</v>
      </c>
      <c r="S606">
        <v>169</v>
      </c>
      <c r="T606">
        <v>136</v>
      </c>
      <c r="U606">
        <v>111</v>
      </c>
      <c r="V606">
        <v>316</v>
      </c>
      <c r="W606">
        <v>0</v>
      </c>
      <c r="X606">
        <v>0</v>
      </c>
      <c r="Y606">
        <v>6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738</v>
      </c>
      <c r="AF606">
        <v>412</v>
      </c>
      <c r="AJ606">
        <v>6.67</v>
      </c>
      <c r="AK606" t="str">
        <f t="shared" si="9"/>
        <v>KM009-6200</v>
      </c>
    </row>
    <row r="607" spans="1:37">
      <c r="A607" t="s">
        <v>1098</v>
      </c>
      <c r="B607" t="s">
        <v>1099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158</v>
      </c>
      <c r="L607">
        <v>9</v>
      </c>
      <c r="M607">
        <v>0</v>
      </c>
      <c r="N607">
        <v>0</v>
      </c>
      <c r="O607">
        <v>0</v>
      </c>
      <c r="P607">
        <v>0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12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12</v>
      </c>
      <c r="AF607">
        <v>0</v>
      </c>
      <c r="AJ607">
        <v>0</v>
      </c>
      <c r="AK607" t="str">
        <f t="shared" si="9"/>
        <v>KM010-5000</v>
      </c>
    </row>
    <row r="608" spans="1:37">
      <c r="A608" t="s">
        <v>1100</v>
      </c>
      <c r="B608" t="s">
        <v>1101</v>
      </c>
      <c r="C608" t="s">
        <v>110</v>
      </c>
      <c r="E608">
        <v>50</v>
      </c>
      <c r="F608">
        <v>0</v>
      </c>
      <c r="G608">
        <v>0</v>
      </c>
      <c r="H608">
        <v>0</v>
      </c>
      <c r="I608">
        <v>2</v>
      </c>
      <c r="J608">
        <v>1</v>
      </c>
      <c r="K608">
        <v>128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128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14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14</v>
      </c>
      <c r="AF608">
        <v>0</v>
      </c>
      <c r="AJ608">
        <v>6.12</v>
      </c>
      <c r="AK608" t="str">
        <f t="shared" si="9"/>
        <v>KM010-6200</v>
      </c>
    </row>
    <row r="609" spans="1:37">
      <c r="A609" t="s">
        <v>1102</v>
      </c>
      <c r="B609" t="s">
        <v>1103</v>
      </c>
      <c r="C609" t="s">
        <v>313</v>
      </c>
      <c r="E609">
        <v>43</v>
      </c>
      <c r="F609">
        <v>0</v>
      </c>
      <c r="G609">
        <v>0</v>
      </c>
      <c r="H609">
        <v>0</v>
      </c>
      <c r="I609">
        <v>196</v>
      </c>
      <c r="J609">
        <v>185</v>
      </c>
      <c r="K609">
        <v>5521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5521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1178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1041</v>
      </c>
      <c r="AD609">
        <v>0</v>
      </c>
      <c r="AE609">
        <v>2219</v>
      </c>
      <c r="AF609">
        <v>2216</v>
      </c>
      <c r="AJ609">
        <v>5.74</v>
      </c>
      <c r="AK609" t="str">
        <f t="shared" si="9"/>
        <v>KM036-6200</v>
      </c>
    </row>
    <row r="610" spans="1:37">
      <c r="A610" t="s">
        <v>1104</v>
      </c>
      <c r="B610" t="s">
        <v>1105</v>
      </c>
      <c r="C610" t="s">
        <v>110</v>
      </c>
      <c r="D610" t="s">
        <v>1106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1881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1881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93</v>
      </c>
      <c r="AJ610">
        <v>4.25</v>
      </c>
      <c r="AK610" t="str">
        <f t="shared" si="9"/>
        <v>KM038-5000</v>
      </c>
    </row>
    <row r="611" spans="1:37">
      <c r="A611" t="s">
        <v>1107</v>
      </c>
      <c r="B611" t="s">
        <v>1105</v>
      </c>
      <c r="C611" t="s">
        <v>110</v>
      </c>
      <c r="D611" t="s">
        <v>1106</v>
      </c>
      <c r="E611">
        <v>43</v>
      </c>
      <c r="F611">
        <v>-0.7</v>
      </c>
      <c r="G611">
        <v>1765</v>
      </c>
      <c r="H611">
        <v>493</v>
      </c>
      <c r="I611">
        <v>312</v>
      </c>
      <c r="J611">
        <v>500</v>
      </c>
      <c r="K611">
        <v>39</v>
      </c>
      <c r="L611">
        <v>184</v>
      </c>
      <c r="M611">
        <v>284</v>
      </c>
      <c r="N611">
        <v>1470</v>
      </c>
      <c r="O611">
        <v>0</v>
      </c>
      <c r="P611">
        <v>0</v>
      </c>
      <c r="Q611">
        <v>-1431</v>
      </c>
      <c r="R611">
        <v>599</v>
      </c>
      <c r="S611">
        <v>685</v>
      </c>
      <c r="T611">
        <v>458</v>
      </c>
      <c r="U611">
        <v>336</v>
      </c>
      <c r="V611">
        <v>117</v>
      </c>
      <c r="W611">
        <v>0</v>
      </c>
      <c r="X611">
        <v>273</v>
      </c>
      <c r="Y611">
        <v>548</v>
      </c>
      <c r="Z611">
        <v>604</v>
      </c>
      <c r="AA611">
        <v>778</v>
      </c>
      <c r="AB611">
        <v>479</v>
      </c>
      <c r="AC611">
        <v>781</v>
      </c>
      <c r="AD611">
        <v>941</v>
      </c>
      <c r="AE611">
        <v>6000</v>
      </c>
      <c r="AF611">
        <v>3592</v>
      </c>
      <c r="AJ611">
        <v>4.47</v>
      </c>
      <c r="AK611" t="str">
        <f t="shared" si="9"/>
        <v>KM038-6200</v>
      </c>
    </row>
    <row r="612" spans="1:37">
      <c r="A612" t="s">
        <v>1108</v>
      </c>
      <c r="B612" t="s">
        <v>1109</v>
      </c>
      <c r="C612" t="s">
        <v>329</v>
      </c>
      <c r="D612" t="s">
        <v>1110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9</v>
      </c>
      <c r="K612">
        <v>910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910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41</v>
      </c>
      <c r="AA612">
        <v>0</v>
      </c>
      <c r="AB612">
        <v>46</v>
      </c>
      <c r="AC612">
        <v>0</v>
      </c>
      <c r="AD612">
        <v>25</v>
      </c>
      <c r="AE612">
        <v>112</v>
      </c>
      <c r="AF612">
        <v>238</v>
      </c>
      <c r="AJ612">
        <v>4.2</v>
      </c>
      <c r="AK612" t="str">
        <f t="shared" si="9"/>
        <v>KM041-5000</v>
      </c>
    </row>
    <row r="613" spans="1:37">
      <c r="A613" t="s">
        <v>1111</v>
      </c>
      <c r="B613" t="s">
        <v>1112</v>
      </c>
      <c r="C613" t="s">
        <v>313</v>
      </c>
      <c r="D613" t="s">
        <v>1113</v>
      </c>
      <c r="E613">
        <v>43</v>
      </c>
      <c r="F613">
        <v>-0.3</v>
      </c>
      <c r="G613">
        <v>25</v>
      </c>
      <c r="H613">
        <v>19</v>
      </c>
      <c r="I613">
        <v>41</v>
      </c>
      <c r="J613">
        <v>33</v>
      </c>
      <c r="K613">
        <v>0</v>
      </c>
      <c r="L613">
        <v>23</v>
      </c>
      <c r="M613">
        <v>0</v>
      </c>
      <c r="N613">
        <v>21</v>
      </c>
      <c r="O613">
        <v>0</v>
      </c>
      <c r="P613">
        <v>0</v>
      </c>
      <c r="Q613">
        <v>-21</v>
      </c>
      <c r="R613">
        <v>0</v>
      </c>
      <c r="S613">
        <v>0</v>
      </c>
      <c r="T613">
        <v>58</v>
      </c>
      <c r="U613">
        <v>0</v>
      </c>
      <c r="V613">
        <v>80</v>
      </c>
      <c r="W613">
        <v>87</v>
      </c>
      <c r="X613">
        <v>21</v>
      </c>
      <c r="Y613">
        <v>20</v>
      </c>
      <c r="Z613">
        <v>3</v>
      </c>
      <c r="AA613">
        <v>14</v>
      </c>
      <c r="AB613">
        <v>12</v>
      </c>
      <c r="AC613">
        <v>90</v>
      </c>
      <c r="AD613">
        <v>12</v>
      </c>
      <c r="AE613">
        <v>397</v>
      </c>
      <c r="AF613">
        <v>313</v>
      </c>
      <c r="AJ613">
        <v>4.74</v>
      </c>
      <c r="AK613" t="str">
        <f t="shared" si="9"/>
        <v>KM042-5000</v>
      </c>
    </row>
    <row r="614" spans="1:37">
      <c r="A614" t="s">
        <v>1114</v>
      </c>
      <c r="B614" t="s">
        <v>1112</v>
      </c>
      <c r="C614" t="s">
        <v>313</v>
      </c>
      <c r="D614" t="s">
        <v>1113</v>
      </c>
      <c r="E614">
        <v>43</v>
      </c>
      <c r="F614">
        <v>0.9</v>
      </c>
      <c r="G614">
        <v>35</v>
      </c>
      <c r="H614">
        <v>93</v>
      </c>
      <c r="I614">
        <v>57</v>
      </c>
      <c r="J614">
        <v>80</v>
      </c>
      <c r="K614">
        <v>380</v>
      </c>
      <c r="L614">
        <v>43</v>
      </c>
      <c r="M614">
        <v>0</v>
      </c>
      <c r="N614">
        <v>29</v>
      </c>
      <c r="O614">
        <v>0</v>
      </c>
      <c r="P614">
        <v>0</v>
      </c>
      <c r="Q614">
        <v>351</v>
      </c>
      <c r="R614">
        <v>0</v>
      </c>
      <c r="S614">
        <v>139</v>
      </c>
      <c r="T614">
        <v>25</v>
      </c>
      <c r="U614">
        <v>115</v>
      </c>
      <c r="V614">
        <v>0</v>
      </c>
      <c r="W614">
        <v>0</v>
      </c>
      <c r="X614">
        <v>62</v>
      </c>
      <c r="Y614">
        <v>224</v>
      </c>
      <c r="Z614">
        <v>0</v>
      </c>
      <c r="AA614">
        <v>0</v>
      </c>
      <c r="AB614">
        <v>246</v>
      </c>
      <c r="AC614">
        <v>136</v>
      </c>
      <c r="AD614">
        <v>11</v>
      </c>
      <c r="AE614">
        <v>958</v>
      </c>
      <c r="AF614">
        <v>790</v>
      </c>
      <c r="AJ614">
        <v>5.17</v>
      </c>
      <c r="AK614" t="str">
        <f t="shared" si="9"/>
        <v>KM042-6200</v>
      </c>
    </row>
    <row r="615" spans="1:37">
      <c r="A615" t="s">
        <v>1115</v>
      </c>
      <c r="B615" t="s">
        <v>1116</v>
      </c>
      <c r="C615" t="s">
        <v>1562</v>
      </c>
      <c r="D615" t="s">
        <v>1113</v>
      </c>
      <c r="E615">
        <v>43</v>
      </c>
      <c r="F615">
        <v>-0.1</v>
      </c>
      <c r="G615">
        <v>44</v>
      </c>
      <c r="H615">
        <v>94</v>
      </c>
      <c r="I615">
        <v>70</v>
      </c>
      <c r="J615">
        <v>49</v>
      </c>
      <c r="K615">
        <v>0</v>
      </c>
      <c r="L615">
        <v>46</v>
      </c>
      <c r="M615">
        <v>0</v>
      </c>
      <c r="N615">
        <v>36</v>
      </c>
      <c r="O615">
        <v>0</v>
      </c>
      <c r="P615">
        <v>0</v>
      </c>
      <c r="Q615">
        <v>-36</v>
      </c>
      <c r="R615">
        <v>0</v>
      </c>
      <c r="S615">
        <v>110</v>
      </c>
      <c r="T615">
        <v>113</v>
      </c>
      <c r="U615">
        <v>58</v>
      </c>
      <c r="V615">
        <v>0</v>
      </c>
      <c r="W615">
        <v>75</v>
      </c>
      <c r="X615">
        <v>65</v>
      </c>
      <c r="Y615">
        <v>17</v>
      </c>
      <c r="Z615">
        <v>0</v>
      </c>
      <c r="AA615">
        <v>64</v>
      </c>
      <c r="AB615">
        <v>37</v>
      </c>
      <c r="AC615">
        <v>21</v>
      </c>
      <c r="AD615">
        <v>22</v>
      </c>
      <c r="AE615">
        <v>582</v>
      </c>
      <c r="AF615">
        <v>187</v>
      </c>
      <c r="AG615" t="s">
        <v>7590</v>
      </c>
      <c r="AH615">
        <v>4</v>
      </c>
      <c r="AI615">
        <v>200</v>
      </c>
      <c r="AJ615">
        <v>5.32</v>
      </c>
      <c r="AK615" t="str">
        <f t="shared" si="9"/>
        <v>KM043-5000</v>
      </c>
    </row>
    <row r="616" spans="1:37">
      <c r="A616" t="s">
        <v>1117</v>
      </c>
      <c r="B616" t="s">
        <v>1116</v>
      </c>
      <c r="C616" t="s">
        <v>313</v>
      </c>
      <c r="D616" t="s">
        <v>1113</v>
      </c>
      <c r="E616">
        <v>43</v>
      </c>
      <c r="F616">
        <v>0.5</v>
      </c>
      <c r="G616">
        <v>4</v>
      </c>
      <c r="H616">
        <v>766</v>
      </c>
      <c r="I616">
        <v>424</v>
      </c>
      <c r="J616">
        <v>451</v>
      </c>
      <c r="K616">
        <v>1461</v>
      </c>
      <c r="L616">
        <v>50</v>
      </c>
      <c r="M616">
        <v>0</v>
      </c>
      <c r="N616">
        <v>3</v>
      </c>
      <c r="O616">
        <v>0</v>
      </c>
      <c r="P616">
        <v>0</v>
      </c>
      <c r="Q616">
        <v>1458</v>
      </c>
      <c r="R616">
        <v>14</v>
      </c>
      <c r="S616">
        <v>93</v>
      </c>
      <c r="T616">
        <v>374</v>
      </c>
      <c r="U616">
        <v>1832</v>
      </c>
      <c r="V616">
        <v>0</v>
      </c>
      <c r="W616">
        <v>154</v>
      </c>
      <c r="X616">
        <v>92</v>
      </c>
      <c r="Y616">
        <v>106</v>
      </c>
      <c r="Z616">
        <v>83</v>
      </c>
      <c r="AA616">
        <v>26</v>
      </c>
      <c r="AB616">
        <v>97</v>
      </c>
      <c r="AC616">
        <v>2539</v>
      </c>
      <c r="AD616">
        <v>11</v>
      </c>
      <c r="AE616">
        <v>5407</v>
      </c>
      <c r="AF616">
        <v>498</v>
      </c>
      <c r="AJ616">
        <v>4.84</v>
      </c>
      <c r="AK616" t="str">
        <f t="shared" si="9"/>
        <v>KM043-6200</v>
      </c>
    </row>
    <row r="617" spans="1:37">
      <c r="A617" t="s">
        <v>1118</v>
      </c>
      <c r="B617" t="s">
        <v>1119</v>
      </c>
      <c r="C617" t="s">
        <v>313</v>
      </c>
      <c r="D617" t="s">
        <v>1113</v>
      </c>
      <c r="E617">
        <v>43</v>
      </c>
      <c r="F617">
        <v>1.7</v>
      </c>
      <c r="G617">
        <v>12</v>
      </c>
      <c r="H617">
        <v>45</v>
      </c>
      <c r="I617">
        <v>46</v>
      </c>
      <c r="J617">
        <v>37</v>
      </c>
      <c r="K617">
        <v>325</v>
      </c>
      <c r="L617">
        <v>0</v>
      </c>
      <c r="M617">
        <v>0</v>
      </c>
      <c r="N617">
        <v>10</v>
      </c>
      <c r="O617">
        <v>0</v>
      </c>
      <c r="P617">
        <v>0</v>
      </c>
      <c r="Q617">
        <v>315</v>
      </c>
      <c r="R617">
        <v>15</v>
      </c>
      <c r="S617">
        <v>0</v>
      </c>
      <c r="T617">
        <v>54</v>
      </c>
      <c r="U617">
        <v>82</v>
      </c>
      <c r="V617">
        <v>24</v>
      </c>
      <c r="W617">
        <v>0</v>
      </c>
      <c r="X617">
        <v>115</v>
      </c>
      <c r="Y617">
        <v>46</v>
      </c>
      <c r="Z617">
        <v>4</v>
      </c>
      <c r="AA617">
        <v>53</v>
      </c>
      <c r="AB617">
        <v>42</v>
      </c>
      <c r="AC617">
        <v>16</v>
      </c>
      <c r="AD617">
        <v>13</v>
      </c>
      <c r="AE617">
        <v>449</v>
      </c>
      <c r="AF617">
        <v>149</v>
      </c>
      <c r="AJ617">
        <v>5.62</v>
      </c>
      <c r="AK617" t="str">
        <f t="shared" si="9"/>
        <v>KM044-5000</v>
      </c>
    </row>
    <row r="618" spans="1:37">
      <c r="A618" t="s">
        <v>1120</v>
      </c>
      <c r="B618" t="s">
        <v>1119</v>
      </c>
      <c r="C618" t="s">
        <v>313</v>
      </c>
      <c r="D618" t="s">
        <v>1113</v>
      </c>
      <c r="E618">
        <v>43</v>
      </c>
      <c r="F618">
        <v>11.9</v>
      </c>
      <c r="G618">
        <v>103</v>
      </c>
      <c r="H618">
        <v>36</v>
      </c>
      <c r="I618">
        <v>90</v>
      </c>
      <c r="J618">
        <v>56</v>
      </c>
      <c r="K618">
        <v>1801</v>
      </c>
      <c r="L618">
        <v>0</v>
      </c>
      <c r="M618">
        <v>0</v>
      </c>
      <c r="N618">
        <v>86</v>
      </c>
      <c r="O618">
        <v>0</v>
      </c>
      <c r="P618">
        <v>0</v>
      </c>
      <c r="Q618">
        <v>1715</v>
      </c>
      <c r="R618">
        <v>22</v>
      </c>
      <c r="S618">
        <v>0</v>
      </c>
      <c r="T618">
        <v>100</v>
      </c>
      <c r="U618">
        <v>8</v>
      </c>
      <c r="V618">
        <v>100</v>
      </c>
      <c r="W618">
        <v>130</v>
      </c>
      <c r="X618">
        <v>203</v>
      </c>
      <c r="Y618">
        <v>53</v>
      </c>
      <c r="Z618">
        <v>37</v>
      </c>
      <c r="AA618">
        <v>42</v>
      </c>
      <c r="AB618">
        <v>0</v>
      </c>
      <c r="AC618">
        <v>0</v>
      </c>
      <c r="AD618">
        <v>0</v>
      </c>
      <c r="AE618">
        <v>673</v>
      </c>
      <c r="AF618">
        <v>510</v>
      </c>
      <c r="AJ618">
        <v>5.56</v>
      </c>
      <c r="AK618" t="str">
        <f t="shared" si="9"/>
        <v>KM044-6200</v>
      </c>
    </row>
    <row r="619" spans="1:37">
      <c r="A619" t="s">
        <v>1121</v>
      </c>
      <c r="B619" t="s">
        <v>1122</v>
      </c>
      <c r="C619" t="s">
        <v>313</v>
      </c>
      <c r="D619" t="s">
        <v>1123</v>
      </c>
      <c r="E619">
        <v>43</v>
      </c>
      <c r="F619">
        <v>0</v>
      </c>
      <c r="G619">
        <v>0</v>
      </c>
      <c r="H619">
        <v>19</v>
      </c>
      <c r="I619">
        <v>17</v>
      </c>
      <c r="J619">
        <v>21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51</v>
      </c>
      <c r="T619">
        <v>6</v>
      </c>
      <c r="U619">
        <v>0</v>
      </c>
      <c r="V619">
        <v>0</v>
      </c>
      <c r="W619">
        <v>0</v>
      </c>
      <c r="X619">
        <v>43</v>
      </c>
      <c r="Y619">
        <v>7</v>
      </c>
      <c r="Z619">
        <v>30</v>
      </c>
      <c r="AA619">
        <v>77</v>
      </c>
      <c r="AB619">
        <v>13</v>
      </c>
      <c r="AC619">
        <v>15</v>
      </c>
      <c r="AD619">
        <v>9</v>
      </c>
      <c r="AE619">
        <v>251</v>
      </c>
      <c r="AF619">
        <v>91</v>
      </c>
      <c r="AJ619">
        <v>5.32</v>
      </c>
      <c r="AK619" t="str">
        <f t="shared" si="9"/>
        <v>KM045-5000</v>
      </c>
    </row>
    <row r="620" spans="1:37">
      <c r="A620" t="s">
        <v>1124</v>
      </c>
      <c r="B620" t="s">
        <v>1122</v>
      </c>
      <c r="C620" t="s">
        <v>313</v>
      </c>
      <c r="D620" t="s">
        <v>1123</v>
      </c>
      <c r="E620">
        <v>43</v>
      </c>
      <c r="F620">
        <v>16.600000000000001</v>
      </c>
      <c r="G620">
        <v>65</v>
      </c>
      <c r="H620">
        <v>13</v>
      </c>
      <c r="I620">
        <v>52</v>
      </c>
      <c r="J620">
        <v>44</v>
      </c>
      <c r="K620">
        <v>918</v>
      </c>
      <c r="L620">
        <v>39</v>
      </c>
      <c r="M620">
        <v>0</v>
      </c>
      <c r="N620">
        <v>54</v>
      </c>
      <c r="O620">
        <v>0</v>
      </c>
      <c r="P620">
        <v>0</v>
      </c>
      <c r="Q620">
        <v>864</v>
      </c>
      <c r="R620">
        <v>42</v>
      </c>
      <c r="S620">
        <v>28</v>
      </c>
      <c r="T620">
        <v>11</v>
      </c>
      <c r="U620">
        <v>0</v>
      </c>
      <c r="V620">
        <v>65</v>
      </c>
      <c r="W620">
        <v>67</v>
      </c>
      <c r="X620">
        <v>141</v>
      </c>
      <c r="Y620">
        <v>16</v>
      </c>
      <c r="Z620">
        <v>30</v>
      </c>
      <c r="AA620">
        <v>108</v>
      </c>
      <c r="AB620">
        <v>0</v>
      </c>
      <c r="AC620">
        <v>24</v>
      </c>
      <c r="AD620">
        <v>41</v>
      </c>
      <c r="AE620">
        <v>531</v>
      </c>
      <c r="AF620">
        <v>402</v>
      </c>
      <c r="AJ620">
        <v>4.12</v>
      </c>
      <c r="AK620" t="str">
        <f t="shared" si="9"/>
        <v>KM045-6200</v>
      </c>
    </row>
    <row r="621" spans="1:37">
      <c r="A621" t="s">
        <v>1125</v>
      </c>
      <c r="B621" t="s">
        <v>1126</v>
      </c>
      <c r="C621" t="s">
        <v>1127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1114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1114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402</v>
      </c>
      <c r="AJ621">
        <v>0</v>
      </c>
      <c r="AK621" t="str">
        <f t="shared" si="9"/>
        <v>KM046-6200</v>
      </c>
    </row>
    <row r="622" spans="1:37">
      <c r="A622" t="s">
        <v>1128</v>
      </c>
      <c r="B622" t="s">
        <v>1129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1920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1920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773</v>
      </c>
      <c r="AJ622">
        <v>3.55</v>
      </c>
      <c r="AK622" t="str">
        <f t="shared" si="9"/>
        <v>KM047-6200</v>
      </c>
    </row>
    <row r="623" spans="1:37">
      <c r="A623" t="s">
        <v>1130</v>
      </c>
      <c r="B623" t="s">
        <v>1131</v>
      </c>
      <c r="C623" t="s">
        <v>313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732</v>
      </c>
      <c r="AJ623">
        <v>3.55</v>
      </c>
      <c r="AK623" t="str">
        <f t="shared" si="9"/>
        <v>KM048-6200</v>
      </c>
    </row>
    <row r="624" spans="1:37">
      <c r="A624" t="s">
        <v>1132</v>
      </c>
      <c r="B624" t="s">
        <v>1133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1863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1863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756</v>
      </c>
      <c r="AJ624">
        <v>3.55</v>
      </c>
      <c r="AK624" t="str">
        <f t="shared" si="9"/>
        <v>KM049-6200</v>
      </c>
    </row>
    <row r="625" spans="1:37">
      <c r="A625" t="s">
        <v>1136</v>
      </c>
      <c r="B625" t="s">
        <v>1135</v>
      </c>
      <c r="C625" t="s">
        <v>338</v>
      </c>
      <c r="E625">
        <v>43</v>
      </c>
      <c r="F625">
        <v>3.6</v>
      </c>
      <c r="G625">
        <v>285</v>
      </c>
      <c r="H625">
        <v>98</v>
      </c>
      <c r="I625">
        <v>97</v>
      </c>
      <c r="J625">
        <v>107</v>
      </c>
      <c r="K625">
        <v>1665</v>
      </c>
      <c r="L625">
        <v>129</v>
      </c>
      <c r="M625">
        <v>0</v>
      </c>
      <c r="N625">
        <v>237</v>
      </c>
      <c r="O625">
        <v>0</v>
      </c>
      <c r="P625">
        <v>0</v>
      </c>
      <c r="Q625">
        <v>1428</v>
      </c>
      <c r="R625">
        <v>273</v>
      </c>
      <c r="S625">
        <v>187</v>
      </c>
      <c r="T625">
        <v>94</v>
      </c>
      <c r="U625">
        <v>14</v>
      </c>
      <c r="V625">
        <v>219</v>
      </c>
      <c r="W625">
        <v>0</v>
      </c>
      <c r="X625">
        <v>69</v>
      </c>
      <c r="Y625">
        <v>163</v>
      </c>
      <c r="Z625">
        <v>164</v>
      </c>
      <c r="AA625">
        <v>153</v>
      </c>
      <c r="AB625">
        <v>117</v>
      </c>
      <c r="AC625">
        <v>17</v>
      </c>
      <c r="AD625">
        <v>86</v>
      </c>
      <c r="AE625">
        <v>1283</v>
      </c>
      <c r="AF625">
        <v>828</v>
      </c>
      <c r="AJ625">
        <v>6.75</v>
      </c>
      <c r="AK625" t="str">
        <f t="shared" si="9"/>
        <v>KM059-6200</v>
      </c>
    </row>
    <row r="626" spans="1:37">
      <c r="A626" t="s">
        <v>1139</v>
      </c>
      <c r="B626" t="s">
        <v>1138</v>
      </c>
      <c r="C626" t="s">
        <v>338</v>
      </c>
      <c r="E626">
        <v>43</v>
      </c>
      <c r="F626">
        <v>73.3</v>
      </c>
      <c r="G626">
        <v>40</v>
      </c>
      <c r="H626">
        <v>4</v>
      </c>
      <c r="I626">
        <v>29</v>
      </c>
      <c r="J626">
        <v>38</v>
      </c>
      <c r="K626">
        <v>1109</v>
      </c>
      <c r="L626">
        <v>3</v>
      </c>
      <c r="M626">
        <v>0</v>
      </c>
      <c r="N626">
        <v>33</v>
      </c>
      <c r="O626">
        <v>0</v>
      </c>
      <c r="P626">
        <v>0</v>
      </c>
      <c r="Q626">
        <v>1076</v>
      </c>
      <c r="R626">
        <v>69</v>
      </c>
      <c r="S626">
        <v>0</v>
      </c>
      <c r="T626">
        <v>11</v>
      </c>
      <c r="U626">
        <v>0</v>
      </c>
      <c r="V626">
        <v>60</v>
      </c>
      <c r="W626">
        <v>74</v>
      </c>
      <c r="X626">
        <v>29</v>
      </c>
      <c r="Y626">
        <v>99</v>
      </c>
      <c r="Z626">
        <v>72</v>
      </c>
      <c r="AA626">
        <v>37</v>
      </c>
      <c r="AB626">
        <v>31</v>
      </c>
      <c r="AC626">
        <v>0</v>
      </c>
      <c r="AD626">
        <v>40</v>
      </c>
      <c r="AE626">
        <v>453</v>
      </c>
      <c r="AF626">
        <v>600</v>
      </c>
      <c r="AJ626">
        <v>3.73</v>
      </c>
      <c r="AK626" t="str">
        <f t="shared" si="9"/>
        <v>KM060-6200</v>
      </c>
    </row>
    <row r="627" spans="1:37">
      <c r="A627" t="s">
        <v>1142</v>
      </c>
      <c r="B627" t="s">
        <v>1141</v>
      </c>
      <c r="E627">
        <v>50</v>
      </c>
      <c r="F627">
        <v>36.799999999999997</v>
      </c>
      <c r="G627">
        <v>524</v>
      </c>
      <c r="H627">
        <v>42</v>
      </c>
      <c r="I627">
        <v>28</v>
      </c>
      <c r="J627">
        <v>90</v>
      </c>
      <c r="K627">
        <v>6672</v>
      </c>
      <c r="L627">
        <v>204</v>
      </c>
      <c r="M627">
        <v>0</v>
      </c>
      <c r="N627">
        <v>436</v>
      </c>
      <c r="O627">
        <v>0</v>
      </c>
      <c r="P627">
        <v>0</v>
      </c>
      <c r="Q627">
        <v>6236</v>
      </c>
      <c r="R627">
        <v>187</v>
      </c>
      <c r="S627">
        <v>21</v>
      </c>
      <c r="T627">
        <v>14</v>
      </c>
      <c r="U627">
        <v>92</v>
      </c>
      <c r="V627">
        <v>11</v>
      </c>
      <c r="W627">
        <v>27</v>
      </c>
      <c r="X627">
        <v>0</v>
      </c>
      <c r="Y627">
        <v>415</v>
      </c>
      <c r="Z627">
        <v>105</v>
      </c>
      <c r="AA627">
        <v>351</v>
      </c>
      <c r="AB627">
        <v>26</v>
      </c>
      <c r="AC627">
        <v>0</v>
      </c>
      <c r="AD627">
        <v>16</v>
      </c>
      <c r="AE627">
        <v>1078</v>
      </c>
      <c r="AF627">
        <v>1528</v>
      </c>
      <c r="AJ627">
        <v>3.73</v>
      </c>
      <c r="AK627" t="str">
        <f t="shared" si="9"/>
        <v>KM061-6200</v>
      </c>
    </row>
    <row r="628" spans="1:37">
      <c r="A628" t="s">
        <v>1145</v>
      </c>
      <c r="B628" t="s">
        <v>1144</v>
      </c>
      <c r="C628" t="s">
        <v>338</v>
      </c>
      <c r="E628">
        <v>43</v>
      </c>
      <c r="F628">
        <v>32.799999999999997</v>
      </c>
      <c r="G628">
        <v>17</v>
      </c>
      <c r="H628">
        <v>10</v>
      </c>
      <c r="I628">
        <v>5</v>
      </c>
      <c r="J628">
        <v>24</v>
      </c>
      <c r="K628">
        <v>1325</v>
      </c>
      <c r="L628">
        <v>8</v>
      </c>
      <c r="M628">
        <v>0</v>
      </c>
      <c r="N628">
        <v>14</v>
      </c>
      <c r="O628">
        <v>0</v>
      </c>
      <c r="P628">
        <v>0</v>
      </c>
      <c r="Q628">
        <v>1311</v>
      </c>
      <c r="R628">
        <v>25</v>
      </c>
      <c r="S628">
        <v>21</v>
      </c>
      <c r="T628">
        <v>0</v>
      </c>
      <c r="U628">
        <v>9</v>
      </c>
      <c r="V628">
        <v>0</v>
      </c>
      <c r="W628">
        <v>0</v>
      </c>
      <c r="X628">
        <v>0</v>
      </c>
      <c r="Y628">
        <v>12</v>
      </c>
      <c r="Z628">
        <v>57</v>
      </c>
      <c r="AA628">
        <v>0</v>
      </c>
      <c r="AB628">
        <v>135</v>
      </c>
      <c r="AC628">
        <v>0</v>
      </c>
      <c r="AD628">
        <v>56</v>
      </c>
      <c r="AE628">
        <v>290</v>
      </c>
      <c r="AF628">
        <v>578</v>
      </c>
      <c r="AJ628">
        <v>3.73</v>
      </c>
      <c r="AK628" t="str">
        <f t="shared" si="9"/>
        <v>KM062-6200</v>
      </c>
    </row>
    <row r="629" spans="1:37">
      <c r="A629" t="s">
        <v>1149</v>
      </c>
      <c r="B629" t="s">
        <v>1147</v>
      </c>
      <c r="C629" t="s">
        <v>313</v>
      </c>
      <c r="E629">
        <v>43</v>
      </c>
      <c r="F629">
        <v>9.4</v>
      </c>
      <c r="G629">
        <v>707</v>
      </c>
      <c r="H629">
        <v>170</v>
      </c>
      <c r="I629">
        <v>103</v>
      </c>
      <c r="J629">
        <v>98</v>
      </c>
      <c r="K629">
        <v>7019</v>
      </c>
      <c r="L629">
        <v>381</v>
      </c>
      <c r="M629">
        <v>0</v>
      </c>
      <c r="N629">
        <v>589</v>
      </c>
      <c r="O629">
        <v>0</v>
      </c>
      <c r="P629">
        <v>0</v>
      </c>
      <c r="Q629">
        <v>6430</v>
      </c>
      <c r="R629">
        <v>4</v>
      </c>
      <c r="S629">
        <v>367</v>
      </c>
      <c r="T629">
        <v>92</v>
      </c>
      <c r="U629">
        <v>52</v>
      </c>
      <c r="V629">
        <v>21</v>
      </c>
      <c r="W629">
        <v>51</v>
      </c>
      <c r="X629">
        <v>34</v>
      </c>
      <c r="Y629">
        <v>218</v>
      </c>
      <c r="Z629">
        <v>0</v>
      </c>
      <c r="AA629">
        <v>324</v>
      </c>
      <c r="AB629">
        <v>0</v>
      </c>
      <c r="AC629">
        <v>0</v>
      </c>
      <c r="AD629">
        <v>17</v>
      </c>
      <c r="AE629">
        <v>1176</v>
      </c>
      <c r="AF629">
        <v>1278</v>
      </c>
      <c r="AJ629">
        <v>4.04</v>
      </c>
      <c r="AK629" t="str">
        <f t="shared" si="9"/>
        <v>KM063-6200</v>
      </c>
    </row>
    <row r="630" spans="1:37">
      <c r="A630" t="s">
        <v>1153</v>
      </c>
      <c r="B630" t="s">
        <v>1151</v>
      </c>
      <c r="C630" t="s">
        <v>1152</v>
      </c>
      <c r="E630">
        <v>43</v>
      </c>
      <c r="F630">
        <v>8.1</v>
      </c>
      <c r="G630">
        <v>0</v>
      </c>
      <c r="H630">
        <v>51</v>
      </c>
      <c r="I630">
        <v>42</v>
      </c>
      <c r="J630">
        <v>31</v>
      </c>
      <c r="K630">
        <v>1665</v>
      </c>
      <c r="L630">
        <v>31</v>
      </c>
      <c r="M630">
        <v>0</v>
      </c>
      <c r="N630">
        <v>0</v>
      </c>
      <c r="O630">
        <v>0</v>
      </c>
      <c r="P630">
        <v>0</v>
      </c>
      <c r="Q630">
        <v>1665</v>
      </c>
      <c r="R630">
        <v>57</v>
      </c>
      <c r="S630">
        <v>65</v>
      </c>
      <c r="T630">
        <v>27</v>
      </c>
      <c r="U630">
        <v>62</v>
      </c>
      <c r="V630">
        <v>0</v>
      </c>
      <c r="W630">
        <v>23</v>
      </c>
      <c r="X630">
        <v>77</v>
      </c>
      <c r="Y630">
        <v>28</v>
      </c>
      <c r="Z630">
        <v>0</v>
      </c>
      <c r="AA630">
        <v>55</v>
      </c>
      <c r="AB630">
        <v>0</v>
      </c>
      <c r="AC630">
        <v>0</v>
      </c>
      <c r="AD630">
        <v>29</v>
      </c>
      <c r="AE630">
        <v>366</v>
      </c>
      <c r="AF630">
        <v>563</v>
      </c>
      <c r="AJ630">
        <v>6.55</v>
      </c>
      <c r="AK630" t="str">
        <f t="shared" si="9"/>
        <v>KM064-6200</v>
      </c>
    </row>
    <row r="631" spans="1:37">
      <c r="A631" t="s">
        <v>1154</v>
      </c>
      <c r="B631" t="s">
        <v>1155</v>
      </c>
      <c r="C631" t="s">
        <v>68</v>
      </c>
      <c r="E631">
        <v>72</v>
      </c>
      <c r="F631">
        <v>10.7</v>
      </c>
      <c r="G631">
        <v>0</v>
      </c>
      <c r="H631">
        <v>33</v>
      </c>
      <c r="I631">
        <v>71</v>
      </c>
      <c r="J631">
        <v>35</v>
      </c>
      <c r="K631">
        <v>1422</v>
      </c>
      <c r="L631">
        <v>35</v>
      </c>
      <c r="M631">
        <v>0</v>
      </c>
      <c r="N631">
        <v>0</v>
      </c>
      <c r="O631">
        <v>0</v>
      </c>
      <c r="P631">
        <v>0</v>
      </c>
      <c r="Q631">
        <v>1422</v>
      </c>
      <c r="R631">
        <v>0</v>
      </c>
      <c r="S631">
        <v>0</v>
      </c>
      <c r="T631">
        <v>54</v>
      </c>
      <c r="U631">
        <v>46</v>
      </c>
      <c r="V631">
        <v>324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424</v>
      </c>
      <c r="AF631">
        <v>0</v>
      </c>
      <c r="AJ631">
        <v>5.23</v>
      </c>
      <c r="AK631" t="str">
        <f t="shared" si="9"/>
        <v>KM068-5000</v>
      </c>
    </row>
    <row r="632" spans="1:37">
      <c r="A632" t="s">
        <v>1156</v>
      </c>
      <c r="B632" t="s">
        <v>1155</v>
      </c>
      <c r="C632" t="s">
        <v>68</v>
      </c>
      <c r="E632">
        <v>72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1373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1373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J632">
        <v>5.23</v>
      </c>
      <c r="AK632" t="str">
        <f t="shared" si="9"/>
        <v>KM068-6200</v>
      </c>
    </row>
    <row r="633" spans="1:37">
      <c r="A633" t="s">
        <v>1157</v>
      </c>
      <c r="B633" t="s">
        <v>1158</v>
      </c>
      <c r="C633" t="s">
        <v>110</v>
      </c>
      <c r="D633" t="s">
        <v>268</v>
      </c>
      <c r="E633">
        <v>50</v>
      </c>
      <c r="F633">
        <v>0</v>
      </c>
      <c r="G633">
        <v>0</v>
      </c>
      <c r="H633">
        <v>0</v>
      </c>
      <c r="I633">
        <v>8</v>
      </c>
      <c r="J633">
        <v>11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11</v>
      </c>
      <c r="S633">
        <v>0</v>
      </c>
      <c r="T633">
        <v>0</v>
      </c>
      <c r="U633">
        <v>0</v>
      </c>
      <c r="V633">
        <v>24</v>
      </c>
      <c r="W633">
        <v>21</v>
      </c>
      <c r="X633">
        <v>0</v>
      </c>
      <c r="Y633">
        <v>56</v>
      </c>
      <c r="Z633">
        <v>0</v>
      </c>
      <c r="AA633">
        <v>0</v>
      </c>
      <c r="AB633">
        <v>16</v>
      </c>
      <c r="AC633">
        <v>14</v>
      </c>
      <c r="AD633">
        <v>0</v>
      </c>
      <c r="AE633">
        <v>131</v>
      </c>
      <c r="AF633">
        <v>213</v>
      </c>
      <c r="AJ633">
        <v>4.28</v>
      </c>
      <c r="AK633" t="str">
        <f t="shared" si="9"/>
        <v>LG110-5000</v>
      </c>
    </row>
    <row r="634" spans="1:37">
      <c r="A634" t="s">
        <v>1159</v>
      </c>
      <c r="B634" t="s">
        <v>1158</v>
      </c>
      <c r="C634" t="s">
        <v>110</v>
      </c>
      <c r="D634" t="s">
        <v>268</v>
      </c>
      <c r="E634">
        <v>50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1591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1591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45</v>
      </c>
      <c r="AJ634">
        <v>4.28</v>
      </c>
      <c r="AK634" t="str">
        <f t="shared" si="9"/>
        <v>LG110-6200</v>
      </c>
    </row>
    <row r="635" spans="1:37">
      <c r="A635" t="s">
        <v>1160</v>
      </c>
      <c r="B635" t="s">
        <v>1161</v>
      </c>
      <c r="E635">
        <v>55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741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741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J635">
        <v>64</v>
      </c>
      <c r="AK635" t="str">
        <f t="shared" si="9"/>
        <v>MC400-6200</v>
      </c>
    </row>
    <row r="636" spans="1:37">
      <c r="A636" t="s">
        <v>1162</v>
      </c>
      <c r="B636" t="s">
        <v>1163</v>
      </c>
      <c r="C636" t="s">
        <v>318</v>
      </c>
      <c r="D636" t="s">
        <v>292</v>
      </c>
      <c r="E636">
        <v>50</v>
      </c>
      <c r="F636">
        <v>28.7</v>
      </c>
      <c r="G636">
        <v>21</v>
      </c>
      <c r="H636">
        <v>7</v>
      </c>
      <c r="I636">
        <v>53</v>
      </c>
      <c r="J636">
        <v>36</v>
      </c>
      <c r="K636">
        <v>859</v>
      </c>
      <c r="L636">
        <v>0</v>
      </c>
      <c r="M636">
        <v>0</v>
      </c>
      <c r="N636">
        <v>17</v>
      </c>
      <c r="O636">
        <v>0</v>
      </c>
      <c r="P636">
        <v>0</v>
      </c>
      <c r="Q636">
        <v>842</v>
      </c>
      <c r="R636">
        <v>10</v>
      </c>
      <c r="S636">
        <v>0</v>
      </c>
      <c r="T636">
        <v>21</v>
      </c>
      <c r="U636">
        <v>1</v>
      </c>
      <c r="V636">
        <v>0</v>
      </c>
      <c r="W636">
        <v>0</v>
      </c>
      <c r="X636">
        <v>296</v>
      </c>
      <c r="Y636">
        <v>38</v>
      </c>
      <c r="Z636">
        <v>21</v>
      </c>
      <c r="AA636">
        <v>20</v>
      </c>
      <c r="AB636">
        <v>20</v>
      </c>
      <c r="AC636">
        <v>7</v>
      </c>
      <c r="AD636">
        <v>10</v>
      </c>
      <c r="AE636">
        <v>434</v>
      </c>
      <c r="AF636">
        <v>234</v>
      </c>
      <c r="AJ636">
        <v>6</v>
      </c>
      <c r="AK636" t="str">
        <f t="shared" si="9"/>
        <v>ME011-5000</v>
      </c>
    </row>
    <row r="637" spans="1:37">
      <c r="A637" t="s">
        <v>1164</v>
      </c>
      <c r="B637" t="s">
        <v>1163</v>
      </c>
      <c r="C637" t="s">
        <v>318</v>
      </c>
      <c r="D637" t="s">
        <v>447</v>
      </c>
      <c r="E637">
        <v>50</v>
      </c>
      <c r="F637">
        <v>2.2999999999999998</v>
      </c>
      <c r="G637">
        <v>7</v>
      </c>
      <c r="H637">
        <v>68</v>
      </c>
      <c r="I637">
        <v>52</v>
      </c>
      <c r="J637">
        <v>41</v>
      </c>
      <c r="K637">
        <v>619</v>
      </c>
      <c r="L637">
        <v>60</v>
      </c>
      <c r="M637">
        <v>7</v>
      </c>
      <c r="N637">
        <v>6</v>
      </c>
      <c r="O637">
        <v>0</v>
      </c>
      <c r="P637">
        <v>0</v>
      </c>
      <c r="Q637">
        <v>613</v>
      </c>
      <c r="R637">
        <v>68</v>
      </c>
      <c r="S637">
        <v>0</v>
      </c>
      <c r="T637">
        <v>134</v>
      </c>
      <c r="U637">
        <v>69</v>
      </c>
      <c r="V637">
        <v>0</v>
      </c>
      <c r="W637">
        <v>0</v>
      </c>
      <c r="X637">
        <v>109</v>
      </c>
      <c r="Y637">
        <v>14</v>
      </c>
      <c r="Z637">
        <v>89</v>
      </c>
      <c r="AA637">
        <v>18</v>
      </c>
      <c r="AB637">
        <v>32</v>
      </c>
      <c r="AC637">
        <v>0</v>
      </c>
      <c r="AD637">
        <v>27</v>
      </c>
      <c r="AE637">
        <v>492</v>
      </c>
      <c r="AF637">
        <v>550</v>
      </c>
      <c r="AJ637">
        <v>6</v>
      </c>
      <c r="AK637" t="str">
        <f t="shared" si="9"/>
        <v>ME011-6200</v>
      </c>
    </row>
    <row r="638" spans="1:37">
      <c r="A638" t="s">
        <v>1165</v>
      </c>
      <c r="B638" t="s">
        <v>1166</v>
      </c>
      <c r="C638" t="s">
        <v>275</v>
      </c>
      <c r="D638" t="s">
        <v>268</v>
      </c>
      <c r="E638">
        <v>50</v>
      </c>
      <c r="F638">
        <v>0</v>
      </c>
      <c r="G638">
        <v>33</v>
      </c>
      <c r="H638">
        <v>0</v>
      </c>
      <c r="I638">
        <v>0</v>
      </c>
      <c r="J638">
        <v>0</v>
      </c>
      <c r="K638">
        <v>701</v>
      </c>
      <c r="L638">
        <v>36</v>
      </c>
      <c r="M638">
        <v>0</v>
      </c>
      <c r="N638">
        <v>28</v>
      </c>
      <c r="O638">
        <v>0</v>
      </c>
      <c r="P638">
        <v>0</v>
      </c>
      <c r="Q638">
        <v>673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77</v>
      </c>
      <c r="AJ638">
        <v>4.76</v>
      </c>
      <c r="AK638" t="str">
        <f t="shared" si="9"/>
        <v>ME031-5000</v>
      </c>
    </row>
    <row r="639" spans="1:37">
      <c r="A639" t="s">
        <v>1167</v>
      </c>
      <c r="B639" t="s">
        <v>1166</v>
      </c>
      <c r="C639" t="s">
        <v>275</v>
      </c>
      <c r="D639" t="s">
        <v>268</v>
      </c>
      <c r="E639">
        <v>50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77</v>
      </c>
      <c r="L639">
        <v>127</v>
      </c>
      <c r="M639">
        <v>0</v>
      </c>
      <c r="N639">
        <v>0</v>
      </c>
      <c r="O639">
        <v>0</v>
      </c>
      <c r="P639">
        <v>0</v>
      </c>
      <c r="Q639">
        <v>77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211</v>
      </c>
      <c r="AJ639">
        <v>4.76</v>
      </c>
      <c r="AK639" t="str">
        <f t="shared" si="9"/>
        <v>ME031-6200</v>
      </c>
    </row>
    <row r="640" spans="1:37">
      <c r="A640" t="s">
        <v>1168</v>
      </c>
      <c r="B640" t="s">
        <v>1169</v>
      </c>
      <c r="C640" t="s">
        <v>1028</v>
      </c>
      <c r="E640">
        <v>43</v>
      </c>
      <c r="F640">
        <v>100.4</v>
      </c>
      <c r="G640">
        <v>0</v>
      </c>
      <c r="H640">
        <v>2</v>
      </c>
      <c r="I640">
        <v>2</v>
      </c>
      <c r="J640">
        <v>2</v>
      </c>
      <c r="K640">
        <v>803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803</v>
      </c>
      <c r="R640">
        <v>9</v>
      </c>
      <c r="S640">
        <v>0</v>
      </c>
      <c r="T640">
        <v>6</v>
      </c>
      <c r="U640">
        <v>0</v>
      </c>
      <c r="V640">
        <v>7</v>
      </c>
      <c r="W640">
        <v>0</v>
      </c>
      <c r="X640">
        <v>0</v>
      </c>
      <c r="Y640">
        <v>12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25</v>
      </c>
      <c r="AF640">
        <v>50</v>
      </c>
      <c r="AJ640">
        <v>2.8</v>
      </c>
      <c r="AK640" t="str">
        <f t="shared" si="9"/>
        <v>ME051-5000</v>
      </c>
    </row>
    <row r="641" spans="1:37">
      <c r="A641" t="s">
        <v>1170</v>
      </c>
      <c r="B641" t="s">
        <v>1169</v>
      </c>
      <c r="C641" t="s">
        <v>1028</v>
      </c>
      <c r="E641">
        <v>43</v>
      </c>
      <c r="F641">
        <v>137.1</v>
      </c>
      <c r="G641">
        <v>21</v>
      </c>
      <c r="H641">
        <v>3</v>
      </c>
      <c r="I641">
        <v>2</v>
      </c>
      <c r="J641">
        <v>8</v>
      </c>
      <c r="K641">
        <v>1845</v>
      </c>
      <c r="L641">
        <v>22</v>
      </c>
      <c r="M641">
        <v>0</v>
      </c>
      <c r="N641">
        <v>17</v>
      </c>
      <c r="O641">
        <v>0</v>
      </c>
      <c r="P641">
        <v>0</v>
      </c>
      <c r="Q641">
        <v>1828</v>
      </c>
      <c r="R641">
        <v>24</v>
      </c>
      <c r="S641">
        <v>10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84</v>
      </c>
      <c r="AE641">
        <v>94</v>
      </c>
      <c r="AF641">
        <v>160</v>
      </c>
      <c r="AJ641">
        <v>5.27</v>
      </c>
      <c r="AK641" t="str">
        <f t="shared" si="9"/>
        <v>ME051-6200</v>
      </c>
    </row>
    <row r="642" spans="1:37">
      <c r="A642" t="s">
        <v>6012</v>
      </c>
      <c r="B642" t="s">
        <v>5488</v>
      </c>
      <c r="C642" t="s">
        <v>110</v>
      </c>
      <c r="D642" t="s">
        <v>401</v>
      </c>
      <c r="E642">
        <v>43</v>
      </c>
      <c r="F642">
        <v>0</v>
      </c>
      <c r="G642">
        <v>0</v>
      </c>
      <c r="H642">
        <v>30</v>
      </c>
      <c r="I642">
        <v>15</v>
      </c>
      <c r="J642">
        <v>7</v>
      </c>
      <c r="K642">
        <v>0</v>
      </c>
      <c r="L642">
        <v>3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89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89</v>
      </c>
      <c r="AF642">
        <v>0</v>
      </c>
      <c r="AJ642">
        <v>0</v>
      </c>
      <c r="AK642" t="str">
        <f t="shared" si="9"/>
        <v>ME060-5000</v>
      </c>
    </row>
    <row r="643" spans="1:37">
      <c r="A643" t="s">
        <v>3752</v>
      </c>
      <c r="B643" t="s">
        <v>5488</v>
      </c>
      <c r="C643" t="s">
        <v>110</v>
      </c>
      <c r="D643" t="s">
        <v>401</v>
      </c>
      <c r="E643">
        <v>43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606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606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J643">
        <v>3.59</v>
      </c>
      <c r="AK643" t="str">
        <f t="shared" si="9"/>
        <v>ME060-6200</v>
      </c>
    </row>
    <row r="644" spans="1:37">
      <c r="A644" t="s">
        <v>1171</v>
      </c>
      <c r="B644" t="s">
        <v>1172</v>
      </c>
      <c r="C644" t="s">
        <v>1028</v>
      </c>
      <c r="D644" t="s">
        <v>1173</v>
      </c>
      <c r="E644">
        <v>50</v>
      </c>
      <c r="F644">
        <v>358.1</v>
      </c>
      <c r="G644">
        <v>39</v>
      </c>
      <c r="H644">
        <v>6</v>
      </c>
      <c r="I644">
        <v>8</v>
      </c>
      <c r="J644">
        <v>12</v>
      </c>
      <c r="K644">
        <v>9104</v>
      </c>
      <c r="L644">
        <v>0</v>
      </c>
      <c r="M644">
        <v>0</v>
      </c>
      <c r="N644">
        <v>33</v>
      </c>
      <c r="O644">
        <v>0</v>
      </c>
      <c r="P644">
        <v>0</v>
      </c>
      <c r="Q644">
        <v>9071</v>
      </c>
      <c r="R644">
        <v>15</v>
      </c>
      <c r="S644">
        <v>0</v>
      </c>
      <c r="T644">
        <v>12</v>
      </c>
      <c r="U644">
        <v>7</v>
      </c>
      <c r="V644">
        <v>31</v>
      </c>
      <c r="W644">
        <v>0</v>
      </c>
      <c r="X644">
        <v>0</v>
      </c>
      <c r="Y644">
        <v>0</v>
      </c>
      <c r="Z644">
        <v>38</v>
      </c>
      <c r="AA644">
        <v>0</v>
      </c>
      <c r="AB644">
        <v>29</v>
      </c>
      <c r="AC644">
        <v>16</v>
      </c>
      <c r="AD644">
        <v>13</v>
      </c>
      <c r="AE644">
        <v>146</v>
      </c>
      <c r="AF644">
        <v>3576</v>
      </c>
      <c r="AJ644">
        <v>4.93</v>
      </c>
      <c r="AK644" t="str">
        <f t="shared" si="9"/>
        <v>ME100-5000</v>
      </c>
    </row>
    <row r="645" spans="1:37">
      <c r="A645" t="s">
        <v>1174</v>
      </c>
      <c r="B645" t="s">
        <v>1172</v>
      </c>
      <c r="C645" t="s">
        <v>1028</v>
      </c>
      <c r="D645" t="s">
        <v>284</v>
      </c>
      <c r="E645">
        <v>50</v>
      </c>
      <c r="F645">
        <v>15.1</v>
      </c>
      <c r="G645">
        <v>76</v>
      </c>
      <c r="H645">
        <v>21</v>
      </c>
      <c r="I645">
        <v>81</v>
      </c>
      <c r="J645">
        <v>87</v>
      </c>
      <c r="K645">
        <v>1352</v>
      </c>
      <c r="L645">
        <v>32</v>
      </c>
      <c r="M645">
        <v>0</v>
      </c>
      <c r="N645">
        <v>64</v>
      </c>
      <c r="O645">
        <v>0</v>
      </c>
      <c r="P645">
        <v>120</v>
      </c>
      <c r="Q645">
        <v>1288</v>
      </c>
      <c r="R645">
        <v>33</v>
      </c>
      <c r="S645">
        <v>64</v>
      </c>
      <c r="T645">
        <v>0</v>
      </c>
      <c r="U645">
        <v>0</v>
      </c>
      <c r="V645">
        <v>214</v>
      </c>
      <c r="W645">
        <v>101</v>
      </c>
      <c r="X645">
        <v>105</v>
      </c>
      <c r="Y645">
        <v>153</v>
      </c>
      <c r="Z645">
        <v>73</v>
      </c>
      <c r="AA645">
        <v>0</v>
      </c>
      <c r="AB645">
        <v>28</v>
      </c>
      <c r="AC645">
        <v>0</v>
      </c>
      <c r="AD645">
        <v>311</v>
      </c>
      <c r="AE645">
        <v>1049</v>
      </c>
      <c r="AF645">
        <v>1495</v>
      </c>
      <c r="AJ645">
        <v>3.98</v>
      </c>
      <c r="AK645" t="str">
        <f t="shared" ref="AK645:AK708" si="10">MID(A645,4,10)</f>
        <v>ME100-6200</v>
      </c>
    </row>
    <row r="646" spans="1:37">
      <c r="A646" t="s">
        <v>1175</v>
      </c>
      <c r="B646" t="s">
        <v>1176</v>
      </c>
      <c r="C646" t="s">
        <v>329</v>
      </c>
      <c r="D646" t="s">
        <v>306</v>
      </c>
      <c r="E646">
        <v>50</v>
      </c>
      <c r="F646">
        <v>0</v>
      </c>
      <c r="G646">
        <v>17</v>
      </c>
      <c r="H646">
        <v>0</v>
      </c>
      <c r="I646">
        <v>5</v>
      </c>
      <c r="J646">
        <v>9</v>
      </c>
      <c r="K646">
        <v>161</v>
      </c>
      <c r="L646">
        <v>5</v>
      </c>
      <c r="M646">
        <v>0</v>
      </c>
      <c r="N646">
        <v>14</v>
      </c>
      <c r="O646">
        <v>0</v>
      </c>
      <c r="P646">
        <v>0</v>
      </c>
      <c r="Q646">
        <v>147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30</v>
      </c>
      <c r="Y646">
        <v>0</v>
      </c>
      <c r="Z646">
        <v>0</v>
      </c>
      <c r="AA646">
        <v>25</v>
      </c>
      <c r="AB646">
        <v>35</v>
      </c>
      <c r="AC646">
        <v>0</v>
      </c>
      <c r="AD646">
        <v>21</v>
      </c>
      <c r="AE646">
        <v>111</v>
      </c>
      <c r="AF646">
        <v>167</v>
      </c>
      <c r="AJ646">
        <v>4.92</v>
      </c>
      <c r="AK646" t="str">
        <f t="shared" si="10"/>
        <v>MG071-5000</v>
      </c>
    </row>
    <row r="647" spans="1:37">
      <c r="A647" t="s">
        <v>1177</v>
      </c>
      <c r="B647" t="s">
        <v>1176</v>
      </c>
      <c r="C647" t="s">
        <v>329</v>
      </c>
      <c r="D647" t="s">
        <v>306</v>
      </c>
      <c r="E647">
        <v>50</v>
      </c>
      <c r="F647">
        <v>6</v>
      </c>
      <c r="G647">
        <v>79</v>
      </c>
      <c r="H647">
        <v>56</v>
      </c>
      <c r="I647">
        <v>28</v>
      </c>
      <c r="J647">
        <v>69</v>
      </c>
      <c r="K647">
        <v>1411</v>
      </c>
      <c r="L647">
        <v>24</v>
      </c>
      <c r="M647">
        <v>0</v>
      </c>
      <c r="N647">
        <v>66</v>
      </c>
      <c r="O647">
        <v>0</v>
      </c>
      <c r="P647">
        <v>0</v>
      </c>
      <c r="Q647">
        <v>1345</v>
      </c>
      <c r="R647">
        <v>149</v>
      </c>
      <c r="S647">
        <v>0</v>
      </c>
      <c r="T647">
        <v>111</v>
      </c>
      <c r="U647">
        <v>58</v>
      </c>
      <c r="V647">
        <v>0</v>
      </c>
      <c r="W647">
        <v>0</v>
      </c>
      <c r="X647">
        <v>0</v>
      </c>
      <c r="Y647">
        <v>213</v>
      </c>
      <c r="Z647">
        <v>0</v>
      </c>
      <c r="AA647">
        <v>70</v>
      </c>
      <c r="AB647">
        <v>223</v>
      </c>
      <c r="AC647">
        <v>15</v>
      </c>
      <c r="AD647">
        <v>133</v>
      </c>
      <c r="AE647">
        <v>823</v>
      </c>
      <c r="AF647">
        <v>1590</v>
      </c>
      <c r="AJ647">
        <v>6.14</v>
      </c>
      <c r="AK647" t="str">
        <f t="shared" si="10"/>
        <v>MG071-6200</v>
      </c>
    </row>
    <row r="648" spans="1:37">
      <c r="A648" t="s">
        <v>1178</v>
      </c>
      <c r="B648" t="s">
        <v>1179</v>
      </c>
      <c r="C648" t="s">
        <v>318</v>
      </c>
      <c r="D648" t="s">
        <v>1180</v>
      </c>
      <c r="E648">
        <v>50</v>
      </c>
      <c r="F648">
        <v>0</v>
      </c>
      <c r="G648">
        <v>0</v>
      </c>
      <c r="H648">
        <v>5</v>
      </c>
      <c r="I648">
        <v>3</v>
      </c>
      <c r="J648">
        <v>5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16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40</v>
      </c>
      <c r="AB648">
        <v>0</v>
      </c>
      <c r="AC648">
        <v>0</v>
      </c>
      <c r="AD648">
        <v>0</v>
      </c>
      <c r="AE648">
        <v>56</v>
      </c>
      <c r="AF648">
        <v>87</v>
      </c>
      <c r="AJ648">
        <v>4.54</v>
      </c>
      <c r="AK648" t="str">
        <f t="shared" si="10"/>
        <v>MG081-5000</v>
      </c>
    </row>
    <row r="649" spans="1:37">
      <c r="A649" t="s">
        <v>1181</v>
      </c>
      <c r="B649" t="s">
        <v>1179</v>
      </c>
      <c r="C649" t="s">
        <v>318</v>
      </c>
      <c r="D649" t="s">
        <v>1180</v>
      </c>
      <c r="E649">
        <v>50</v>
      </c>
      <c r="F649">
        <v>34.799999999999997</v>
      </c>
      <c r="G649">
        <v>24</v>
      </c>
      <c r="H649">
        <v>25</v>
      </c>
      <c r="I649">
        <v>27</v>
      </c>
      <c r="J649">
        <v>46</v>
      </c>
      <c r="K649">
        <v>3496</v>
      </c>
      <c r="L649">
        <v>0</v>
      </c>
      <c r="M649">
        <v>0</v>
      </c>
      <c r="N649">
        <v>20</v>
      </c>
      <c r="O649">
        <v>0</v>
      </c>
      <c r="P649">
        <v>0</v>
      </c>
      <c r="Q649">
        <v>3476</v>
      </c>
      <c r="R649">
        <v>41</v>
      </c>
      <c r="S649">
        <v>22</v>
      </c>
      <c r="T649">
        <v>0</v>
      </c>
      <c r="U649">
        <v>53</v>
      </c>
      <c r="V649">
        <v>48</v>
      </c>
      <c r="W649">
        <v>15</v>
      </c>
      <c r="X649">
        <v>21</v>
      </c>
      <c r="Y649">
        <v>39</v>
      </c>
      <c r="Z649">
        <v>16</v>
      </c>
      <c r="AA649">
        <v>198</v>
      </c>
      <c r="AB649">
        <v>10</v>
      </c>
      <c r="AC649">
        <v>42</v>
      </c>
      <c r="AD649">
        <v>88</v>
      </c>
      <c r="AE649">
        <v>552</v>
      </c>
      <c r="AF649">
        <v>471</v>
      </c>
      <c r="AJ649">
        <v>4.54</v>
      </c>
      <c r="AK649" t="str">
        <f t="shared" si="10"/>
        <v>MG081-6200</v>
      </c>
    </row>
    <row r="650" spans="1:37">
      <c r="A650" t="s">
        <v>1182</v>
      </c>
      <c r="B650" t="s">
        <v>1183</v>
      </c>
      <c r="C650" t="s">
        <v>275</v>
      </c>
      <c r="D650" t="s">
        <v>284</v>
      </c>
      <c r="E650">
        <v>43</v>
      </c>
      <c r="F650">
        <v>3.7</v>
      </c>
      <c r="G650">
        <v>113</v>
      </c>
      <c r="H650">
        <v>136</v>
      </c>
      <c r="I650">
        <v>156</v>
      </c>
      <c r="J650">
        <v>163</v>
      </c>
      <c r="K650">
        <v>2075</v>
      </c>
      <c r="L650">
        <v>164</v>
      </c>
      <c r="M650">
        <v>0</v>
      </c>
      <c r="N650">
        <v>94</v>
      </c>
      <c r="O650">
        <v>0</v>
      </c>
      <c r="P650">
        <v>0</v>
      </c>
      <c r="Q650">
        <v>1981</v>
      </c>
      <c r="R650">
        <v>167</v>
      </c>
      <c r="S650">
        <v>274</v>
      </c>
      <c r="T650">
        <v>133</v>
      </c>
      <c r="U650">
        <v>0</v>
      </c>
      <c r="V650">
        <v>278</v>
      </c>
      <c r="W650">
        <v>94</v>
      </c>
      <c r="X650">
        <v>156</v>
      </c>
      <c r="Y650">
        <v>260</v>
      </c>
      <c r="Z650">
        <v>96</v>
      </c>
      <c r="AA650">
        <v>350</v>
      </c>
      <c r="AB650">
        <v>22</v>
      </c>
      <c r="AC650">
        <v>188</v>
      </c>
      <c r="AD650">
        <v>101</v>
      </c>
      <c r="AE650">
        <v>1952</v>
      </c>
      <c r="AF650">
        <v>2850</v>
      </c>
      <c r="AJ650">
        <v>6.27</v>
      </c>
      <c r="AK650" t="str">
        <f t="shared" si="10"/>
        <v>MG115-6200</v>
      </c>
    </row>
    <row r="651" spans="1:37">
      <c r="A651" t="s">
        <v>1184</v>
      </c>
      <c r="B651" t="s">
        <v>1185</v>
      </c>
      <c r="C651" t="s">
        <v>110</v>
      </c>
      <c r="E651">
        <v>45</v>
      </c>
      <c r="F651">
        <v>64.7</v>
      </c>
      <c r="G651">
        <v>3</v>
      </c>
      <c r="H651">
        <v>2</v>
      </c>
      <c r="I651">
        <v>1</v>
      </c>
      <c r="J651">
        <v>3</v>
      </c>
      <c r="K651">
        <v>434</v>
      </c>
      <c r="L651">
        <v>0</v>
      </c>
      <c r="M651">
        <v>0</v>
      </c>
      <c r="N651">
        <v>3</v>
      </c>
      <c r="O651">
        <v>0</v>
      </c>
      <c r="P651">
        <v>0</v>
      </c>
      <c r="Q651">
        <v>431</v>
      </c>
      <c r="R651">
        <v>0</v>
      </c>
      <c r="S651">
        <v>5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4</v>
      </c>
      <c r="AA651">
        <v>18</v>
      </c>
      <c r="AB651">
        <v>7</v>
      </c>
      <c r="AC651">
        <v>0</v>
      </c>
      <c r="AD651">
        <v>0</v>
      </c>
      <c r="AE651">
        <v>41</v>
      </c>
      <c r="AF651">
        <v>165</v>
      </c>
      <c r="AJ651">
        <v>4.1500000000000004</v>
      </c>
      <c r="AK651" t="str">
        <f t="shared" si="10"/>
        <v>MG120-5000</v>
      </c>
    </row>
    <row r="652" spans="1:37">
      <c r="A652" t="s">
        <v>1186</v>
      </c>
      <c r="B652" t="s">
        <v>1185</v>
      </c>
      <c r="C652" t="s">
        <v>110</v>
      </c>
      <c r="E652">
        <v>45</v>
      </c>
      <c r="F652">
        <v>61</v>
      </c>
      <c r="G652">
        <v>0</v>
      </c>
      <c r="H652">
        <v>9</v>
      </c>
      <c r="I652">
        <v>8</v>
      </c>
      <c r="J652">
        <v>8</v>
      </c>
      <c r="K652">
        <v>2113</v>
      </c>
      <c r="L652">
        <v>7</v>
      </c>
      <c r="M652">
        <v>0</v>
      </c>
      <c r="N652">
        <v>0</v>
      </c>
      <c r="O652">
        <v>0</v>
      </c>
      <c r="P652">
        <v>0</v>
      </c>
      <c r="Q652">
        <v>2113</v>
      </c>
      <c r="R652">
        <v>25</v>
      </c>
      <c r="S652">
        <v>26</v>
      </c>
      <c r="T652">
        <v>0</v>
      </c>
      <c r="U652">
        <v>0</v>
      </c>
      <c r="V652">
        <v>0</v>
      </c>
      <c r="W652">
        <v>0</v>
      </c>
      <c r="X652">
        <v>21</v>
      </c>
      <c r="Y652">
        <v>0</v>
      </c>
      <c r="Z652">
        <v>10</v>
      </c>
      <c r="AA652">
        <v>14</v>
      </c>
      <c r="AB652">
        <v>24</v>
      </c>
      <c r="AC652">
        <v>0</v>
      </c>
      <c r="AD652">
        <v>0</v>
      </c>
      <c r="AE652">
        <v>95</v>
      </c>
      <c r="AF652">
        <v>1209</v>
      </c>
      <c r="AJ652">
        <v>4.25</v>
      </c>
      <c r="AK652" t="str">
        <f t="shared" si="10"/>
        <v>MG120-6200</v>
      </c>
    </row>
    <row r="653" spans="1:37">
      <c r="A653" t="s">
        <v>1187</v>
      </c>
      <c r="B653" t="s">
        <v>1188</v>
      </c>
      <c r="C653" t="s">
        <v>338</v>
      </c>
      <c r="E653">
        <v>43</v>
      </c>
      <c r="F653">
        <v>0</v>
      </c>
      <c r="G653">
        <v>0</v>
      </c>
      <c r="H653">
        <v>0</v>
      </c>
      <c r="I653">
        <v>11</v>
      </c>
      <c r="J653">
        <v>15</v>
      </c>
      <c r="K653">
        <v>1375</v>
      </c>
      <c r="L653">
        <v>6</v>
      </c>
      <c r="M653">
        <v>0</v>
      </c>
      <c r="N653">
        <v>0</v>
      </c>
      <c r="O653">
        <v>0</v>
      </c>
      <c r="P653">
        <v>0</v>
      </c>
      <c r="Q653">
        <v>1375</v>
      </c>
      <c r="R653">
        <v>0</v>
      </c>
      <c r="S653">
        <v>0</v>
      </c>
      <c r="T653">
        <v>0</v>
      </c>
      <c r="U653">
        <v>0</v>
      </c>
      <c r="V653">
        <v>26</v>
      </c>
      <c r="W653">
        <v>0</v>
      </c>
      <c r="X653">
        <v>38</v>
      </c>
      <c r="Y653">
        <v>11</v>
      </c>
      <c r="Z653">
        <v>0</v>
      </c>
      <c r="AA653">
        <v>51</v>
      </c>
      <c r="AB653">
        <v>48</v>
      </c>
      <c r="AC653">
        <v>0</v>
      </c>
      <c r="AD653">
        <v>0</v>
      </c>
      <c r="AE653">
        <v>174</v>
      </c>
      <c r="AF653">
        <v>303</v>
      </c>
      <c r="AJ653">
        <v>3.73</v>
      </c>
      <c r="AK653" t="str">
        <f t="shared" si="10"/>
        <v>MG125-6200</v>
      </c>
    </row>
    <row r="654" spans="1:37">
      <c r="A654" t="s">
        <v>1189</v>
      </c>
      <c r="B654" t="s">
        <v>1190</v>
      </c>
      <c r="C654" t="s">
        <v>329</v>
      </c>
      <c r="E654">
        <v>50</v>
      </c>
      <c r="F654">
        <v>-0.2</v>
      </c>
      <c r="G654">
        <v>22</v>
      </c>
      <c r="H654">
        <v>22</v>
      </c>
      <c r="I654">
        <v>12</v>
      </c>
      <c r="J654">
        <v>13</v>
      </c>
      <c r="K654">
        <v>0</v>
      </c>
      <c r="L654">
        <v>93</v>
      </c>
      <c r="M654">
        <v>0</v>
      </c>
      <c r="N654">
        <v>19</v>
      </c>
      <c r="O654">
        <v>0</v>
      </c>
      <c r="P654">
        <v>0</v>
      </c>
      <c r="Q654">
        <v>-19</v>
      </c>
      <c r="R654">
        <v>120</v>
      </c>
      <c r="S654">
        <v>0</v>
      </c>
      <c r="T654">
        <v>65</v>
      </c>
      <c r="U654">
        <v>0</v>
      </c>
      <c r="V654">
        <v>0</v>
      </c>
      <c r="W654">
        <v>7</v>
      </c>
      <c r="X654">
        <v>0</v>
      </c>
      <c r="Y654">
        <v>6</v>
      </c>
      <c r="Z654">
        <v>22</v>
      </c>
      <c r="AA654">
        <v>14</v>
      </c>
      <c r="AB654">
        <v>12</v>
      </c>
      <c r="AC654">
        <v>0</v>
      </c>
      <c r="AD654">
        <v>34</v>
      </c>
      <c r="AE654">
        <v>160</v>
      </c>
      <c r="AF654">
        <v>310</v>
      </c>
      <c r="AJ654">
        <v>4.92</v>
      </c>
      <c r="AK654" t="str">
        <f t="shared" si="10"/>
        <v>MG130-5000</v>
      </c>
    </row>
    <row r="655" spans="1:37">
      <c r="A655" t="s">
        <v>1191</v>
      </c>
      <c r="B655" t="s">
        <v>1190</v>
      </c>
      <c r="C655" t="s">
        <v>329</v>
      </c>
      <c r="E655">
        <v>50</v>
      </c>
      <c r="F655">
        <v>7.6</v>
      </c>
      <c r="G655">
        <v>40</v>
      </c>
      <c r="H655">
        <v>16</v>
      </c>
      <c r="I655">
        <v>31</v>
      </c>
      <c r="J655">
        <v>41</v>
      </c>
      <c r="K655">
        <v>521</v>
      </c>
      <c r="L655">
        <v>0</v>
      </c>
      <c r="M655">
        <v>0</v>
      </c>
      <c r="N655">
        <v>33</v>
      </c>
      <c r="O655">
        <v>0</v>
      </c>
      <c r="P655">
        <v>0</v>
      </c>
      <c r="Q655">
        <v>488</v>
      </c>
      <c r="R655">
        <v>65</v>
      </c>
      <c r="S655">
        <v>48</v>
      </c>
      <c r="T655">
        <v>0</v>
      </c>
      <c r="U655">
        <v>0</v>
      </c>
      <c r="V655">
        <v>87</v>
      </c>
      <c r="W655">
        <v>0</v>
      </c>
      <c r="X655">
        <v>52</v>
      </c>
      <c r="Y655">
        <v>100</v>
      </c>
      <c r="Z655">
        <v>18</v>
      </c>
      <c r="AA655">
        <v>72</v>
      </c>
      <c r="AB655">
        <v>57</v>
      </c>
      <c r="AC655">
        <v>0</v>
      </c>
      <c r="AD655">
        <v>55</v>
      </c>
      <c r="AE655">
        <v>489</v>
      </c>
      <c r="AF655">
        <v>938</v>
      </c>
      <c r="AJ655">
        <v>4.63</v>
      </c>
      <c r="AK655" t="str">
        <f t="shared" si="10"/>
        <v>MG130-6200</v>
      </c>
    </row>
    <row r="656" spans="1:37">
      <c r="A656" t="s">
        <v>1192</v>
      </c>
      <c r="B656" t="s">
        <v>1193</v>
      </c>
      <c r="C656" t="s">
        <v>338</v>
      </c>
      <c r="E656">
        <v>65</v>
      </c>
      <c r="F656">
        <v>5.3</v>
      </c>
      <c r="G656">
        <v>0</v>
      </c>
      <c r="H656">
        <v>5</v>
      </c>
      <c r="I656">
        <v>6</v>
      </c>
      <c r="J656">
        <v>5</v>
      </c>
      <c r="K656">
        <v>98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98</v>
      </c>
      <c r="R656">
        <v>0</v>
      </c>
      <c r="S656">
        <v>0</v>
      </c>
      <c r="T656">
        <v>0</v>
      </c>
      <c r="U656">
        <v>14</v>
      </c>
      <c r="V656">
        <v>0</v>
      </c>
      <c r="W656">
        <v>20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31</v>
      </c>
      <c r="AE656">
        <v>65</v>
      </c>
      <c r="AF656">
        <v>130</v>
      </c>
      <c r="AJ656">
        <v>0</v>
      </c>
      <c r="AK656" t="str">
        <f t="shared" si="10"/>
        <v>MG135-5000</v>
      </c>
    </row>
    <row r="657" spans="1:37">
      <c r="A657" t="s">
        <v>1194</v>
      </c>
      <c r="B657" t="s">
        <v>1193</v>
      </c>
      <c r="C657" t="s">
        <v>338</v>
      </c>
      <c r="E657">
        <v>65</v>
      </c>
      <c r="F657">
        <v>30.6</v>
      </c>
      <c r="G657">
        <v>0</v>
      </c>
      <c r="H657">
        <v>8</v>
      </c>
      <c r="I657">
        <v>12</v>
      </c>
      <c r="J657">
        <v>13</v>
      </c>
      <c r="K657">
        <v>980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980</v>
      </c>
      <c r="R657">
        <v>0</v>
      </c>
      <c r="S657">
        <v>24</v>
      </c>
      <c r="T657">
        <v>0</v>
      </c>
      <c r="U657">
        <v>0</v>
      </c>
      <c r="V657">
        <v>28</v>
      </c>
      <c r="W657">
        <v>0</v>
      </c>
      <c r="X657">
        <v>18</v>
      </c>
      <c r="Y657">
        <v>0</v>
      </c>
      <c r="Z657">
        <v>35</v>
      </c>
      <c r="AA657">
        <v>20</v>
      </c>
      <c r="AB657">
        <v>9</v>
      </c>
      <c r="AC657">
        <v>13</v>
      </c>
      <c r="AD657">
        <v>6</v>
      </c>
      <c r="AE657">
        <v>153</v>
      </c>
      <c r="AF657">
        <v>486</v>
      </c>
      <c r="AJ657">
        <v>3.73</v>
      </c>
      <c r="AK657" t="str">
        <f t="shared" si="10"/>
        <v>MG135-6200</v>
      </c>
    </row>
    <row r="658" spans="1:37">
      <c r="A658" t="s">
        <v>1195</v>
      </c>
      <c r="B658" t="s">
        <v>1196</v>
      </c>
      <c r="C658" t="s">
        <v>338</v>
      </c>
      <c r="E658">
        <v>65</v>
      </c>
      <c r="F658">
        <v>32.6</v>
      </c>
      <c r="G658">
        <v>0</v>
      </c>
      <c r="H658">
        <v>4</v>
      </c>
      <c r="I658">
        <v>7</v>
      </c>
      <c r="J658">
        <v>9</v>
      </c>
      <c r="K658">
        <v>522</v>
      </c>
      <c r="L658">
        <v>12</v>
      </c>
      <c r="M658">
        <v>0</v>
      </c>
      <c r="N658">
        <v>0</v>
      </c>
      <c r="O658">
        <v>0</v>
      </c>
      <c r="P658">
        <v>0</v>
      </c>
      <c r="Q658">
        <v>522</v>
      </c>
      <c r="R658">
        <v>39</v>
      </c>
      <c r="S658">
        <v>0</v>
      </c>
      <c r="T658">
        <v>12</v>
      </c>
      <c r="U658">
        <v>0</v>
      </c>
      <c r="V658">
        <v>0</v>
      </c>
      <c r="W658">
        <v>28</v>
      </c>
      <c r="X658">
        <v>0</v>
      </c>
      <c r="Y658">
        <v>8</v>
      </c>
      <c r="Z658">
        <v>12</v>
      </c>
      <c r="AA658">
        <v>19</v>
      </c>
      <c r="AB658">
        <v>20</v>
      </c>
      <c r="AC658">
        <v>0</v>
      </c>
      <c r="AD658">
        <v>9</v>
      </c>
      <c r="AE658">
        <v>108</v>
      </c>
      <c r="AF658">
        <v>221</v>
      </c>
      <c r="AJ658">
        <v>6.75</v>
      </c>
      <c r="AK658" t="str">
        <f t="shared" si="10"/>
        <v>MG145-5000</v>
      </c>
    </row>
    <row r="659" spans="1:37">
      <c r="A659" t="s">
        <v>1197</v>
      </c>
      <c r="B659" t="s">
        <v>1196</v>
      </c>
      <c r="C659" t="s">
        <v>338</v>
      </c>
      <c r="E659">
        <v>65</v>
      </c>
      <c r="F659">
        <v>24.1</v>
      </c>
      <c r="G659">
        <v>110</v>
      </c>
      <c r="H659">
        <v>16</v>
      </c>
      <c r="I659">
        <v>62</v>
      </c>
      <c r="J659">
        <v>65</v>
      </c>
      <c r="K659">
        <v>1633</v>
      </c>
      <c r="L659">
        <v>38</v>
      </c>
      <c r="M659">
        <v>0</v>
      </c>
      <c r="N659">
        <v>92</v>
      </c>
      <c r="O659">
        <v>0</v>
      </c>
      <c r="P659">
        <v>0</v>
      </c>
      <c r="Q659">
        <v>1541</v>
      </c>
      <c r="R659">
        <v>17</v>
      </c>
      <c r="S659">
        <v>48</v>
      </c>
      <c r="T659">
        <v>0</v>
      </c>
      <c r="U659">
        <v>0</v>
      </c>
      <c r="V659">
        <v>196</v>
      </c>
      <c r="W659">
        <v>0</v>
      </c>
      <c r="X659">
        <v>130</v>
      </c>
      <c r="Y659">
        <v>76</v>
      </c>
      <c r="Z659">
        <v>76</v>
      </c>
      <c r="AA659">
        <v>149</v>
      </c>
      <c r="AB659">
        <v>73</v>
      </c>
      <c r="AC659">
        <v>0</v>
      </c>
      <c r="AD659">
        <v>31</v>
      </c>
      <c r="AE659">
        <v>779</v>
      </c>
      <c r="AF659">
        <v>787</v>
      </c>
      <c r="AJ659">
        <v>6.75</v>
      </c>
      <c r="AK659" t="str">
        <f t="shared" si="10"/>
        <v>MG145-6200</v>
      </c>
    </row>
    <row r="660" spans="1:37">
      <c r="A660" t="s">
        <v>1198</v>
      </c>
      <c r="B660" t="s">
        <v>1199</v>
      </c>
      <c r="C660" t="s">
        <v>1028</v>
      </c>
      <c r="E660">
        <v>43</v>
      </c>
      <c r="F660">
        <v>0</v>
      </c>
      <c r="G660">
        <v>0</v>
      </c>
      <c r="H660">
        <v>0</v>
      </c>
      <c r="I660">
        <v>0</v>
      </c>
      <c r="J660">
        <v>19</v>
      </c>
      <c r="K660">
        <v>2022</v>
      </c>
      <c r="L660">
        <v>17</v>
      </c>
      <c r="M660">
        <v>0</v>
      </c>
      <c r="N660">
        <v>0</v>
      </c>
      <c r="O660">
        <v>0</v>
      </c>
      <c r="P660">
        <v>0</v>
      </c>
      <c r="Q660">
        <v>2022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80</v>
      </c>
      <c r="Z660">
        <v>12</v>
      </c>
      <c r="AA660">
        <v>71</v>
      </c>
      <c r="AB660">
        <v>22</v>
      </c>
      <c r="AC660">
        <v>25</v>
      </c>
      <c r="AD660">
        <v>20</v>
      </c>
      <c r="AE660">
        <v>230</v>
      </c>
      <c r="AF660">
        <v>533</v>
      </c>
      <c r="AJ660">
        <v>3.27</v>
      </c>
      <c r="AK660" t="str">
        <f t="shared" si="10"/>
        <v>MG155-6200</v>
      </c>
    </row>
    <row r="661" spans="1:37">
      <c r="A661" t="s">
        <v>1200</v>
      </c>
      <c r="B661" t="s">
        <v>1201</v>
      </c>
      <c r="C661" t="s">
        <v>267</v>
      </c>
      <c r="E661">
        <v>43</v>
      </c>
      <c r="F661">
        <v>25.1</v>
      </c>
      <c r="G661">
        <v>66</v>
      </c>
      <c r="H661">
        <v>19</v>
      </c>
      <c r="I661">
        <v>40</v>
      </c>
      <c r="J661">
        <v>38</v>
      </c>
      <c r="K661">
        <v>1995</v>
      </c>
      <c r="L661">
        <v>34</v>
      </c>
      <c r="M661">
        <v>0</v>
      </c>
      <c r="N661">
        <v>55</v>
      </c>
      <c r="O661">
        <v>0</v>
      </c>
      <c r="P661">
        <v>0</v>
      </c>
      <c r="Q661">
        <v>1940</v>
      </c>
      <c r="R661">
        <v>8</v>
      </c>
      <c r="S661">
        <v>0</v>
      </c>
      <c r="T661">
        <v>58</v>
      </c>
      <c r="U661">
        <v>0</v>
      </c>
      <c r="V661">
        <v>58</v>
      </c>
      <c r="W661">
        <v>67</v>
      </c>
      <c r="X661">
        <v>59</v>
      </c>
      <c r="Y661">
        <v>75</v>
      </c>
      <c r="Z661">
        <v>0</v>
      </c>
      <c r="AA661">
        <v>70</v>
      </c>
      <c r="AB661">
        <v>0</v>
      </c>
      <c r="AC661">
        <v>0</v>
      </c>
      <c r="AD661">
        <v>67</v>
      </c>
      <c r="AE661">
        <v>454</v>
      </c>
      <c r="AF661">
        <v>665</v>
      </c>
      <c r="AJ661">
        <v>4.4400000000000004</v>
      </c>
      <c r="AK661" t="str">
        <f t="shared" si="10"/>
        <v>MG160-5000</v>
      </c>
    </row>
    <row r="662" spans="1:37">
      <c r="A662" t="s">
        <v>1202</v>
      </c>
      <c r="B662" t="s">
        <v>1201</v>
      </c>
      <c r="C662" t="s">
        <v>267</v>
      </c>
      <c r="E662">
        <v>43</v>
      </c>
      <c r="F662">
        <v>0.4</v>
      </c>
      <c r="G662">
        <v>186</v>
      </c>
      <c r="H662">
        <v>119</v>
      </c>
      <c r="I662">
        <v>159</v>
      </c>
      <c r="J662">
        <v>206</v>
      </c>
      <c r="K662">
        <v>336</v>
      </c>
      <c r="L662">
        <v>133</v>
      </c>
      <c r="M662">
        <v>89</v>
      </c>
      <c r="N662">
        <v>155</v>
      </c>
      <c r="O662">
        <v>0</v>
      </c>
      <c r="P662">
        <v>0</v>
      </c>
      <c r="Q662">
        <v>181</v>
      </c>
      <c r="R662">
        <v>400</v>
      </c>
      <c r="S662">
        <v>188</v>
      </c>
      <c r="T662">
        <v>160</v>
      </c>
      <c r="U662">
        <v>8</v>
      </c>
      <c r="V662">
        <v>300</v>
      </c>
      <c r="W662">
        <v>219</v>
      </c>
      <c r="X662">
        <v>79</v>
      </c>
      <c r="Y662">
        <v>479</v>
      </c>
      <c r="Z662">
        <v>137</v>
      </c>
      <c r="AA662">
        <v>390</v>
      </c>
      <c r="AB662">
        <v>243</v>
      </c>
      <c r="AC662">
        <v>0</v>
      </c>
      <c r="AD662">
        <v>270</v>
      </c>
      <c r="AE662">
        <v>2473</v>
      </c>
      <c r="AF662">
        <v>3051</v>
      </c>
      <c r="AJ662">
        <v>4.57</v>
      </c>
      <c r="AK662" t="str">
        <f t="shared" si="10"/>
        <v>MG160-6200</v>
      </c>
    </row>
    <row r="663" spans="1:37">
      <c r="A663" t="s">
        <v>1203</v>
      </c>
      <c r="B663" t="s">
        <v>1204</v>
      </c>
      <c r="C663" t="s">
        <v>267</v>
      </c>
      <c r="E663">
        <v>50</v>
      </c>
      <c r="F663">
        <v>0</v>
      </c>
      <c r="G663">
        <v>0</v>
      </c>
      <c r="H663">
        <v>0</v>
      </c>
      <c r="I663">
        <v>5</v>
      </c>
      <c r="J663">
        <v>4</v>
      </c>
      <c r="K663">
        <v>640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640</v>
      </c>
      <c r="R663">
        <v>0</v>
      </c>
      <c r="S663">
        <v>0</v>
      </c>
      <c r="T663">
        <v>0</v>
      </c>
      <c r="U663">
        <v>0</v>
      </c>
      <c r="V663">
        <v>18</v>
      </c>
      <c r="W663">
        <v>0</v>
      </c>
      <c r="X663">
        <v>9</v>
      </c>
      <c r="Y663">
        <v>0</v>
      </c>
      <c r="Z663">
        <v>0</v>
      </c>
      <c r="AA663">
        <v>1</v>
      </c>
      <c r="AB663">
        <v>19</v>
      </c>
      <c r="AC663">
        <v>0</v>
      </c>
      <c r="AD663">
        <v>0</v>
      </c>
      <c r="AE663">
        <v>47</v>
      </c>
      <c r="AF663">
        <v>95</v>
      </c>
      <c r="AJ663">
        <v>5.25</v>
      </c>
      <c r="AK663" t="str">
        <f t="shared" si="10"/>
        <v>MG170-5000</v>
      </c>
    </row>
    <row r="664" spans="1:37">
      <c r="A664" t="s">
        <v>1205</v>
      </c>
      <c r="B664" t="s">
        <v>1204</v>
      </c>
      <c r="C664" t="s">
        <v>267</v>
      </c>
      <c r="E664">
        <v>50</v>
      </c>
      <c r="F664">
        <v>401.9</v>
      </c>
      <c r="G664">
        <v>0</v>
      </c>
      <c r="H664">
        <v>2</v>
      </c>
      <c r="I664">
        <v>4</v>
      </c>
      <c r="J664">
        <v>6</v>
      </c>
      <c r="K664">
        <v>3751</v>
      </c>
      <c r="L664">
        <v>6</v>
      </c>
      <c r="M664">
        <v>0</v>
      </c>
      <c r="N664">
        <v>0</v>
      </c>
      <c r="O664">
        <v>0</v>
      </c>
      <c r="P664">
        <v>0</v>
      </c>
      <c r="Q664">
        <v>3751</v>
      </c>
      <c r="R664">
        <v>0</v>
      </c>
      <c r="S664">
        <v>0</v>
      </c>
      <c r="T664">
        <v>0</v>
      </c>
      <c r="U664">
        <v>7</v>
      </c>
      <c r="V664">
        <v>9</v>
      </c>
      <c r="W664">
        <v>0</v>
      </c>
      <c r="X664">
        <v>10</v>
      </c>
      <c r="Y664">
        <v>31</v>
      </c>
      <c r="Z664">
        <v>0</v>
      </c>
      <c r="AA664">
        <v>16</v>
      </c>
      <c r="AB664">
        <v>0</v>
      </c>
      <c r="AC664">
        <v>0</v>
      </c>
      <c r="AD664">
        <v>0</v>
      </c>
      <c r="AE664">
        <v>73</v>
      </c>
      <c r="AF664">
        <v>104</v>
      </c>
      <c r="AJ664">
        <v>4.88</v>
      </c>
      <c r="AK664" t="str">
        <f t="shared" si="10"/>
        <v>MG170-6200</v>
      </c>
    </row>
    <row r="665" spans="1:37">
      <c r="A665" t="s">
        <v>1206</v>
      </c>
      <c r="B665" t="s">
        <v>1207</v>
      </c>
      <c r="C665" t="s">
        <v>275</v>
      </c>
      <c r="D665" t="s">
        <v>284</v>
      </c>
      <c r="E665">
        <v>43</v>
      </c>
      <c r="F665">
        <v>1.2</v>
      </c>
      <c r="G665">
        <v>86</v>
      </c>
      <c r="H665">
        <v>77</v>
      </c>
      <c r="I665">
        <v>136</v>
      </c>
      <c r="J665">
        <v>145</v>
      </c>
      <c r="K665">
        <v>439</v>
      </c>
      <c r="L665">
        <v>20</v>
      </c>
      <c r="M665">
        <v>0</v>
      </c>
      <c r="N665">
        <v>72</v>
      </c>
      <c r="O665">
        <v>0</v>
      </c>
      <c r="P665">
        <v>0</v>
      </c>
      <c r="Q665">
        <v>367</v>
      </c>
      <c r="R665">
        <v>54</v>
      </c>
      <c r="S665">
        <v>105</v>
      </c>
      <c r="T665">
        <v>56</v>
      </c>
      <c r="U665">
        <v>71</v>
      </c>
      <c r="V665">
        <v>339</v>
      </c>
      <c r="W665">
        <v>60</v>
      </c>
      <c r="X665">
        <v>186</v>
      </c>
      <c r="Y665">
        <v>45</v>
      </c>
      <c r="Z665">
        <v>202</v>
      </c>
      <c r="AA665">
        <v>165</v>
      </c>
      <c r="AB665">
        <v>211</v>
      </c>
      <c r="AC665">
        <v>93</v>
      </c>
      <c r="AD665">
        <v>201</v>
      </c>
      <c r="AE665">
        <v>1734</v>
      </c>
      <c r="AF665">
        <v>2085</v>
      </c>
      <c r="AJ665">
        <v>5.84</v>
      </c>
      <c r="AK665" t="str">
        <f t="shared" si="10"/>
        <v>MG180-6200</v>
      </c>
    </row>
    <row r="666" spans="1:37">
      <c r="A666" t="s">
        <v>1208</v>
      </c>
      <c r="B666" t="s">
        <v>1209</v>
      </c>
      <c r="C666" t="s">
        <v>313</v>
      </c>
      <c r="E666">
        <v>43</v>
      </c>
      <c r="F666">
        <v>14.5</v>
      </c>
      <c r="G666">
        <v>11</v>
      </c>
      <c r="H666">
        <v>17</v>
      </c>
      <c r="I666">
        <v>16</v>
      </c>
      <c r="J666">
        <v>14</v>
      </c>
      <c r="K666">
        <v>1014</v>
      </c>
      <c r="L666">
        <v>3</v>
      </c>
      <c r="M666">
        <v>0</v>
      </c>
      <c r="N666">
        <v>9</v>
      </c>
      <c r="O666">
        <v>0</v>
      </c>
      <c r="P666">
        <v>0</v>
      </c>
      <c r="Q666">
        <v>1005</v>
      </c>
      <c r="R666">
        <v>3</v>
      </c>
      <c r="S666">
        <v>34</v>
      </c>
      <c r="T666">
        <v>12</v>
      </c>
      <c r="U666">
        <v>6</v>
      </c>
      <c r="V666">
        <v>0</v>
      </c>
      <c r="W666">
        <v>31</v>
      </c>
      <c r="X666">
        <v>11</v>
      </c>
      <c r="Y666">
        <v>19</v>
      </c>
      <c r="Z666">
        <v>0</v>
      </c>
      <c r="AA666">
        <v>21</v>
      </c>
      <c r="AB666">
        <v>0</v>
      </c>
      <c r="AC666">
        <v>32</v>
      </c>
      <c r="AD666">
        <v>0</v>
      </c>
      <c r="AE666">
        <v>166</v>
      </c>
      <c r="AF666">
        <v>149</v>
      </c>
      <c r="AJ666">
        <v>5.27</v>
      </c>
      <c r="AK666" t="str">
        <f t="shared" si="10"/>
        <v>MG190-5000</v>
      </c>
    </row>
    <row r="667" spans="1:37">
      <c r="A667" t="s">
        <v>1210</v>
      </c>
      <c r="B667" t="s">
        <v>1209</v>
      </c>
      <c r="C667" t="s">
        <v>313</v>
      </c>
      <c r="E667">
        <v>43</v>
      </c>
      <c r="F667">
        <v>3.1</v>
      </c>
      <c r="G667">
        <v>69</v>
      </c>
      <c r="H667">
        <v>106</v>
      </c>
      <c r="I667">
        <v>141</v>
      </c>
      <c r="J667">
        <v>126</v>
      </c>
      <c r="K667">
        <v>1380</v>
      </c>
      <c r="L667">
        <v>45</v>
      </c>
      <c r="M667">
        <v>0</v>
      </c>
      <c r="N667">
        <v>58</v>
      </c>
      <c r="O667">
        <v>0</v>
      </c>
      <c r="P667">
        <v>0</v>
      </c>
      <c r="Q667">
        <v>1322</v>
      </c>
      <c r="R667">
        <v>0</v>
      </c>
      <c r="S667">
        <v>164</v>
      </c>
      <c r="T667">
        <v>145</v>
      </c>
      <c r="U667">
        <v>8</v>
      </c>
      <c r="V667">
        <v>213</v>
      </c>
      <c r="W667">
        <v>148</v>
      </c>
      <c r="X667">
        <v>165</v>
      </c>
      <c r="Y667">
        <v>206</v>
      </c>
      <c r="Z667">
        <v>120</v>
      </c>
      <c r="AA667">
        <v>21</v>
      </c>
      <c r="AB667">
        <v>193</v>
      </c>
      <c r="AC667">
        <v>112</v>
      </c>
      <c r="AD667">
        <v>18</v>
      </c>
      <c r="AE667">
        <v>1513</v>
      </c>
      <c r="AF667">
        <v>1554</v>
      </c>
      <c r="AJ667">
        <v>5.0199999999999996</v>
      </c>
      <c r="AK667" t="str">
        <f t="shared" si="10"/>
        <v>MG190-6200</v>
      </c>
    </row>
    <row r="668" spans="1:37">
      <c r="A668" t="s">
        <v>5354</v>
      </c>
      <c r="B668" t="s">
        <v>1212</v>
      </c>
      <c r="C668" t="s">
        <v>313</v>
      </c>
      <c r="E668">
        <v>43</v>
      </c>
      <c r="F668">
        <v>-0.1</v>
      </c>
      <c r="G668">
        <v>4</v>
      </c>
      <c r="H668">
        <v>9</v>
      </c>
      <c r="I668">
        <v>5</v>
      </c>
      <c r="J668">
        <v>5</v>
      </c>
      <c r="K668">
        <v>0</v>
      </c>
      <c r="L668">
        <v>10</v>
      </c>
      <c r="M668">
        <v>0</v>
      </c>
      <c r="N668">
        <v>3</v>
      </c>
      <c r="O668">
        <v>0</v>
      </c>
      <c r="P668">
        <v>0</v>
      </c>
      <c r="Q668">
        <v>-3</v>
      </c>
      <c r="R668">
        <v>26</v>
      </c>
      <c r="S668">
        <v>0</v>
      </c>
      <c r="T668">
        <v>27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21</v>
      </c>
      <c r="AC668">
        <v>0</v>
      </c>
      <c r="AD668">
        <v>7</v>
      </c>
      <c r="AE668">
        <v>55</v>
      </c>
      <c r="AF668">
        <v>136</v>
      </c>
      <c r="AJ668">
        <v>0</v>
      </c>
      <c r="AK668" t="str">
        <f t="shared" si="10"/>
        <v>MG200-5000</v>
      </c>
    </row>
    <row r="669" spans="1:37">
      <c r="A669" t="s">
        <v>1211</v>
      </c>
      <c r="B669" t="s">
        <v>1212</v>
      </c>
      <c r="C669" t="s">
        <v>313</v>
      </c>
      <c r="E669">
        <v>43</v>
      </c>
      <c r="F669">
        <v>3.3</v>
      </c>
      <c r="G669">
        <v>36</v>
      </c>
      <c r="H669">
        <v>70</v>
      </c>
      <c r="I669">
        <v>39</v>
      </c>
      <c r="J669">
        <v>33</v>
      </c>
      <c r="K669">
        <v>945</v>
      </c>
      <c r="L669">
        <v>13</v>
      </c>
      <c r="M669">
        <v>0</v>
      </c>
      <c r="N669">
        <v>30</v>
      </c>
      <c r="O669">
        <v>0</v>
      </c>
      <c r="P669">
        <v>0</v>
      </c>
      <c r="Q669">
        <v>915</v>
      </c>
      <c r="R669">
        <v>134</v>
      </c>
      <c r="S669">
        <v>159</v>
      </c>
      <c r="T669">
        <v>51</v>
      </c>
      <c r="U669">
        <v>0</v>
      </c>
      <c r="V669">
        <v>0</v>
      </c>
      <c r="W669">
        <v>0</v>
      </c>
      <c r="X669">
        <v>22</v>
      </c>
      <c r="Y669">
        <v>32</v>
      </c>
      <c r="Z669">
        <v>0</v>
      </c>
      <c r="AA669">
        <v>15</v>
      </c>
      <c r="AB669">
        <v>92</v>
      </c>
      <c r="AC669">
        <v>18</v>
      </c>
      <c r="AD669">
        <v>7</v>
      </c>
      <c r="AE669">
        <v>396</v>
      </c>
      <c r="AF669">
        <v>296</v>
      </c>
      <c r="AJ669">
        <v>3.55</v>
      </c>
      <c r="AK669" t="str">
        <f t="shared" si="10"/>
        <v>MG200-6200</v>
      </c>
    </row>
    <row r="670" spans="1:37">
      <c r="A670" t="s">
        <v>1213</v>
      </c>
      <c r="B670" t="s">
        <v>1214</v>
      </c>
      <c r="C670" t="s">
        <v>329</v>
      </c>
      <c r="E670">
        <v>50</v>
      </c>
      <c r="F670">
        <v>5.0999999999999996</v>
      </c>
      <c r="G670">
        <v>0</v>
      </c>
      <c r="H670">
        <v>7</v>
      </c>
      <c r="I670">
        <v>8</v>
      </c>
      <c r="J670">
        <v>6</v>
      </c>
      <c r="K670">
        <v>143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143</v>
      </c>
      <c r="R670">
        <v>0</v>
      </c>
      <c r="S670">
        <v>11</v>
      </c>
      <c r="T670">
        <v>0</v>
      </c>
      <c r="U670">
        <v>10</v>
      </c>
      <c r="V670">
        <v>0</v>
      </c>
      <c r="W670">
        <v>26</v>
      </c>
      <c r="X670">
        <v>0</v>
      </c>
      <c r="Y670">
        <v>0</v>
      </c>
      <c r="Z670">
        <v>0</v>
      </c>
      <c r="AA670">
        <v>10</v>
      </c>
      <c r="AB670">
        <v>20</v>
      </c>
      <c r="AC670">
        <v>0</v>
      </c>
      <c r="AD670">
        <v>0</v>
      </c>
      <c r="AE670">
        <v>77</v>
      </c>
      <c r="AF670">
        <v>173</v>
      </c>
      <c r="AJ670">
        <v>4.92</v>
      </c>
      <c r="AK670" t="str">
        <f t="shared" si="10"/>
        <v>MR120-5000</v>
      </c>
    </row>
    <row r="671" spans="1:37">
      <c r="A671" t="s">
        <v>1215</v>
      </c>
      <c r="B671" t="s">
        <v>1214</v>
      </c>
      <c r="C671" t="s">
        <v>329</v>
      </c>
      <c r="E671">
        <v>50</v>
      </c>
      <c r="F671">
        <v>7.4</v>
      </c>
      <c r="G671">
        <v>0</v>
      </c>
      <c r="H671">
        <v>15</v>
      </c>
      <c r="I671">
        <v>21</v>
      </c>
      <c r="J671">
        <v>20</v>
      </c>
      <c r="K671">
        <v>455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455</v>
      </c>
      <c r="R671">
        <v>0</v>
      </c>
      <c r="S671">
        <v>28</v>
      </c>
      <c r="T671">
        <v>0</v>
      </c>
      <c r="U671">
        <v>18</v>
      </c>
      <c r="V671">
        <v>77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108</v>
      </c>
      <c r="AD671">
        <v>12</v>
      </c>
      <c r="AE671">
        <v>243</v>
      </c>
      <c r="AF671">
        <v>642</v>
      </c>
      <c r="AJ671">
        <v>4.92</v>
      </c>
      <c r="AK671" t="str">
        <f t="shared" si="10"/>
        <v>MR120-6200</v>
      </c>
    </row>
    <row r="672" spans="1:37">
      <c r="A672" t="s">
        <v>1216</v>
      </c>
      <c r="B672" t="s">
        <v>1217</v>
      </c>
      <c r="C672" t="s">
        <v>329</v>
      </c>
      <c r="E672">
        <v>50</v>
      </c>
      <c r="F672">
        <v>-0.3</v>
      </c>
      <c r="G672">
        <v>19</v>
      </c>
      <c r="H672">
        <v>12</v>
      </c>
      <c r="I672">
        <v>24</v>
      </c>
      <c r="J672">
        <v>27</v>
      </c>
      <c r="K672">
        <v>0</v>
      </c>
      <c r="L672">
        <v>0</v>
      </c>
      <c r="M672">
        <v>0</v>
      </c>
      <c r="N672">
        <v>16</v>
      </c>
      <c r="O672">
        <v>0</v>
      </c>
      <c r="P672">
        <v>0</v>
      </c>
      <c r="Q672">
        <v>-16</v>
      </c>
      <c r="R672">
        <v>7</v>
      </c>
      <c r="S672">
        <v>0</v>
      </c>
      <c r="T672">
        <v>32</v>
      </c>
      <c r="U672">
        <v>5</v>
      </c>
      <c r="V672">
        <v>29</v>
      </c>
      <c r="W672">
        <v>0</v>
      </c>
      <c r="X672">
        <v>77</v>
      </c>
      <c r="Y672">
        <v>53</v>
      </c>
      <c r="Z672">
        <v>0</v>
      </c>
      <c r="AA672">
        <v>77</v>
      </c>
      <c r="AB672">
        <v>23</v>
      </c>
      <c r="AC672">
        <v>30</v>
      </c>
      <c r="AD672">
        <v>0</v>
      </c>
      <c r="AE672">
        <v>326</v>
      </c>
      <c r="AF672">
        <v>2096</v>
      </c>
      <c r="AJ672">
        <v>4.2</v>
      </c>
      <c r="AK672" t="str">
        <f t="shared" si="10"/>
        <v>MR125-5000</v>
      </c>
    </row>
    <row r="673" spans="1:37">
      <c r="A673" t="s">
        <v>1218</v>
      </c>
      <c r="B673" t="s">
        <v>1217</v>
      </c>
      <c r="C673" t="s">
        <v>329</v>
      </c>
      <c r="E673">
        <v>50</v>
      </c>
      <c r="F673">
        <v>15.8</v>
      </c>
      <c r="G673">
        <v>0</v>
      </c>
      <c r="H673">
        <v>10</v>
      </c>
      <c r="I673">
        <v>12</v>
      </c>
      <c r="J673">
        <v>11</v>
      </c>
      <c r="K673">
        <v>654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654</v>
      </c>
      <c r="R673">
        <v>9</v>
      </c>
      <c r="S673">
        <v>21</v>
      </c>
      <c r="T673">
        <v>0</v>
      </c>
      <c r="U673">
        <v>10</v>
      </c>
      <c r="V673">
        <v>0</v>
      </c>
      <c r="W673">
        <v>16</v>
      </c>
      <c r="X673">
        <v>23</v>
      </c>
      <c r="Y673">
        <v>39</v>
      </c>
      <c r="Z673">
        <v>9</v>
      </c>
      <c r="AA673">
        <v>2</v>
      </c>
      <c r="AB673">
        <v>7</v>
      </c>
      <c r="AC673">
        <v>10</v>
      </c>
      <c r="AD673">
        <v>0</v>
      </c>
      <c r="AE673">
        <v>137</v>
      </c>
      <c r="AF673">
        <v>1694</v>
      </c>
      <c r="AJ673">
        <v>4.92</v>
      </c>
      <c r="AK673" t="str">
        <f t="shared" si="10"/>
        <v>MR125-6200</v>
      </c>
    </row>
    <row r="674" spans="1:37">
      <c r="A674" t="s">
        <v>1219</v>
      </c>
      <c r="B674" t="s">
        <v>1220</v>
      </c>
      <c r="C674" t="s">
        <v>318</v>
      </c>
      <c r="D674" t="s">
        <v>292</v>
      </c>
      <c r="E674">
        <v>60</v>
      </c>
      <c r="F674">
        <v>1.9</v>
      </c>
      <c r="G674">
        <v>0</v>
      </c>
      <c r="H674">
        <v>20</v>
      </c>
      <c r="I674">
        <v>17</v>
      </c>
      <c r="J674">
        <v>17</v>
      </c>
      <c r="K674">
        <v>153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153</v>
      </c>
      <c r="R674">
        <v>11</v>
      </c>
      <c r="S674">
        <v>0</v>
      </c>
      <c r="T674">
        <v>48</v>
      </c>
      <c r="U674">
        <v>12</v>
      </c>
      <c r="V674">
        <v>0</v>
      </c>
      <c r="W674">
        <v>0</v>
      </c>
      <c r="X674">
        <v>44</v>
      </c>
      <c r="Y674">
        <v>14</v>
      </c>
      <c r="Z674">
        <v>10</v>
      </c>
      <c r="AA674">
        <v>31</v>
      </c>
      <c r="AB674">
        <v>43</v>
      </c>
      <c r="AC674">
        <v>0</v>
      </c>
      <c r="AD674">
        <v>0</v>
      </c>
      <c r="AE674">
        <v>202</v>
      </c>
      <c r="AF674">
        <v>557</v>
      </c>
      <c r="AJ674">
        <v>6.39</v>
      </c>
      <c r="AK674" t="str">
        <f t="shared" si="10"/>
        <v>MR130-5000</v>
      </c>
    </row>
    <row r="675" spans="1:37">
      <c r="A675" t="s">
        <v>1221</v>
      </c>
      <c r="B675" t="s">
        <v>1220</v>
      </c>
      <c r="C675" t="s">
        <v>318</v>
      </c>
      <c r="D675" t="s">
        <v>292</v>
      </c>
      <c r="E675">
        <v>60</v>
      </c>
      <c r="F675">
        <v>1.4</v>
      </c>
      <c r="G675">
        <v>77</v>
      </c>
      <c r="H675">
        <v>95</v>
      </c>
      <c r="I675">
        <v>85</v>
      </c>
      <c r="J675">
        <v>95</v>
      </c>
      <c r="K675">
        <v>580</v>
      </c>
      <c r="L675">
        <v>156</v>
      </c>
      <c r="M675">
        <v>0</v>
      </c>
      <c r="N675">
        <v>64</v>
      </c>
      <c r="O675">
        <v>0</v>
      </c>
      <c r="P675">
        <v>0</v>
      </c>
      <c r="Q675">
        <v>516</v>
      </c>
      <c r="R675">
        <v>12</v>
      </c>
      <c r="S675">
        <v>146</v>
      </c>
      <c r="T675">
        <v>24</v>
      </c>
      <c r="U675">
        <v>116</v>
      </c>
      <c r="V675">
        <v>18</v>
      </c>
      <c r="W675">
        <v>48</v>
      </c>
      <c r="X675">
        <v>156</v>
      </c>
      <c r="Y675">
        <v>191</v>
      </c>
      <c r="Z675">
        <v>102</v>
      </c>
      <c r="AA675">
        <v>209</v>
      </c>
      <c r="AB675">
        <v>0</v>
      </c>
      <c r="AC675">
        <v>0</v>
      </c>
      <c r="AD675">
        <v>124</v>
      </c>
      <c r="AE675">
        <v>1134</v>
      </c>
      <c r="AF675">
        <v>1668</v>
      </c>
      <c r="AJ675">
        <v>6.45</v>
      </c>
      <c r="AK675" t="str">
        <f t="shared" si="10"/>
        <v>MR130-6200</v>
      </c>
    </row>
    <row r="676" spans="1:37">
      <c r="A676" t="s">
        <v>1222</v>
      </c>
      <c r="B676" t="s">
        <v>1223</v>
      </c>
      <c r="C676" t="s">
        <v>267</v>
      </c>
      <c r="E676">
        <v>50</v>
      </c>
      <c r="F676">
        <v>109.9</v>
      </c>
      <c r="G676">
        <v>47</v>
      </c>
      <c r="H676">
        <v>4</v>
      </c>
      <c r="I676">
        <v>29</v>
      </c>
      <c r="J676">
        <v>27</v>
      </c>
      <c r="K676">
        <v>1797</v>
      </c>
      <c r="L676">
        <v>7</v>
      </c>
      <c r="M676">
        <v>0</v>
      </c>
      <c r="N676">
        <v>39</v>
      </c>
      <c r="O676">
        <v>0</v>
      </c>
      <c r="P676">
        <v>0</v>
      </c>
      <c r="Q676">
        <v>1758</v>
      </c>
      <c r="R676">
        <v>39</v>
      </c>
      <c r="S676">
        <v>12</v>
      </c>
      <c r="T676">
        <v>0</v>
      </c>
      <c r="U676">
        <v>0</v>
      </c>
      <c r="V676">
        <v>88</v>
      </c>
      <c r="W676">
        <v>0</v>
      </c>
      <c r="X676">
        <v>72</v>
      </c>
      <c r="Y676">
        <v>15</v>
      </c>
      <c r="Z676">
        <v>7</v>
      </c>
      <c r="AA676">
        <v>0</v>
      </c>
      <c r="AB676">
        <v>37</v>
      </c>
      <c r="AC676">
        <v>48</v>
      </c>
      <c r="AD676">
        <v>47</v>
      </c>
      <c r="AE676">
        <v>326</v>
      </c>
      <c r="AF676">
        <v>1102</v>
      </c>
      <c r="AJ676">
        <v>6.25</v>
      </c>
      <c r="AK676" t="str">
        <f t="shared" si="10"/>
        <v>MT250-6200</v>
      </c>
    </row>
    <row r="677" spans="1:37">
      <c r="A677" t="s">
        <v>1224</v>
      </c>
      <c r="B677" t="s">
        <v>1225</v>
      </c>
      <c r="C677" t="s">
        <v>110</v>
      </c>
      <c r="D677" t="s">
        <v>465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91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91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9</v>
      </c>
      <c r="AA677">
        <v>0</v>
      </c>
      <c r="AB677">
        <v>0</v>
      </c>
      <c r="AC677">
        <v>0</v>
      </c>
      <c r="AD677">
        <v>0</v>
      </c>
      <c r="AE677">
        <v>9</v>
      </c>
      <c r="AF677">
        <v>10</v>
      </c>
      <c r="AJ677">
        <v>4.1500000000000004</v>
      </c>
      <c r="AK677" t="str">
        <f t="shared" si="10"/>
        <v>MT260-6200</v>
      </c>
    </row>
    <row r="678" spans="1:37">
      <c r="A678" t="s">
        <v>1226</v>
      </c>
      <c r="B678" t="s">
        <v>1227</v>
      </c>
      <c r="C678" t="s">
        <v>329</v>
      </c>
      <c r="D678" t="s">
        <v>465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2</v>
      </c>
      <c r="K678">
        <v>772</v>
      </c>
      <c r="L678">
        <v>16</v>
      </c>
      <c r="M678">
        <v>0</v>
      </c>
      <c r="N678">
        <v>0</v>
      </c>
      <c r="O678">
        <v>0</v>
      </c>
      <c r="P678">
        <v>0</v>
      </c>
      <c r="Q678">
        <v>772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25</v>
      </c>
      <c r="AC678">
        <v>0</v>
      </c>
      <c r="AD678">
        <v>0</v>
      </c>
      <c r="AE678">
        <v>25</v>
      </c>
      <c r="AF678">
        <v>3</v>
      </c>
      <c r="AJ678">
        <v>4.62</v>
      </c>
      <c r="AK678" t="str">
        <f t="shared" si="10"/>
        <v>MT290-6200</v>
      </c>
    </row>
    <row r="679" spans="1:37">
      <c r="A679" t="s">
        <v>1228</v>
      </c>
      <c r="B679" t="s">
        <v>1229</v>
      </c>
      <c r="C679" t="s">
        <v>110</v>
      </c>
      <c r="D679" t="s">
        <v>268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2</v>
      </c>
      <c r="K679">
        <v>211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211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11</v>
      </c>
      <c r="Z679">
        <v>0</v>
      </c>
      <c r="AA679">
        <v>0</v>
      </c>
      <c r="AB679">
        <v>0</v>
      </c>
      <c r="AC679">
        <v>0</v>
      </c>
      <c r="AD679">
        <v>7</v>
      </c>
      <c r="AE679">
        <v>18</v>
      </c>
      <c r="AF679">
        <v>17</v>
      </c>
      <c r="AJ679">
        <v>3.57</v>
      </c>
      <c r="AK679" t="str">
        <f t="shared" si="10"/>
        <v>MT300-5000</v>
      </c>
    </row>
    <row r="680" spans="1:37">
      <c r="A680" t="s">
        <v>1230</v>
      </c>
      <c r="B680" t="s">
        <v>1229</v>
      </c>
      <c r="C680" t="s">
        <v>110</v>
      </c>
      <c r="D680" t="s">
        <v>268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2940</v>
      </c>
      <c r="L680">
        <v>10</v>
      </c>
      <c r="M680">
        <v>0</v>
      </c>
      <c r="N680">
        <v>0</v>
      </c>
      <c r="O680">
        <v>0</v>
      </c>
      <c r="P680">
        <v>0</v>
      </c>
      <c r="Q680">
        <v>2940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128</v>
      </c>
      <c r="AJ680">
        <v>3.57</v>
      </c>
      <c r="AK680" t="str">
        <f t="shared" si="10"/>
        <v>MT300-6200</v>
      </c>
    </row>
    <row r="681" spans="1:37">
      <c r="A681" t="s">
        <v>1231</v>
      </c>
      <c r="B681" t="s">
        <v>1232</v>
      </c>
      <c r="C681" t="s">
        <v>329</v>
      </c>
      <c r="D681" t="s">
        <v>306</v>
      </c>
      <c r="E681">
        <v>50</v>
      </c>
      <c r="F681">
        <v>2.4</v>
      </c>
      <c r="G681">
        <v>9</v>
      </c>
      <c r="H681">
        <v>12</v>
      </c>
      <c r="I681">
        <v>6</v>
      </c>
      <c r="J681">
        <v>16</v>
      </c>
      <c r="K681">
        <v>121</v>
      </c>
      <c r="L681">
        <v>4</v>
      </c>
      <c r="M681">
        <v>0</v>
      </c>
      <c r="N681">
        <v>7</v>
      </c>
      <c r="O681">
        <v>0</v>
      </c>
      <c r="P681">
        <v>0</v>
      </c>
      <c r="Q681">
        <v>114</v>
      </c>
      <c r="R681">
        <v>11</v>
      </c>
      <c r="S681">
        <v>0</v>
      </c>
      <c r="T681">
        <v>29</v>
      </c>
      <c r="U681">
        <v>7</v>
      </c>
      <c r="V681">
        <v>0</v>
      </c>
      <c r="W681">
        <v>0</v>
      </c>
      <c r="X681">
        <v>0</v>
      </c>
      <c r="Y681">
        <v>0</v>
      </c>
      <c r="Z681">
        <v>57</v>
      </c>
      <c r="AA681">
        <v>0</v>
      </c>
      <c r="AB681">
        <v>43</v>
      </c>
      <c r="AC681">
        <v>37</v>
      </c>
      <c r="AD681">
        <v>23</v>
      </c>
      <c r="AE681">
        <v>196</v>
      </c>
      <c r="AF681">
        <v>276</v>
      </c>
      <c r="AJ681">
        <v>4.92</v>
      </c>
      <c r="AK681" t="str">
        <f t="shared" si="10"/>
        <v>MT310-5000</v>
      </c>
    </row>
    <row r="682" spans="1:37">
      <c r="A682" t="s">
        <v>1233</v>
      </c>
      <c r="B682" t="s">
        <v>1232</v>
      </c>
      <c r="C682" t="s">
        <v>329</v>
      </c>
      <c r="D682" t="s">
        <v>306</v>
      </c>
      <c r="E682">
        <v>50</v>
      </c>
      <c r="F682">
        <v>0</v>
      </c>
      <c r="G682">
        <v>5</v>
      </c>
      <c r="H682">
        <v>0</v>
      </c>
      <c r="I682">
        <v>25</v>
      </c>
      <c r="J682">
        <v>21</v>
      </c>
      <c r="K682">
        <v>2151</v>
      </c>
      <c r="L682">
        <v>36</v>
      </c>
      <c r="M682">
        <v>0</v>
      </c>
      <c r="N682">
        <v>4</v>
      </c>
      <c r="O682">
        <v>0</v>
      </c>
      <c r="P682">
        <v>0</v>
      </c>
      <c r="Q682">
        <v>2147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149</v>
      </c>
      <c r="Y682">
        <v>8</v>
      </c>
      <c r="Z682">
        <v>17</v>
      </c>
      <c r="AA682">
        <v>0</v>
      </c>
      <c r="AB682">
        <v>0</v>
      </c>
      <c r="AC682">
        <v>83</v>
      </c>
      <c r="AD682">
        <v>0</v>
      </c>
      <c r="AE682">
        <v>257</v>
      </c>
      <c r="AF682">
        <v>345</v>
      </c>
      <c r="AJ682">
        <v>4.92</v>
      </c>
      <c r="AK682" t="str">
        <f t="shared" si="10"/>
        <v>MT310-6200</v>
      </c>
    </row>
    <row r="683" spans="1:37">
      <c r="A683" t="s">
        <v>1234</v>
      </c>
      <c r="B683" t="s">
        <v>1235</v>
      </c>
      <c r="C683" t="s">
        <v>329</v>
      </c>
      <c r="D683" t="s">
        <v>1236</v>
      </c>
      <c r="E683">
        <v>50</v>
      </c>
      <c r="F683">
        <v>18.3</v>
      </c>
      <c r="G683">
        <v>21</v>
      </c>
      <c r="H683">
        <v>8</v>
      </c>
      <c r="I683">
        <v>4</v>
      </c>
      <c r="J683">
        <v>9</v>
      </c>
      <c r="K683">
        <v>627</v>
      </c>
      <c r="L683">
        <v>17</v>
      </c>
      <c r="M683">
        <v>0</v>
      </c>
      <c r="N683">
        <v>17</v>
      </c>
      <c r="O683">
        <v>0</v>
      </c>
      <c r="P683">
        <v>0</v>
      </c>
      <c r="Q683">
        <v>610</v>
      </c>
      <c r="R683">
        <v>24</v>
      </c>
      <c r="S683">
        <v>0</v>
      </c>
      <c r="T683">
        <v>9</v>
      </c>
      <c r="U683">
        <v>16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30</v>
      </c>
      <c r="AB683">
        <v>15</v>
      </c>
      <c r="AC683">
        <v>18</v>
      </c>
      <c r="AD683">
        <v>17</v>
      </c>
      <c r="AE683">
        <v>105</v>
      </c>
      <c r="AF683">
        <v>153</v>
      </c>
      <c r="AJ683">
        <v>4.75</v>
      </c>
      <c r="AK683" t="str">
        <f t="shared" si="10"/>
        <v>MT330-5000</v>
      </c>
    </row>
    <row r="684" spans="1:37">
      <c r="A684" t="s">
        <v>1237</v>
      </c>
      <c r="B684" t="s">
        <v>1235</v>
      </c>
      <c r="C684" t="s">
        <v>329</v>
      </c>
      <c r="D684" t="s">
        <v>1238</v>
      </c>
      <c r="E684">
        <v>50</v>
      </c>
      <c r="F684">
        <v>19.8</v>
      </c>
      <c r="G684">
        <v>55</v>
      </c>
      <c r="H684">
        <v>10</v>
      </c>
      <c r="I684">
        <v>14</v>
      </c>
      <c r="J684">
        <v>48</v>
      </c>
      <c r="K684">
        <v>836</v>
      </c>
      <c r="L684">
        <v>106</v>
      </c>
      <c r="M684">
        <v>0</v>
      </c>
      <c r="N684">
        <v>46</v>
      </c>
      <c r="O684">
        <v>0</v>
      </c>
      <c r="P684">
        <v>0</v>
      </c>
      <c r="Q684">
        <v>790</v>
      </c>
      <c r="R684">
        <v>54</v>
      </c>
      <c r="S684">
        <v>0</v>
      </c>
      <c r="T684">
        <v>8</v>
      </c>
      <c r="U684">
        <v>22</v>
      </c>
      <c r="V684">
        <v>16</v>
      </c>
      <c r="W684">
        <v>12</v>
      </c>
      <c r="X684">
        <v>25</v>
      </c>
      <c r="Y684">
        <v>19</v>
      </c>
      <c r="Z684">
        <v>21</v>
      </c>
      <c r="AA684">
        <v>343</v>
      </c>
      <c r="AB684">
        <v>80</v>
      </c>
      <c r="AC684">
        <v>0</v>
      </c>
      <c r="AD684">
        <v>25</v>
      </c>
      <c r="AE684">
        <v>571</v>
      </c>
      <c r="AF684">
        <v>677</v>
      </c>
      <c r="AJ684">
        <v>5.0199999999999996</v>
      </c>
      <c r="AK684" t="str">
        <f t="shared" si="10"/>
        <v>MT330-6200</v>
      </c>
    </row>
    <row r="685" spans="1:37">
      <c r="A685" t="s">
        <v>1239</v>
      </c>
      <c r="B685" t="s">
        <v>1240</v>
      </c>
      <c r="C685" t="s">
        <v>329</v>
      </c>
      <c r="D685" t="s">
        <v>1180</v>
      </c>
      <c r="E685">
        <v>50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10446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10446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J685">
        <v>2.89</v>
      </c>
      <c r="AK685" t="str">
        <f t="shared" si="10"/>
        <v>MT370-6200</v>
      </c>
    </row>
    <row r="686" spans="1:37">
      <c r="A686" t="s">
        <v>1241</v>
      </c>
      <c r="B686" t="s">
        <v>1242</v>
      </c>
      <c r="C686" t="s">
        <v>329</v>
      </c>
      <c r="E686">
        <v>50</v>
      </c>
      <c r="F686">
        <v>-1.4</v>
      </c>
      <c r="G686">
        <v>17</v>
      </c>
      <c r="H686">
        <v>3</v>
      </c>
      <c r="I686">
        <v>5</v>
      </c>
      <c r="J686">
        <v>10</v>
      </c>
      <c r="K686">
        <v>0</v>
      </c>
      <c r="L686">
        <v>0</v>
      </c>
      <c r="M686">
        <v>0</v>
      </c>
      <c r="N686">
        <v>14</v>
      </c>
      <c r="O686">
        <v>0</v>
      </c>
      <c r="P686">
        <v>0</v>
      </c>
      <c r="Q686">
        <v>-14</v>
      </c>
      <c r="R686">
        <v>0</v>
      </c>
      <c r="S686">
        <v>0</v>
      </c>
      <c r="T686">
        <v>0</v>
      </c>
      <c r="U686">
        <v>8</v>
      </c>
      <c r="V686">
        <v>23</v>
      </c>
      <c r="W686">
        <v>0</v>
      </c>
      <c r="X686">
        <v>0</v>
      </c>
      <c r="Y686">
        <v>16</v>
      </c>
      <c r="Z686">
        <v>34</v>
      </c>
      <c r="AA686">
        <v>0</v>
      </c>
      <c r="AB686">
        <v>16</v>
      </c>
      <c r="AC686">
        <v>0</v>
      </c>
      <c r="AD686">
        <v>25</v>
      </c>
      <c r="AE686">
        <v>122</v>
      </c>
      <c r="AF686">
        <v>156</v>
      </c>
      <c r="AJ686">
        <v>3.96</v>
      </c>
      <c r="AK686" t="str">
        <f t="shared" si="10"/>
        <v>MT390-5000</v>
      </c>
    </row>
    <row r="687" spans="1:37">
      <c r="A687" t="s">
        <v>1243</v>
      </c>
      <c r="B687" t="s">
        <v>1242</v>
      </c>
      <c r="C687" t="s">
        <v>329</v>
      </c>
      <c r="E687">
        <v>50</v>
      </c>
      <c r="F687">
        <v>4.4000000000000004</v>
      </c>
      <c r="G687">
        <v>16</v>
      </c>
      <c r="H687">
        <v>33</v>
      </c>
      <c r="I687">
        <v>38</v>
      </c>
      <c r="J687">
        <v>38</v>
      </c>
      <c r="K687">
        <v>583</v>
      </c>
      <c r="L687">
        <v>90</v>
      </c>
      <c r="M687">
        <v>0</v>
      </c>
      <c r="N687">
        <v>13</v>
      </c>
      <c r="O687">
        <v>0</v>
      </c>
      <c r="P687">
        <v>0</v>
      </c>
      <c r="Q687">
        <v>570</v>
      </c>
      <c r="R687">
        <v>104</v>
      </c>
      <c r="S687">
        <v>41</v>
      </c>
      <c r="T687">
        <v>57</v>
      </c>
      <c r="U687">
        <v>0</v>
      </c>
      <c r="V687">
        <v>0</v>
      </c>
      <c r="W687">
        <v>110</v>
      </c>
      <c r="X687">
        <v>18</v>
      </c>
      <c r="Y687">
        <v>0</v>
      </c>
      <c r="Z687">
        <v>45</v>
      </c>
      <c r="AA687">
        <v>128</v>
      </c>
      <c r="AB687">
        <v>32</v>
      </c>
      <c r="AC687">
        <v>0</v>
      </c>
      <c r="AD687">
        <v>20</v>
      </c>
      <c r="AE687">
        <v>451</v>
      </c>
      <c r="AF687">
        <v>708</v>
      </c>
      <c r="AJ687">
        <v>4.92</v>
      </c>
      <c r="AK687" t="str">
        <f t="shared" si="10"/>
        <v>MT390-6200</v>
      </c>
    </row>
    <row r="688" spans="1:37">
      <c r="A688" t="s">
        <v>1244</v>
      </c>
      <c r="B688" t="s">
        <v>1245</v>
      </c>
      <c r="C688" t="s">
        <v>110</v>
      </c>
      <c r="E688">
        <v>45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982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982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J688">
        <v>2.95</v>
      </c>
      <c r="AK688" t="str">
        <f t="shared" si="10"/>
        <v>MT430-5000</v>
      </c>
    </row>
    <row r="689" spans="1:37">
      <c r="A689" t="s">
        <v>1246</v>
      </c>
      <c r="B689" t="s">
        <v>1245</v>
      </c>
      <c r="C689" t="s">
        <v>110</v>
      </c>
      <c r="E689">
        <v>45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2866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2866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J689">
        <v>4.28</v>
      </c>
      <c r="AK689" t="str">
        <f t="shared" si="10"/>
        <v>MT430-6200</v>
      </c>
    </row>
    <row r="690" spans="1:37">
      <c r="A690" t="s">
        <v>1247</v>
      </c>
      <c r="B690" t="s">
        <v>1248</v>
      </c>
      <c r="C690" t="s">
        <v>110</v>
      </c>
      <c r="E690">
        <v>50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970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970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11</v>
      </c>
      <c r="AC690">
        <v>0</v>
      </c>
      <c r="AD690">
        <v>0</v>
      </c>
      <c r="AE690">
        <v>11</v>
      </c>
      <c r="AF690">
        <v>56</v>
      </c>
      <c r="AJ690">
        <v>4.1500000000000004</v>
      </c>
      <c r="AK690" t="str">
        <f t="shared" si="10"/>
        <v>MT440-5000</v>
      </c>
    </row>
    <row r="691" spans="1:37">
      <c r="A691" t="s">
        <v>1249</v>
      </c>
      <c r="B691" t="s">
        <v>1248</v>
      </c>
      <c r="C691" t="s">
        <v>110</v>
      </c>
      <c r="D691" t="s">
        <v>667</v>
      </c>
      <c r="E691">
        <v>50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391</v>
      </c>
      <c r="L691">
        <v>13</v>
      </c>
      <c r="M691">
        <v>0</v>
      </c>
      <c r="N691">
        <v>0</v>
      </c>
      <c r="O691">
        <v>0</v>
      </c>
      <c r="P691">
        <v>0</v>
      </c>
      <c r="Q691">
        <v>391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2</v>
      </c>
      <c r="Z691">
        <v>0</v>
      </c>
      <c r="AA691">
        <v>0</v>
      </c>
      <c r="AB691">
        <v>0</v>
      </c>
      <c r="AC691">
        <v>10</v>
      </c>
      <c r="AD691">
        <v>0</v>
      </c>
      <c r="AE691">
        <v>12</v>
      </c>
      <c r="AF691">
        <v>88</v>
      </c>
      <c r="AJ691">
        <v>4.1500000000000004</v>
      </c>
      <c r="AK691" t="str">
        <f t="shared" si="10"/>
        <v>MT440-6200</v>
      </c>
    </row>
    <row r="692" spans="1:37">
      <c r="A692" t="s">
        <v>1250</v>
      </c>
      <c r="B692" t="s">
        <v>1251</v>
      </c>
      <c r="C692" t="s">
        <v>329</v>
      </c>
      <c r="E692">
        <v>50</v>
      </c>
      <c r="F692">
        <v>0.2</v>
      </c>
      <c r="G692">
        <v>46</v>
      </c>
      <c r="H692">
        <v>92</v>
      </c>
      <c r="I692">
        <v>66</v>
      </c>
      <c r="J692">
        <v>63</v>
      </c>
      <c r="K692">
        <v>95</v>
      </c>
      <c r="L692">
        <v>15</v>
      </c>
      <c r="M692">
        <v>0</v>
      </c>
      <c r="N692">
        <v>38</v>
      </c>
      <c r="O692">
        <v>0</v>
      </c>
      <c r="P692">
        <v>0</v>
      </c>
      <c r="Q692">
        <v>57</v>
      </c>
      <c r="R692">
        <v>0</v>
      </c>
      <c r="S692">
        <v>141</v>
      </c>
      <c r="T692">
        <v>91</v>
      </c>
      <c r="U692">
        <v>45</v>
      </c>
      <c r="V692">
        <v>25</v>
      </c>
      <c r="W692">
        <v>28</v>
      </c>
      <c r="X692">
        <v>68</v>
      </c>
      <c r="Y692">
        <v>130</v>
      </c>
      <c r="Z692">
        <v>24</v>
      </c>
      <c r="AA692">
        <v>65</v>
      </c>
      <c r="AB692">
        <v>75</v>
      </c>
      <c r="AC692">
        <v>0</v>
      </c>
      <c r="AD692">
        <v>61</v>
      </c>
      <c r="AE692">
        <v>753</v>
      </c>
      <c r="AF692">
        <v>1085</v>
      </c>
      <c r="AJ692">
        <v>4.92</v>
      </c>
      <c r="AK692" t="str">
        <f t="shared" si="10"/>
        <v>MT500-6200</v>
      </c>
    </row>
    <row r="693" spans="1:37">
      <c r="A693" t="s">
        <v>6013</v>
      </c>
      <c r="B693" t="s">
        <v>1253</v>
      </c>
      <c r="C693" t="s">
        <v>338</v>
      </c>
      <c r="E693">
        <v>43</v>
      </c>
      <c r="F693">
        <v>0</v>
      </c>
      <c r="G693">
        <v>0</v>
      </c>
      <c r="H693">
        <v>31</v>
      </c>
      <c r="I693">
        <v>16</v>
      </c>
      <c r="J693">
        <v>8</v>
      </c>
      <c r="K693">
        <v>0</v>
      </c>
      <c r="L693">
        <v>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93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93</v>
      </c>
      <c r="AF693">
        <v>0</v>
      </c>
      <c r="AJ693">
        <v>0</v>
      </c>
      <c r="AK693" t="str">
        <f t="shared" si="10"/>
        <v>MW535-5000</v>
      </c>
    </row>
    <row r="694" spans="1:37">
      <c r="A694" t="s">
        <v>1252</v>
      </c>
      <c r="B694" t="s">
        <v>1253</v>
      </c>
      <c r="C694" t="s">
        <v>338</v>
      </c>
      <c r="E694">
        <v>43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2155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2155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MW535-6200</v>
      </c>
    </row>
    <row r="695" spans="1:37">
      <c r="A695" t="s">
        <v>6014</v>
      </c>
      <c r="B695" t="s">
        <v>1255</v>
      </c>
      <c r="C695" t="s">
        <v>338</v>
      </c>
      <c r="D695" t="s">
        <v>401</v>
      </c>
      <c r="E695">
        <v>40</v>
      </c>
      <c r="F695">
        <v>0.4</v>
      </c>
      <c r="G695">
        <v>0</v>
      </c>
      <c r="H695">
        <v>31</v>
      </c>
      <c r="I695">
        <v>16</v>
      </c>
      <c r="J695">
        <v>8</v>
      </c>
      <c r="K695">
        <v>50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50</v>
      </c>
      <c r="R695">
        <v>0</v>
      </c>
      <c r="S695">
        <v>94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94</v>
      </c>
      <c r="AF695">
        <v>0</v>
      </c>
      <c r="AJ695">
        <v>0</v>
      </c>
      <c r="AK695" t="str">
        <f t="shared" si="10"/>
        <v>MW545-5000</v>
      </c>
    </row>
    <row r="696" spans="1:37">
      <c r="A696" t="s">
        <v>1254</v>
      </c>
      <c r="B696" t="s">
        <v>1255</v>
      </c>
      <c r="C696" t="s">
        <v>338</v>
      </c>
      <c r="D696" t="s">
        <v>401</v>
      </c>
      <c r="E696">
        <v>40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2600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2600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MW545-6200</v>
      </c>
    </row>
    <row r="697" spans="1:37">
      <c r="A697" t="s">
        <v>1256</v>
      </c>
      <c r="B697" t="s">
        <v>1257</v>
      </c>
      <c r="C697" t="s">
        <v>275</v>
      </c>
      <c r="D697" t="s">
        <v>292</v>
      </c>
      <c r="E697">
        <v>50</v>
      </c>
      <c r="F697">
        <v>0</v>
      </c>
      <c r="G697">
        <v>4</v>
      </c>
      <c r="H697">
        <v>26</v>
      </c>
      <c r="I697">
        <v>48</v>
      </c>
      <c r="J697">
        <v>51</v>
      </c>
      <c r="K697">
        <v>0</v>
      </c>
      <c r="L697">
        <v>21</v>
      </c>
      <c r="M697">
        <v>0</v>
      </c>
      <c r="N697">
        <v>3</v>
      </c>
      <c r="O697">
        <v>0</v>
      </c>
      <c r="P697">
        <v>0</v>
      </c>
      <c r="Q697">
        <v>-3</v>
      </c>
      <c r="R697">
        <v>88</v>
      </c>
      <c r="S697">
        <v>0</v>
      </c>
      <c r="T697">
        <v>0</v>
      </c>
      <c r="U697">
        <v>78</v>
      </c>
      <c r="V697">
        <v>39</v>
      </c>
      <c r="W697">
        <v>112</v>
      </c>
      <c r="X697">
        <v>56</v>
      </c>
      <c r="Y697">
        <v>41</v>
      </c>
      <c r="Z697">
        <v>9</v>
      </c>
      <c r="AA697">
        <v>7</v>
      </c>
      <c r="AB697">
        <v>183</v>
      </c>
      <c r="AC697">
        <v>84</v>
      </c>
      <c r="AD697">
        <v>0</v>
      </c>
      <c r="AE697">
        <v>609</v>
      </c>
      <c r="AF697">
        <v>811</v>
      </c>
      <c r="AJ697">
        <v>5.84</v>
      </c>
      <c r="AK697" t="str">
        <f t="shared" si="10"/>
        <v>MW550-5000</v>
      </c>
    </row>
    <row r="698" spans="1:37">
      <c r="A698" t="s">
        <v>1258</v>
      </c>
      <c r="B698" t="s">
        <v>1257</v>
      </c>
      <c r="C698" t="s">
        <v>275</v>
      </c>
      <c r="D698" t="s">
        <v>292</v>
      </c>
      <c r="E698">
        <v>50</v>
      </c>
      <c r="F698">
        <v>1.6</v>
      </c>
      <c r="G698">
        <v>49</v>
      </c>
      <c r="H698">
        <v>72</v>
      </c>
      <c r="I698">
        <v>107</v>
      </c>
      <c r="J698">
        <v>135</v>
      </c>
      <c r="K698">
        <v>505</v>
      </c>
      <c r="L698">
        <v>47</v>
      </c>
      <c r="M698">
        <v>0</v>
      </c>
      <c r="N698">
        <v>41</v>
      </c>
      <c r="O698">
        <v>0</v>
      </c>
      <c r="P698">
        <v>0</v>
      </c>
      <c r="Q698">
        <v>464</v>
      </c>
      <c r="R698">
        <v>98</v>
      </c>
      <c r="S698">
        <v>115</v>
      </c>
      <c r="T698">
        <v>101</v>
      </c>
      <c r="U698">
        <v>0</v>
      </c>
      <c r="V698">
        <v>69</v>
      </c>
      <c r="W698">
        <v>114</v>
      </c>
      <c r="X698">
        <v>244</v>
      </c>
      <c r="Y698">
        <v>125</v>
      </c>
      <c r="Z698">
        <v>10</v>
      </c>
      <c r="AA698">
        <v>0</v>
      </c>
      <c r="AB698">
        <v>428</v>
      </c>
      <c r="AC698">
        <v>139</v>
      </c>
      <c r="AD698">
        <v>271</v>
      </c>
      <c r="AE698">
        <v>1616</v>
      </c>
      <c r="AF698">
        <v>2349</v>
      </c>
      <c r="AJ698">
        <v>6.13</v>
      </c>
      <c r="AK698" t="str">
        <f t="shared" si="10"/>
        <v>MW550-6200</v>
      </c>
    </row>
    <row r="699" spans="1:37">
      <c r="A699" t="s">
        <v>1259</v>
      </c>
      <c r="B699" t="s">
        <v>1260</v>
      </c>
      <c r="C699" t="s">
        <v>267</v>
      </c>
      <c r="E699">
        <v>50</v>
      </c>
      <c r="F699">
        <v>5.5</v>
      </c>
      <c r="G699">
        <v>17</v>
      </c>
      <c r="H699">
        <v>12</v>
      </c>
      <c r="I699">
        <v>30</v>
      </c>
      <c r="J699">
        <v>27</v>
      </c>
      <c r="K699">
        <v>287</v>
      </c>
      <c r="L699">
        <v>20</v>
      </c>
      <c r="M699">
        <v>0</v>
      </c>
      <c r="N699">
        <v>14</v>
      </c>
      <c r="O699">
        <v>0</v>
      </c>
      <c r="P699">
        <v>0</v>
      </c>
      <c r="Q699">
        <v>273</v>
      </c>
      <c r="R699">
        <v>0</v>
      </c>
      <c r="S699">
        <v>37</v>
      </c>
      <c r="T699">
        <v>0</v>
      </c>
      <c r="U699">
        <v>0</v>
      </c>
      <c r="V699">
        <v>114</v>
      </c>
      <c r="W699">
        <v>19</v>
      </c>
      <c r="X699">
        <v>11</v>
      </c>
      <c r="Y699">
        <v>0</v>
      </c>
      <c r="Z699">
        <v>0</v>
      </c>
      <c r="AA699">
        <v>0</v>
      </c>
      <c r="AB699">
        <v>83</v>
      </c>
      <c r="AC699">
        <v>48</v>
      </c>
      <c r="AD699">
        <v>10</v>
      </c>
      <c r="AE699">
        <v>322</v>
      </c>
      <c r="AF699">
        <v>405</v>
      </c>
      <c r="AJ699">
        <v>4.63</v>
      </c>
      <c r="AK699" t="str">
        <f t="shared" si="10"/>
        <v>MW570-5000</v>
      </c>
    </row>
    <row r="700" spans="1:37">
      <c r="A700" t="s">
        <v>1261</v>
      </c>
      <c r="B700" t="s">
        <v>1260</v>
      </c>
      <c r="C700" t="s">
        <v>267</v>
      </c>
      <c r="E700">
        <v>50</v>
      </c>
      <c r="F700">
        <v>5.4</v>
      </c>
      <c r="G700">
        <v>75</v>
      </c>
      <c r="H700">
        <v>115</v>
      </c>
      <c r="I700">
        <v>116</v>
      </c>
      <c r="J700">
        <v>124</v>
      </c>
      <c r="K700">
        <v>2543</v>
      </c>
      <c r="L700">
        <v>27</v>
      </c>
      <c r="M700">
        <v>0</v>
      </c>
      <c r="N700">
        <v>62</v>
      </c>
      <c r="O700">
        <v>0</v>
      </c>
      <c r="P700">
        <v>0</v>
      </c>
      <c r="Q700">
        <v>2481</v>
      </c>
      <c r="R700">
        <v>129</v>
      </c>
      <c r="S700">
        <v>227</v>
      </c>
      <c r="T700">
        <v>63</v>
      </c>
      <c r="U700">
        <v>55</v>
      </c>
      <c r="V700">
        <v>0</v>
      </c>
      <c r="W700">
        <v>190</v>
      </c>
      <c r="X700">
        <v>162</v>
      </c>
      <c r="Y700">
        <v>120</v>
      </c>
      <c r="Z700">
        <v>50</v>
      </c>
      <c r="AA700">
        <v>142</v>
      </c>
      <c r="AB700">
        <v>229</v>
      </c>
      <c r="AC700">
        <v>234</v>
      </c>
      <c r="AD700">
        <v>18</v>
      </c>
      <c r="AE700">
        <v>1490</v>
      </c>
      <c r="AF700">
        <v>2339</v>
      </c>
      <c r="AJ700">
        <v>4.9000000000000004</v>
      </c>
      <c r="AK700" t="str">
        <f t="shared" si="10"/>
        <v>MW570-6200</v>
      </c>
    </row>
    <row r="701" spans="1:37">
      <c r="A701" t="s">
        <v>1262</v>
      </c>
      <c r="B701" t="s">
        <v>1263</v>
      </c>
      <c r="C701" t="s">
        <v>338</v>
      </c>
      <c r="E701">
        <v>65</v>
      </c>
      <c r="F701">
        <v>-0.5</v>
      </c>
      <c r="G701">
        <v>7</v>
      </c>
      <c r="H701">
        <v>3</v>
      </c>
      <c r="I701">
        <v>5</v>
      </c>
      <c r="J701">
        <v>5</v>
      </c>
      <c r="K701">
        <v>0</v>
      </c>
      <c r="L701">
        <v>4</v>
      </c>
      <c r="M701">
        <v>0</v>
      </c>
      <c r="N701">
        <v>5</v>
      </c>
      <c r="O701">
        <v>0</v>
      </c>
      <c r="P701">
        <v>0</v>
      </c>
      <c r="Q701">
        <v>-5</v>
      </c>
      <c r="R701">
        <v>17</v>
      </c>
      <c r="S701">
        <v>0</v>
      </c>
      <c r="T701">
        <v>9</v>
      </c>
      <c r="U701">
        <v>0</v>
      </c>
      <c r="V701">
        <v>18</v>
      </c>
      <c r="W701">
        <v>0</v>
      </c>
      <c r="X701">
        <v>0</v>
      </c>
      <c r="Y701">
        <v>26</v>
      </c>
      <c r="Z701">
        <v>0</v>
      </c>
      <c r="AA701">
        <v>0</v>
      </c>
      <c r="AB701">
        <v>9</v>
      </c>
      <c r="AC701">
        <v>0</v>
      </c>
      <c r="AD701">
        <v>0</v>
      </c>
      <c r="AE701">
        <v>62</v>
      </c>
      <c r="AF701">
        <v>119</v>
      </c>
      <c r="AJ701">
        <v>0</v>
      </c>
      <c r="AK701" t="str">
        <f t="shared" si="10"/>
        <v>MW575-5000</v>
      </c>
    </row>
    <row r="702" spans="1:37">
      <c r="A702" t="s">
        <v>1264</v>
      </c>
      <c r="B702" t="s">
        <v>1263</v>
      </c>
      <c r="C702" t="s">
        <v>338</v>
      </c>
      <c r="E702">
        <v>65</v>
      </c>
      <c r="F702">
        <v>3.6</v>
      </c>
      <c r="G702">
        <v>141</v>
      </c>
      <c r="H702">
        <v>120</v>
      </c>
      <c r="I702">
        <v>169</v>
      </c>
      <c r="J702">
        <v>149</v>
      </c>
      <c r="K702">
        <v>1851</v>
      </c>
      <c r="L702">
        <v>90</v>
      </c>
      <c r="M702">
        <v>0</v>
      </c>
      <c r="N702">
        <v>117</v>
      </c>
      <c r="O702">
        <v>0</v>
      </c>
      <c r="P702">
        <v>0</v>
      </c>
      <c r="Q702">
        <v>1734</v>
      </c>
      <c r="R702">
        <v>222</v>
      </c>
      <c r="S702">
        <v>182</v>
      </c>
      <c r="T702">
        <v>158</v>
      </c>
      <c r="U702">
        <v>19</v>
      </c>
      <c r="V702">
        <v>408</v>
      </c>
      <c r="W702">
        <v>22</v>
      </c>
      <c r="X702">
        <v>224</v>
      </c>
      <c r="Y702">
        <v>223</v>
      </c>
      <c r="Z702">
        <v>146</v>
      </c>
      <c r="AA702">
        <v>219</v>
      </c>
      <c r="AB702">
        <v>22</v>
      </c>
      <c r="AC702">
        <v>141</v>
      </c>
      <c r="AD702">
        <v>24</v>
      </c>
      <c r="AE702">
        <v>1788</v>
      </c>
      <c r="AF702">
        <v>2081</v>
      </c>
      <c r="AJ702">
        <v>7.2</v>
      </c>
      <c r="AK702" t="str">
        <f t="shared" si="10"/>
        <v>MW575-6200</v>
      </c>
    </row>
    <row r="703" spans="1:37">
      <c r="A703" t="s">
        <v>6015</v>
      </c>
      <c r="B703" t="s">
        <v>1266</v>
      </c>
      <c r="C703" t="s">
        <v>313</v>
      </c>
      <c r="D703" t="s">
        <v>401</v>
      </c>
      <c r="E703">
        <v>43</v>
      </c>
      <c r="F703">
        <v>0</v>
      </c>
      <c r="G703">
        <v>0</v>
      </c>
      <c r="H703">
        <v>33</v>
      </c>
      <c r="I703">
        <v>16</v>
      </c>
      <c r="J703">
        <v>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98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98</v>
      </c>
      <c r="AF703">
        <v>0</v>
      </c>
      <c r="AJ703">
        <v>0</v>
      </c>
      <c r="AK703" t="str">
        <f t="shared" si="10"/>
        <v>MW585-5000</v>
      </c>
    </row>
    <row r="704" spans="1:37">
      <c r="A704" t="s">
        <v>1265</v>
      </c>
      <c r="B704" t="s">
        <v>1266</v>
      </c>
      <c r="C704" t="s">
        <v>313</v>
      </c>
      <c r="D704" t="s">
        <v>401</v>
      </c>
      <c r="E704">
        <v>43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1938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1938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J704">
        <v>5.74</v>
      </c>
      <c r="AK704" t="str">
        <f t="shared" si="10"/>
        <v>MW585-6200</v>
      </c>
    </row>
    <row r="705" spans="1:37">
      <c r="A705" t="s">
        <v>1267</v>
      </c>
      <c r="B705" t="s">
        <v>1268</v>
      </c>
      <c r="C705" t="s">
        <v>329</v>
      </c>
      <c r="D705" t="s">
        <v>1269</v>
      </c>
      <c r="E705">
        <v>50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108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108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17</v>
      </c>
      <c r="AJ705">
        <v>4.7</v>
      </c>
      <c r="AK705" t="str">
        <f t="shared" si="10"/>
        <v>PFA30-5000</v>
      </c>
    </row>
    <row r="706" spans="1:37">
      <c r="A706" t="s">
        <v>1270</v>
      </c>
      <c r="B706" t="s">
        <v>1268</v>
      </c>
      <c r="C706" t="s">
        <v>329</v>
      </c>
      <c r="D706" t="s">
        <v>1269</v>
      </c>
      <c r="E706">
        <v>50</v>
      </c>
      <c r="F706">
        <v>0</v>
      </c>
      <c r="G706">
        <v>0</v>
      </c>
      <c r="H706">
        <v>0</v>
      </c>
      <c r="I706">
        <v>9</v>
      </c>
      <c r="J706">
        <v>4</v>
      </c>
      <c r="K706">
        <v>219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219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4</v>
      </c>
      <c r="X706">
        <v>47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51</v>
      </c>
      <c r="AF706">
        <v>500</v>
      </c>
      <c r="AJ706">
        <v>4.7</v>
      </c>
      <c r="AK706" t="str">
        <f t="shared" si="10"/>
        <v>PFA30-6200</v>
      </c>
    </row>
    <row r="707" spans="1:37">
      <c r="A707" t="s">
        <v>1271</v>
      </c>
      <c r="B707" t="s">
        <v>1272</v>
      </c>
      <c r="C707" t="s">
        <v>318</v>
      </c>
      <c r="D707" t="s">
        <v>1273</v>
      </c>
      <c r="E707">
        <v>50</v>
      </c>
      <c r="F707">
        <v>12.8</v>
      </c>
      <c r="G707">
        <v>0</v>
      </c>
      <c r="H707">
        <v>10</v>
      </c>
      <c r="I707">
        <v>5</v>
      </c>
      <c r="J707">
        <v>43</v>
      </c>
      <c r="K707">
        <v>495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495</v>
      </c>
      <c r="R707">
        <v>0</v>
      </c>
      <c r="S707">
        <v>0</v>
      </c>
      <c r="T707">
        <v>0</v>
      </c>
      <c r="U707">
        <v>29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34</v>
      </c>
      <c r="AC707">
        <v>6</v>
      </c>
      <c r="AD707">
        <v>441</v>
      </c>
      <c r="AE707">
        <v>510</v>
      </c>
      <c r="AF707">
        <v>16</v>
      </c>
      <c r="AJ707">
        <v>5.82</v>
      </c>
      <c r="AK707" t="str">
        <f t="shared" si="10"/>
        <v>PFA39-5000</v>
      </c>
    </row>
    <row r="708" spans="1:37">
      <c r="A708" t="s">
        <v>1274</v>
      </c>
      <c r="B708" t="s">
        <v>1272</v>
      </c>
      <c r="C708" t="s">
        <v>318</v>
      </c>
      <c r="D708" t="s">
        <v>1275</v>
      </c>
      <c r="E708">
        <v>50</v>
      </c>
      <c r="F708">
        <v>2.8</v>
      </c>
      <c r="G708">
        <v>112</v>
      </c>
      <c r="H708">
        <v>44</v>
      </c>
      <c r="I708">
        <v>40</v>
      </c>
      <c r="J708">
        <v>52</v>
      </c>
      <c r="K708">
        <v>598</v>
      </c>
      <c r="L708">
        <v>223</v>
      </c>
      <c r="M708">
        <v>0</v>
      </c>
      <c r="N708">
        <v>94</v>
      </c>
      <c r="O708">
        <v>0</v>
      </c>
      <c r="P708">
        <v>0</v>
      </c>
      <c r="Q708">
        <v>504</v>
      </c>
      <c r="R708">
        <v>0</v>
      </c>
      <c r="S708">
        <v>0</v>
      </c>
      <c r="T708">
        <v>0</v>
      </c>
      <c r="U708">
        <v>133</v>
      </c>
      <c r="V708">
        <v>0</v>
      </c>
      <c r="W708">
        <v>105</v>
      </c>
      <c r="X708">
        <v>0</v>
      </c>
      <c r="Y708">
        <v>180</v>
      </c>
      <c r="Z708">
        <v>209</v>
      </c>
      <c r="AA708">
        <v>0</v>
      </c>
      <c r="AB708">
        <v>0</v>
      </c>
      <c r="AC708">
        <v>0</v>
      </c>
      <c r="AD708">
        <v>0</v>
      </c>
      <c r="AE708">
        <v>627</v>
      </c>
      <c r="AF708">
        <v>1422</v>
      </c>
      <c r="AJ708">
        <v>5.82</v>
      </c>
      <c r="AK708" t="str">
        <f t="shared" si="10"/>
        <v>PFA39-6200</v>
      </c>
    </row>
    <row r="709" spans="1:37">
      <c r="A709" t="s">
        <v>1276</v>
      </c>
      <c r="B709" t="s">
        <v>1277</v>
      </c>
      <c r="C709" t="s">
        <v>318</v>
      </c>
      <c r="D709" t="s">
        <v>1278</v>
      </c>
      <c r="E709">
        <v>50</v>
      </c>
      <c r="F709">
        <v>21.5</v>
      </c>
      <c r="G709">
        <v>40</v>
      </c>
      <c r="H709">
        <v>9</v>
      </c>
      <c r="I709">
        <v>8</v>
      </c>
      <c r="J709">
        <v>48</v>
      </c>
      <c r="K709">
        <v>835</v>
      </c>
      <c r="L709">
        <v>41</v>
      </c>
      <c r="M709">
        <v>0</v>
      </c>
      <c r="N709">
        <v>33</v>
      </c>
      <c r="O709">
        <v>0</v>
      </c>
      <c r="P709">
        <v>0</v>
      </c>
      <c r="Q709">
        <v>802</v>
      </c>
      <c r="R709">
        <v>50</v>
      </c>
      <c r="S709">
        <v>27</v>
      </c>
      <c r="T709">
        <v>0</v>
      </c>
      <c r="U709">
        <v>1</v>
      </c>
      <c r="V709">
        <v>20</v>
      </c>
      <c r="W709">
        <v>0</v>
      </c>
      <c r="X709">
        <v>0</v>
      </c>
      <c r="Y709">
        <v>0</v>
      </c>
      <c r="Z709">
        <v>411</v>
      </c>
      <c r="AA709">
        <v>84</v>
      </c>
      <c r="AB709">
        <v>21</v>
      </c>
      <c r="AC709">
        <v>0</v>
      </c>
      <c r="AD709">
        <v>10</v>
      </c>
      <c r="AE709">
        <v>574</v>
      </c>
      <c r="AF709">
        <v>368</v>
      </c>
      <c r="AJ709">
        <v>5.76</v>
      </c>
      <c r="AK709" t="str">
        <f t="shared" ref="AK709:AK772" si="11">MID(A709,4,10)</f>
        <v>PFA42-5000</v>
      </c>
    </row>
    <row r="710" spans="1:37">
      <c r="A710" t="s">
        <v>1279</v>
      </c>
      <c r="B710" t="s">
        <v>1277</v>
      </c>
      <c r="C710" t="s">
        <v>318</v>
      </c>
      <c r="D710" t="s">
        <v>1280</v>
      </c>
      <c r="E710">
        <v>50</v>
      </c>
      <c r="F710">
        <v>6.5</v>
      </c>
      <c r="G710">
        <v>0</v>
      </c>
      <c r="H710">
        <v>14</v>
      </c>
      <c r="I710">
        <v>14</v>
      </c>
      <c r="J710">
        <v>9</v>
      </c>
      <c r="K710">
        <v>373</v>
      </c>
      <c r="L710">
        <v>7</v>
      </c>
      <c r="M710">
        <v>0</v>
      </c>
      <c r="N710">
        <v>0</v>
      </c>
      <c r="O710">
        <v>0</v>
      </c>
      <c r="P710">
        <v>0</v>
      </c>
      <c r="Q710">
        <v>373</v>
      </c>
      <c r="R710">
        <v>14</v>
      </c>
      <c r="S710">
        <v>14</v>
      </c>
      <c r="T710">
        <v>29</v>
      </c>
      <c r="U710">
        <v>0</v>
      </c>
      <c r="V710">
        <v>0</v>
      </c>
      <c r="W710">
        <v>30</v>
      </c>
      <c r="X710">
        <v>12</v>
      </c>
      <c r="Y710">
        <v>6</v>
      </c>
      <c r="Z710">
        <v>7</v>
      </c>
      <c r="AA710">
        <v>0</v>
      </c>
      <c r="AB710">
        <v>0</v>
      </c>
      <c r="AC710">
        <v>0</v>
      </c>
      <c r="AD710">
        <v>13</v>
      </c>
      <c r="AE710">
        <v>111</v>
      </c>
      <c r="AF710">
        <v>125</v>
      </c>
      <c r="AJ710">
        <v>5.82</v>
      </c>
      <c r="AK710" t="str">
        <f t="shared" si="11"/>
        <v>PFA42-6200</v>
      </c>
    </row>
    <row r="711" spans="1:37">
      <c r="A711" t="s">
        <v>1281</v>
      </c>
      <c r="B711" t="s">
        <v>1282</v>
      </c>
      <c r="C711" t="s">
        <v>318</v>
      </c>
      <c r="D711" t="s">
        <v>1278</v>
      </c>
      <c r="E711">
        <v>50</v>
      </c>
      <c r="F711">
        <v>14.2</v>
      </c>
      <c r="G711">
        <v>0</v>
      </c>
      <c r="H711">
        <v>26</v>
      </c>
      <c r="I711">
        <v>13</v>
      </c>
      <c r="J711">
        <v>15</v>
      </c>
      <c r="K711">
        <v>1497</v>
      </c>
      <c r="L711">
        <v>23</v>
      </c>
      <c r="M711">
        <v>0</v>
      </c>
      <c r="N711">
        <v>0</v>
      </c>
      <c r="O711">
        <v>0</v>
      </c>
      <c r="P711">
        <v>0</v>
      </c>
      <c r="Q711">
        <v>1497</v>
      </c>
      <c r="R711">
        <v>0</v>
      </c>
      <c r="S711">
        <v>0</v>
      </c>
      <c r="T711">
        <v>16</v>
      </c>
      <c r="U711">
        <v>63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62</v>
      </c>
      <c r="AB711">
        <v>0</v>
      </c>
      <c r="AC711">
        <v>0</v>
      </c>
      <c r="AD711">
        <v>33</v>
      </c>
      <c r="AE711">
        <v>174</v>
      </c>
      <c r="AF711">
        <v>1131</v>
      </c>
      <c r="AJ711">
        <v>5.76</v>
      </c>
      <c r="AK711" t="str">
        <f t="shared" si="11"/>
        <v>PFA48-5000</v>
      </c>
    </row>
    <row r="712" spans="1:37">
      <c r="A712" t="s">
        <v>1283</v>
      </c>
      <c r="B712" t="s">
        <v>1282</v>
      </c>
      <c r="C712" t="s">
        <v>318</v>
      </c>
      <c r="D712" t="s">
        <v>1280</v>
      </c>
      <c r="E712">
        <v>50</v>
      </c>
      <c r="F712">
        <v>65.599999999999994</v>
      </c>
      <c r="G712">
        <v>0</v>
      </c>
      <c r="H712">
        <v>5</v>
      </c>
      <c r="I712">
        <v>7</v>
      </c>
      <c r="J712">
        <v>4</v>
      </c>
      <c r="K712">
        <v>1400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1400</v>
      </c>
      <c r="R712">
        <v>0</v>
      </c>
      <c r="S712">
        <v>0</v>
      </c>
      <c r="T712">
        <v>16</v>
      </c>
      <c r="U712">
        <v>0</v>
      </c>
      <c r="V712">
        <v>0</v>
      </c>
      <c r="W712">
        <v>23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14</v>
      </c>
      <c r="AE712">
        <v>53</v>
      </c>
      <c r="AF712">
        <v>126</v>
      </c>
      <c r="AJ712">
        <v>5.76</v>
      </c>
      <c r="AK712" t="str">
        <f t="shared" si="11"/>
        <v>PFA48-6200</v>
      </c>
    </row>
    <row r="713" spans="1:37">
      <c r="A713" t="s">
        <v>1284</v>
      </c>
      <c r="B713" t="s">
        <v>1285</v>
      </c>
      <c r="C713" t="s">
        <v>318</v>
      </c>
      <c r="D713" t="s">
        <v>1278</v>
      </c>
      <c r="E713">
        <v>50</v>
      </c>
      <c r="F713">
        <v>13.7</v>
      </c>
      <c r="G713">
        <v>10</v>
      </c>
      <c r="H713">
        <v>2</v>
      </c>
      <c r="I713">
        <v>1</v>
      </c>
      <c r="J713">
        <v>2</v>
      </c>
      <c r="K713">
        <v>118</v>
      </c>
      <c r="L713">
        <v>4</v>
      </c>
      <c r="M713">
        <v>0</v>
      </c>
      <c r="N713">
        <v>8</v>
      </c>
      <c r="O713">
        <v>0</v>
      </c>
      <c r="P713">
        <v>0</v>
      </c>
      <c r="Q713">
        <v>110</v>
      </c>
      <c r="R713">
        <v>0</v>
      </c>
      <c r="S713">
        <v>0</v>
      </c>
      <c r="T713">
        <v>6</v>
      </c>
      <c r="U713">
        <v>0</v>
      </c>
      <c r="V713">
        <v>0</v>
      </c>
      <c r="W713">
        <v>0</v>
      </c>
      <c r="X713">
        <v>0</v>
      </c>
      <c r="Y713">
        <v>10</v>
      </c>
      <c r="Z713">
        <v>13</v>
      </c>
      <c r="AA713">
        <v>0</v>
      </c>
      <c r="AB713">
        <v>0</v>
      </c>
      <c r="AC713">
        <v>0</v>
      </c>
      <c r="AD713">
        <v>0</v>
      </c>
      <c r="AE713">
        <v>29</v>
      </c>
      <c r="AF713">
        <v>111</v>
      </c>
      <c r="AJ713">
        <v>4.13</v>
      </c>
      <c r="AK713" t="str">
        <f t="shared" si="11"/>
        <v>PFA51-5000</v>
      </c>
    </row>
    <row r="714" spans="1:37">
      <c r="A714" t="s">
        <v>1286</v>
      </c>
      <c r="B714" t="s">
        <v>1285</v>
      </c>
      <c r="C714" t="s">
        <v>318</v>
      </c>
      <c r="D714" t="s">
        <v>1280</v>
      </c>
      <c r="E714">
        <v>50</v>
      </c>
      <c r="F714">
        <v>4.2</v>
      </c>
      <c r="G714">
        <v>16</v>
      </c>
      <c r="H714">
        <v>24</v>
      </c>
      <c r="I714">
        <v>17</v>
      </c>
      <c r="J714">
        <v>16</v>
      </c>
      <c r="K714">
        <v>412</v>
      </c>
      <c r="L714">
        <v>0</v>
      </c>
      <c r="M714">
        <v>0</v>
      </c>
      <c r="N714">
        <v>13</v>
      </c>
      <c r="O714">
        <v>0</v>
      </c>
      <c r="P714">
        <v>0</v>
      </c>
      <c r="Q714">
        <v>399</v>
      </c>
      <c r="R714">
        <v>24</v>
      </c>
      <c r="S714">
        <v>0</v>
      </c>
      <c r="T714">
        <v>52</v>
      </c>
      <c r="U714">
        <v>20</v>
      </c>
      <c r="V714">
        <v>0</v>
      </c>
      <c r="W714">
        <v>29</v>
      </c>
      <c r="X714">
        <v>0</v>
      </c>
      <c r="Y714">
        <v>49</v>
      </c>
      <c r="Z714">
        <v>28</v>
      </c>
      <c r="AA714">
        <v>17</v>
      </c>
      <c r="AB714">
        <v>0</v>
      </c>
      <c r="AC714">
        <v>0</v>
      </c>
      <c r="AD714">
        <v>0</v>
      </c>
      <c r="AE714">
        <v>195</v>
      </c>
      <c r="AF714">
        <v>111</v>
      </c>
      <c r="AJ714">
        <v>5.05</v>
      </c>
      <c r="AK714" t="str">
        <f t="shared" si="11"/>
        <v>PFA51-6200</v>
      </c>
    </row>
    <row r="715" spans="1:37">
      <c r="A715" t="s">
        <v>1287</v>
      </c>
      <c r="B715" t="s">
        <v>1288</v>
      </c>
      <c r="C715" t="s">
        <v>318</v>
      </c>
      <c r="D715" t="s">
        <v>1289</v>
      </c>
      <c r="E715">
        <v>50</v>
      </c>
      <c r="F715">
        <v>0</v>
      </c>
      <c r="G715">
        <v>0</v>
      </c>
      <c r="H715">
        <v>0</v>
      </c>
      <c r="I715">
        <v>0</v>
      </c>
      <c r="J715">
        <v>3</v>
      </c>
      <c r="K715">
        <v>543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543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39</v>
      </c>
      <c r="AB715">
        <v>0</v>
      </c>
      <c r="AC715">
        <v>0</v>
      </c>
      <c r="AD715">
        <v>0</v>
      </c>
      <c r="AE715">
        <v>39</v>
      </c>
      <c r="AF715">
        <v>201</v>
      </c>
      <c r="AJ715">
        <v>5.89</v>
      </c>
      <c r="AK715" t="str">
        <f t="shared" si="11"/>
        <v>PFA54-5000</v>
      </c>
    </row>
    <row r="716" spans="1:37">
      <c r="A716" t="s">
        <v>1290</v>
      </c>
      <c r="B716" t="s">
        <v>1288</v>
      </c>
      <c r="C716" t="s">
        <v>318</v>
      </c>
      <c r="D716" t="s">
        <v>1291</v>
      </c>
      <c r="E716">
        <v>50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219</v>
      </c>
      <c r="L716">
        <v>92</v>
      </c>
      <c r="M716">
        <v>0</v>
      </c>
      <c r="N716">
        <v>0</v>
      </c>
      <c r="O716">
        <v>0</v>
      </c>
      <c r="P716">
        <v>0</v>
      </c>
      <c r="Q716">
        <v>219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36</v>
      </c>
      <c r="AA716">
        <v>25</v>
      </c>
      <c r="AB716">
        <v>0</v>
      </c>
      <c r="AC716">
        <v>50</v>
      </c>
      <c r="AD716">
        <v>142</v>
      </c>
      <c r="AE716">
        <v>253</v>
      </c>
      <c r="AF716">
        <v>245</v>
      </c>
      <c r="AJ716">
        <v>5.99</v>
      </c>
      <c r="AK716" t="str">
        <f t="shared" si="11"/>
        <v>PFA54-6200</v>
      </c>
    </row>
    <row r="717" spans="1:37">
      <c r="A717" t="s">
        <v>1292</v>
      </c>
      <c r="B717" t="s">
        <v>1293</v>
      </c>
      <c r="C717" t="s">
        <v>110</v>
      </c>
      <c r="D717" t="s">
        <v>1278</v>
      </c>
      <c r="E717">
        <v>55</v>
      </c>
      <c r="F717">
        <v>0.3</v>
      </c>
      <c r="G717">
        <v>275</v>
      </c>
      <c r="H717">
        <v>876</v>
      </c>
      <c r="I717">
        <v>858</v>
      </c>
      <c r="J717">
        <v>1187</v>
      </c>
      <c r="K717">
        <v>1120</v>
      </c>
      <c r="L717">
        <v>1379</v>
      </c>
      <c r="M717">
        <v>0</v>
      </c>
      <c r="N717">
        <v>229</v>
      </c>
      <c r="O717">
        <v>0</v>
      </c>
      <c r="P717">
        <v>0</v>
      </c>
      <c r="Q717">
        <v>891</v>
      </c>
      <c r="R717">
        <v>15</v>
      </c>
      <c r="S717">
        <v>770</v>
      </c>
      <c r="T717">
        <v>333</v>
      </c>
      <c r="U717">
        <v>1525</v>
      </c>
      <c r="V717">
        <v>769</v>
      </c>
      <c r="W717">
        <v>700</v>
      </c>
      <c r="X717">
        <v>1051</v>
      </c>
      <c r="Y717">
        <v>1867</v>
      </c>
      <c r="Z717">
        <v>2210</v>
      </c>
      <c r="AA717">
        <v>2023</v>
      </c>
      <c r="AB717">
        <v>1720</v>
      </c>
      <c r="AC717">
        <v>799</v>
      </c>
      <c r="AD717">
        <v>478</v>
      </c>
      <c r="AE717">
        <v>14245</v>
      </c>
      <c r="AF717">
        <v>10311</v>
      </c>
      <c r="AJ717">
        <v>4.53</v>
      </c>
      <c r="AK717" t="str">
        <f t="shared" si="11"/>
        <v>PFA60-5000</v>
      </c>
    </row>
    <row r="718" spans="1:37">
      <c r="A718" t="s">
        <v>1294</v>
      </c>
      <c r="B718" t="s">
        <v>1293</v>
      </c>
      <c r="C718" t="s">
        <v>110</v>
      </c>
      <c r="D718" t="s">
        <v>1280</v>
      </c>
      <c r="E718">
        <v>55</v>
      </c>
      <c r="F718">
        <v>1.1000000000000001</v>
      </c>
      <c r="G718">
        <v>147</v>
      </c>
      <c r="H718">
        <v>210</v>
      </c>
      <c r="I718">
        <v>205</v>
      </c>
      <c r="J718">
        <v>267</v>
      </c>
      <c r="K718">
        <v>1032</v>
      </c>
      <c r="L718">
        <v>219</v>
      </c>
      <c r="M718">
        <v>0</v>
      </c>
      <c r="N718">
        <v>123</v>
      </c>
      <c r="O718">
        <v>0</v>
      </c>
      <c r="P718">
        <v>0</v>
      </c>
      <c r="Q718">
        <v>909</v>
      </c>
      <c r="R718">
        <v>237</v>
      </c>
      <c r="S718">
        <v>34</v>
      </c>
      <c r="T718">
        <v>139</v>
      </c>
      <c r="U718">
        <v>457</v>
      </c>
      <c r="V718">
        <v>65</v>
      </c>
      <c r="W718">
        <v>311</v>
      </c>
      <c r="X718">
        <v>222</v>
      </c>
      <c r="Y718">
        <v>358</v>
      </c>
      <c r="Z718">
        <v>446</v>
      </c>
      <c r="AA718">
        <v>209</v>
      </c>
      <c r="AB718">
        <v>38</v>
      </c>
      <c r="AC718">
        <v>466</v>
      </c>
      <c r="AD718">
        <v>462</v>
      </c>
      <c r="AE718">
        <v>3207</v>
      </c>
      <c r="AF718">
        <v>5297</v>
      </c>
      <c r="AJ718">
        <v>4.53</v>
      </c>
      <c r="AK718" t="str">
        <f t="shared" si="11"/>
        <v>PFA60-6200</v>
      </c>
    </row>
    <row r="719" spans="1:37">
      <c r="A719" t="s">
        <v>1295</v>
      </c>
      <c r="B719" t="s">
        <v>1296</v>
      </c>
      <c r="C719" t="s">
        <v>318</v>
      </c>
      <c r="D719" t="s">
        <v>609</v>
      </c>
      <c r="E719">
        <v>50</v>
      </c>
      <c r="F719">
        <v>3.7</v>
      </c>
      <c r="G719">
        <v>0</v>
      </c>
      <c r="H719">
        <v>167</v>
      </c>
      <c r="I719">
        <v>84</v>
      </c>
      <c r="J719">
        <v>83</v>
      </c>
      <c r="K719">
        <v>2461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2461</v>
      </c>
      <c r="R719">
        <v>0</v>
      </c>
      <c r="S719">
        <v>501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500</v>
      </c>
      <c r="AA719">
        <v>0</v>
      </c>
      <c r="AB719">
        <v>0</v>
      </c>
      <c r="AC719">
        <v>0</v>
      </c>
      <c r="AD719">
        <v>0</v>
      </c>
      <c r="AE719">
        <v>1001</v>
      </c>
      <c r="AF719">
        <v>505</v>
      </c>
      <c r="AJ719">
        <v>5.82</v>
      </c>
      <c r="AK719" t="str">
        <f t="shared" si="11"/>
        <v>PFA66-6200</v>
      </c>
    </row>
    <row r="720" spans="1:37">
      <c r="A720" t="s">
        <v>1297</v>
      </c>
      <c r="B720" t="s">
        <v>1298</v>
      </c>
      <c r="C720" t="s">
        <v>275</v>
      </c>
      <c r="D720" t="s">
        <v>667</v>
      </c>
      <c r="E720">
        <v>43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2144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2144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J720">
        <v>0</v>
      </c>
      <c r="AK720" t="str">
        <f t="shared" si="11"/>
        <v>QP111-6200</v>
      </c>
    </row>
    <row r="721" spans="1:37">
      <c r="A721" t="s">
        <v>1299</v>
      </c>
      <c r="B721" t="s">
        <v>1300</v>
      </c>
      <c r="C721" t="s">
        <v>1301</v>
      </c>
      <c r="E721">
        <v>125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J721">
        <v>2.6892</v>
      </c>
      <c r="AK721" t="str">
        <f t="shared" si="11"/>
        <v>QU663-3800</v>
      </c>
    </row>
    <row r="722" spans="1:37">
      <c r="A722" t="s">
        <v>1302</v>
      </c>
      <c r="B722" t="s">
        <v>1303</v>
      </c>
      <c r="C722" t="s">
        <v>822</v>
      </c>
      <c r="E722">
        <v>117</v>
      </c>
      <c r="F722">
        <v>0</v>
      </c>
      <c r="G722">
        <v>0</v>
      </c>
      <c r="H722">
        <v>98</v>
      </c>
      <c r="I722">
        <v>49</v>
      </c>
      <c r="J722">
        <v>25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294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294</v>
      </c>
      <c r="AF722">
        <v>1951</v>
      </c>
      <c r="AG722" t="s">
        <v>1304</v>
      </c>
      <c r="AH722">
        <v>2</v>
      </c>
      <c r="AI722">
        <v>393</v>
      </c>
      <c r="AJ722">
        <v>6.49</v>
      </c>
      <c r="AK722" t="str">
        <f t="shared" si="11"/>
        <v>QU834-5000</v>
      </c>
    </row>
    <row r="723" spans="1:37">
      <c r="A723" t="s">
        <v>1302</v>
      </c>
      <c r="B723" t="s">
        <v>1303</v>
      </c>
      <c r="C723" t="s">
        <v>822</v>
      </c>
      <c r="E723">
        <v>117</v>
      </c>
      <c r="AG723" t="s">
        <v>1304</v>
      </c>
      <c r="AH723">
        <v>3</v>
      </c>
      <c r="AI723">
        <v>353</v>
      </c>
      <c r="AK723" t="str">
        <f t="shared" si="11"/>
        <v>QU834-5000</v>
      </c>
    </row>
    <row r="724" spans="1:37">
      <c r="A724" t="s">
        <v>1302</v>
      </c>
      <c r="B724" t="s">
        <v>1303</v>
      </c>
      <c r="C724" t="s">
        <v>822</v>
      </c>
      <c r="E724">
        <v>117</v>
      </c>
      <c r="AG724" t="s">
        <v>823</v>
      </c>
      <c r="AH724">
        <v>1</v>
      </c>
      <c r="AI724">
        <v>55</v>
      </c>
      <c r="AK724" t="str">
        <f t="shared" si="11"/>
        <v>QU834-5000</v>
      </c>
    </row>
    <row r="725" spans="1:37">
      <c r="A725" t="s">
        <v>1302</v>
      </c>
      <c r="B725" t="s">
        <v>1303</v>
      </c>
      <c r="C725" t="s">
        <v>822</v>
      </c>
      <c r="E725">
        <v>117</v>
      </c>
      <c r="AG725" t="s">
        <v>823</v>
      </c>
      <c r="AH725">
        <v>2</v>
      </c>
      <c r="AI725">
        <v>55</v>
      </c>
      <c r="AK725" t="str">
        <f t="shared" si="11"/>
        <v>QU834-5000</v>
      </c>
    </row>
    <row r="726" spans="1:37">
      <c r="A726" t="s">
        <v>1305</v>
      </c>
      <c r="B726" t="s">
        <v>1306</v>
      </c>
      <c r="C726" t="s">
        <v>110</v>
      </c>
      <c r="E726">
        <v>175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17746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17746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30892</v>
      </c>
      <c r="AJ726">
        <v>0.35499999999999998</v>
      </c>
      <c r="AK726" t="str">
        <f t="shared" si="11"/>
        <v>QU906-6212</v>
      </c>
    </row>
    <row r="727" spans="1:37">
      <c r="A727" t="s">
        <v>1307</v>
      </c>
      <c r="B727" t="s">
        <v>1308</v>
      </c>
      <c r="C727" t="s">
        <v>141</v>
      </c>
      <c r="E727">
        <v>28</v>
      </c>
      <c r="F727">
        <v>0</v>
      </c>
      <c r="G727">
        <v>0</v>
      </c>
      <c r="H727">
        <v>0</v>
      </c>
      <c r="I727">
        <v>0</v>
      </c>
      <c r="J727">
        <v>258</v>
      </c>
      <c r="K727">
        <v>111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111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3092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3092</v>
      </c>
      <c r="AF727">
        <v>1094</v>
      </c>
      <c r="AJ727">
        <v>1.65</v>
      </c>
      <c r="AK727" t="str">
        <f t="shared" si="11"/>
        <v>QU910-6200</v>
      </c>
    </row>
    <row r="728" spans="1:37">
      <c r="A728" t="s">
        <v>1311</v>
      </c>
      <c r="B728" t="s">
        <v>1312</v>
      </c>
      <c r="C728" t="s">
        <v>129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2981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2981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32626</v>
      </c>
      <c r="AJ728">
        <v>1.38</v>
      </c>
      <c r="AK728" t="str">
        <f t="shared" si="11"/>
        <v>QU920-5000</v>
      </c>
    </row>
    <row r="729" spans="1:37">
      <c r="A729" t="s">
        <v>1315</v>
      </c>
      <c r="B729" t="s">
        <v>1316</v>
      </c>
      <c r="C729" t="s">
        <v>129</v>
      </c>
      <c r="E729">
        <v>50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13430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13430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1.43</v>
      </c>
      <c r="AK729" t="str">
        <f t="shared" si="11"/>
        <v>QU931-5000</v>
      </c>
    </row>
    <row r="730" spans="1:37">
      <c r="A730" t="s">
        <v>1317</v>
      </c>
      <c r="B730" t="s">
        <v>1318</v>
      </c>
      <c r="C730" t="s">
        <v>267</v>
      </c>
      <c r="D730" t="s">
        <v>1319</v>
      </c>
      <c r="E730">
        <v>123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235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235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</v>
      </c>
      <c r="AK730" t="str">
        <f t="shared" si="11"/>
        <v>QU932-5000</v>
      </c>
    </row>
    <row r="731" spans="1:37">
      <c r="A731" t="s">
        <v>1320</v>
      </c>
      <c r="B731" t="s">
        <v>1321</v>
      </c>
      <c r="D731" t="s">
        <v>1322</v>
      </c>
      <c r="E731">
        <v>148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28631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28631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0.35</v>
      </c>
      <c r="AK731" t="str">
        <f t="shared" si="11"/>
        <v>QU934-5014</v>
      </c>
    </row>
    <row r="732" spans="1:37">
      <c r="A732" t="s">
        <v>1323</v>
      </c>
      <c r="B732" t="s">
        <v>1324</v>
      </c>
      <c r="D732" t="s">
        <v>1322</v>
      </c>
      <c r="E732">
        <v>148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15745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15745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0.35</v>
      </c>
      <c r="AK732" t="str">
        <f t="shared" si="11"/>
        <v>QU934-6234</v>
      </c>
    </row>
    <row r="733" spans="1:37">
      <c r="A733" t="s">
        <v>1325</v>
      </c>
      <c r="B733" t="s">
        <v>1326</v>
      </c>
      <c r="C733" t="s">
        <v>329</v>
      </c>
      <c r="D733" t="s">
        <v>901</v>
      </c>
      <c r="E733">
        <v>50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349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349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QU942-5000</v>
      </c>
    </row>
    <row r="734" spans="1:37">
      <c r="A734" t="s">
        <v>1327</v>
      </c>
      <c r="B734" t="s">
        <v>1328</v>
      </c>
      <c r="C734" t="s">
        <v>1329</v>
      </c>
      <c r="E734">
        <v>233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</v>
      </c>
      <c r="AK734" t="str">
        <f t="shared" si="11"/>
        <v>QU943-5000</v>
      </c>
    </row>
    <row r="735" spans="1:37">
      <c r="A735" t="s">
        <v>1330</v>
      </c>
      <c r="B735" t="s">
        <v>1331</v>
      </c>
      <c r="C735" t="s">
        <v>1329</v>
      </c>
      <c r="E735">
        <v>233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56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QU944-5000</v>
      </c>
    </row>
    <row r="736" spans="1:37">
      <c r="A736" t="s">
        <v>1334</v>
      </c>
      <c r="B736" t="s">
        <v>1335</v>
      </c>
      <c r="C736" t="s">
        <v>267</v>
      </c>
      <c r="E736">
        <v>25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3959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3959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179</v>
      </c>
      <c r="AJ736">
        <v>1.3493999999999999</v>
      </c>
      <c r="AK736" t="str">
        <f t="shared" si="11"/>
        <v>QU952-5000</v>
      </c>
    </row>
    <row r="737" spans="1:37">
      <c r="A737" t="s">
        <v>1338</v>
      </c>
      <c r="B737" t="s">
        <v>1339</v>
      </c>
      <c r="C737" t="s">
        <v>1340</v>
      </c>
      <c r="E737">
        <v>50</v>
      </c>
      <c r="F737">
        <v>0</v>
      </c>
      <c r="G737">
        <v>0</v>
      </c>
      <c r="H737">
        <v>40</v>
      </c>
      <c r="I737">
        <v>54</v>
      </c>
      <c r="J737">
        <v>27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120</v>
      </c>
      <c r="U737">
        <v>0</v>
      </c>
      <c r="V737">
        <v>0</v>
      </c>
      <c r="W737">
        <v>0</v>
      </c>
      <c r="X737">
        <v>206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326</v>
      </c>
      <c r="AF737">
        <v>0</v>
      </c>
      <c r="AJ737">
        <v>2.31</v>
      </c>
      <c r="AK737" t="str">
        <f t="shared" si="11"/>
        <v>QU967-6200</v>
      </c>
    </row>
    <row r="738" spans="1:37">
      <c r="A738" t="s">
        <v>1341</v>
      </c>
      <c r="B738" t="s">
        <v>1342</v>
      </c>
      <c r="C738" t="s">
        <v>267</v>
      </c>
      <c r="E738">
        <v>24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34940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34940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1.6997</v>
      </c>
      <c r="AK738" t="str">
        <f t="shared" si="11"/>
        <v>QU968-5000</v>
      </c>
    </row>
    <row r="739" spans="1:37">
      <c r="A739" t="s">
        <v>1343</v>
      </c>
      <c r="B739" t="s">
        <v>1344</v>
      </c>
      <c r="C739" t="s">
        <v>313</v>
      </c>
      <c r="E739">
        <v>43</v>
      </c>
      <c r="F739">
        <v>23.7</v>
      </c>
      <c r="G739">
        <v>0</v>
      </c>
      <c r="H739">
        <v>11</v>
      </c>
      <c r="I739">
        <v>6</v>
      </c>
      <c r="J739">
        <v>3</v>
      </c>
      <c r="K739">
        <v>1042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1042</v>
      </c>
      <c r="R739">
        <v>0</v>
      </c>
      <c r="S739">
        <v>8</v>
      </c>
      <c r="T739">
        <v>25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33</v>
      </c>
      <c r="AF739">
        <v>8</v>
      </c>
      <c r="AJ739">
        <v>0</v>
      </c>
      <c r="AK739" t="str">
        <f t="shared" si="11"/>
        <v>QW115-5000</v>
      </c>
    </row>
    <row r="740" spans="1:37">
      <c r="A740" t="s">
        <v>1345</v>
      </c>
      <c r="B740" t="s">
        <v>1346</v>
      </c>
      <c r="C740" t="s">
        <v>313</v>
      </c>
      <c r="E740">
        <v>43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537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537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0</v>
      </c>
      <c r="AK740" t="str">
        <f t="shared" si="11"/>
        <v>QW116-5000</v>
      </c>
    </row>
    <row r="741" spans="1:37">
      <c r="A741" t="s">
        <v>1347</v>
      </c>
      <c r="B741" t="s">
        <v>1348</v>
      </c>
      <c r="C741" t="s">
        <v>313</v>
      </c>
      <c r="E741">
        <v>43</v>
      </c>
      <c r="F741">
        <v>1.1000000000000001</v>
      </c>
      <c r="G741">
        <v>0</v>
      </c>
      <c r="H741">
        <v>73</v>
      </c>
      <c r="I741">
        <v>43</v>
      </c>
      <c r="J741">
        <v>21</v>
      </c>
      <c r="K741">
        <v>309</v>
      </c>
      <c r="L741">
        <v>32</v>
      </c>
      <c r="M741">
        <v>0</v>
      </c>
      <c r="N741">
        <v>0</v>
      </c>
      <c r="O741">
        <v>0</v>
      </c>
      <c r="P741">
        <v>0</v>
      </c>
      <c r="Q741">
        <v>309</v>
      </c>
      <c r="R741">
        <v>56</v>
      </c>
      <c r="S741">
        <v>0</v>
      </c>
      <c r="T741">
        <v>199</v>
      </c>
      <c r="U741">
        <v>21</v>
      </c>
      <c r="V741">
        <v>0</v>
      </c>
      <c r="W741">
        <v>0</v>
      </c>
      <c r="X741">
        <v>37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257</v>
      </c>
      <c r="AF741">
        <v>168</v>
      </c>
      <c r="AJ741">
        <v>0</v>
      </c>
      <c r="AK741" t="str">
        <f t="shared" si="11"/>
        <v>QW118-5000</v>
      </c>
    </row>
    <row r="742" spans="1:37">
      <c r="A742" t="s">
        <v>1349</v>
      </c>
      <c r="B742" t="s">
        <v>1350</v>
      </c>
      <c r="C742" t="s">
        <v>313</v>
      </c>
      <c r="E742">
        <v>43</v>
      </c>
      <c r="F742">
        <v>10.199999999999999</v>
      </c>
      <c r="G742">
        <v>68</v>
      </c>
      <c r="H742">
        <v>20</v>
      </c>
      <c r="I742">
        <v>54</v>
      </c>
      <c r="J742">
        <v>31</v>
      </c>
      <c r="K742">
        <v>870</v>
      </c>
      <c r="L742">
        <v>12</v>
      </c>
      <c r="M742">
        <v>0</v>
      </c>
      <c r="N742">
        <v>57</v>
      </c>
      <c r="O742">
        <v>0</v>
      </c>
      <c r="P742">
        <v>0</v>
      </c>
      <c r="Q742">
        <v>813</v>
      </c>
      <c r="R742">
        <v>0</v>
      </c>
      <c r="S742">
        <v>0</v>
      </c>
      <c r="T742">
        <v>46</v>
      </c>
      <c r="U742">
        <v>14</v>
      </c>
      <c r="V742">
        <v>134</v>
      </c>
      <c r="W742">
        <v>115</v>
      </c>
      <c r="X742">
        <v>14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52</v>
      </c>
      <c r="AE742">
        <v>375</v>
      </c>
      <c r="AF742">
        <v>187</v>
      </c>
      <c r="AJ742">
        <v>0</v>
      </c>
      <c r="AK742" t="str">
        <f t="shared" si="11"/>
        <v>QW119-5000</v>
      </c>
    </row>
    <row r="743" spans="1:37">
      <c r="A743" t="s">
        <v>1351</v>
      </c>
      <c r="B743" t="s">
        <v>1352</v>
      </c>
      <c r="C743" t="s">
        <v>313</v>
      </c>
      <c r="E743">
        <v>43</v>
      </c>
      <c r="F743">
        <v>17.600000000000001</v>
      </c>
      <c r="G743">
        <v>0</v>
      </c>
      <c r="H743">
        <v>8</v>
      </c>
      <c r="I743">
        <v>4</v>
      </c>
      <c r="J743">
        <v>2</v>
      </c>
      <c r="K743">
        <v>586</v>
      </c>
      <c r="L743">
        <v>3</v>
      </c>
      <c r="M743">
        <v>0</v>
      </c>
      <c r="N743">
        <v>0</v>
      </c>
      <c r="O743">
        <v>0</v>
      </c>
      <c r="P743">
        <v>0</v>
      </c>
      <c r="Q743">
        <v>586</v>
      </c>
      <c r="R743">
        <v>0</v>
      </c>
      <c r="S743">
        <v>0</v>
      </c>
      <c r="T743">
        <v>0</v>
      </c>
      <c r="U743">
        <v>25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</v>
      </c>
      <c r="AF743">
        <v>31</v>
      </c>
      <c r="AJ743">
        <v>0</v>
      </c>
      <c r="AK743" t="str">
        <f t="shared" si="11"/>
        <v>QW121-5000</v>
      </c>
    </row>
    <row r="744" spans="1:37">
      <c r="A744" t="s">
        <v>1353</v>
      </c>
      <c r="B744" t="s">
        <v>1354</v>
      </c>
      <c r="C744" t="s">
        <v>313</v>
      </c>
      <c r="E744">
        <v>43</v>
      </c>
      <c r="F744">
        <v>9.1999999999999993</v>
      </c>
      <c r="G744">
        <v>0</v>
      </c>
      <c r="H744">
        <v>48</v>
      </c>
      <c r="I744">
        <v>31</v>
      </c>
      <c r="J744">
        <v>18</v>
      </c>
      <c r="K744">
        <v>1750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1750</v>
      </c>
      <c r="R744">
        <v>0</v>
      </c>
      <c r="S744">
        <v>56</v>
      </c>
      <c r="T744">
        <v>75</v>
      </c>
      <c r="U744">
        <v>12</v>
      </c>
      <c r="V744">
        <v>0</v>
      </c>
      <c r="W744">
        <v>40</v>
      </c>
      <c r="X744">
        <v>0</v>
      </c>
      <c r="Y744">
        <v>15</v>
      </c>
      <c r="Z744">
        <v>0</v>
      </c>
      <c r="AA744">
        <v>0</v>
      </c>
      <c r="AB744">
        <v>0</v>
      </c>
      <c r="AC744">
        <v>0</v>
      </c>
      <c r="AD744">
        <v>18</v>
      </c>
      <c r="AE744">
        <v>216</v>
      </c>
      <c r="AF744">
        <v>150</v>
      </c>
      <c r="AJ744">
        <v>5.9</v>
      </c>
      <c r="AK744" t="str">
        <f t="shared" si="11"/>
        <v>QW122-5000</v>
      </c>
    </row>
    <row r="745" spans="1:37">
      <c r="A745" t="s">
        <v>1355</v>
      </c>
      <c r="B745" t="s">
        <v>1356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1301</v>
      </c>
      <c r="L745">
        <v>15</v>
      </c>
      <c r="M745">
        <v>0</v>
      </c>
      <c r="N745">
        <v>0</v>
      </c>
      <c r="O745">
        <v>0</v>
      </c>
      <c r="P745">
        <v>0</v>
      </c>
      <c r="Q745">
        <v>1301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259</v>
      </c>
      <c r="AJ745">
        <v>0</v>
      </c>
      <c r="AK745" t="str">
        <f t="shared" si="11"/>
        <v>QW124-5000</v>
      </c>
    </row>
    <row r="746" spans="1:37">
      <c r="A746" t="s">
        <v>1357</v>
      </c>
      <c r="B746" t="s">
        <v>1358</v>
      </c>
      <c r="C746" t="s">
        <v>313</v>
      </c>
      <c r="E746">
        <v>43</v>
      </c>
      <c r="F746">
        <v>2.6</v>
      </c>
      <c r="G746">
        <v>0</v>
      </c>
      <c r="H746">
        <v>12</v>
      </c>
      <c r="I746">
        <v>9</v>
      </c>
      <c r="J746">
        <v>4</v>
      </c>
      <c r="K746">
        <v>129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129</v>
      </c>
      <c r="R746">
        <v>0</v>
      </c>
      <c r="S746">
        <v>0</v>
      </c>
      <c r="T746">
        <v>0</v>
      </c>
      <c r="U746">
        <v>37</v>
      </c>
      <c r="V746">
        <v>0</v>
      </c>
      <c r="W746">
        <v>1</v>
      </c>
      <c r="X746">
        <v>15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53</v>
      </c>
      <c r="AF746">
        <v>0</v>
      </c>
      <c r="AJ746">
        <v>0</v>
      </c>
      <c r="AK746" t="str">
        <f t="shared" si="11"/>
        <v>QW128-5000</v>
      </c>
    </row>
    <row r="747" spans="1:37">
      <c r="A747" t="s">
        <v>1359</v>
      </c>
      <c r="B747" t="s">
        <v>1360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5</v>
      </c>
      <c r="K747">
        <v>778</v>
      </c>
      <c r="L747">
        <v>13</v>
      </c>
      <c r="M747">
        <v>0</v>
      </c>
      <c r="N747">
        <v>0</v>
      </c>
      <c r="O747">
        <v>0</v>
      </c>
      <c r="P747">
        <v>0</v>
      </c>
      <c r="Q747">
        <v>778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55</v>
      </c>
      <c r="AE747">
        <v>55</v>
      </c>
      <c r="AF747">
        <v>213</v>
      </c>
      <c r="AJ747">
        <v>0</v>
      </c>
      <c r="AK747" t="str">
        <f t="shared" si="11"/>
        <v>QW133-5000</v>
      </c>
    </row>
    <row r="748" spans="1:37">
      <c r="A748" t="s">
        <v>1361</v>
      </c>
      <c r="B748" t="s">
        <v>1362</v>
      </c>
      <c r="C748" t="s">
        <v>313</v>
      </c>
      <c r="E748">
        <v>43</v>
      </c>
      <c r="F748">
        <v>1.9</v>
      </c>
      <c r="G748">
        <v>0</v>
      </c>
      <c r="H748">
        <v>10</v>
      </c>
      <c r="I748">
        <v>11</v>
      </c>
      <c r="J748">
        <v>7</v>
      </c>
      <c r="K748">
        <v>75</v>
      </c>
      <c r="L748">
        <v>6</v>
      </c>
      <c r="M748">
        <v>0</v>
      </c>
      <c r="N748">
        <v>0</v>
      </c>
      <c r="O748">
        <v>0</v>
      </c>
      <c r="P748">
        <v>0</v>
      </c>
      <c r="Q748">
        <v>75</v>
      </c>
      <c r="R748">
        <v>0</v>
      </c>
      <c r="S748">
        <v>0</v>
      </c>
      <c r="T748">
        <v>0</v>
      </c>
      <c r="U748">
        <v>30</v>
      </c>
      <c r="V748">
        <v>36</v>
      </c>
      <c r="W748">
        <v>0</v>
      </c>
      <c r="X748">
        <v>0</v>
      </c>
      <c r="Y748">
        <v>0</v>
      </c>
      <c r="Z748">
        <v>0</v>
      </c>
      <c r="AA748">
        <v>16</v>
      </c>
      <c r="AB748">
        <v>0</v>
      </c>
      <c r="AC748">
        <v>0</v>
      </c>
      <c r="AD748">
        <v>4</v>
      </c>
      <c r="AE748">
        <v>86</v>
      </c>
      <c r="AF748">
        <v>90</v>
      </c>
      <c r="AJ748">
        <v>0</v>
      </c>
      <c r="AK748" t="str">
        <f t="shared" si="11"/>
        <v>QW135-5000</v>
      </c>
    </row>
    <row r="749" spans="1:37">
      <c r="A749" t="s">
        <v>1363</v>
      </c>
      <c r="B749" t="s">
        <v>1364</v>
      </c>
      <c r="C749" t="s">
        <v>313</v>
      </c>
      <c r="E749">
        <v>43</v>
      </c>
      <c r="F749">
        <v>168.9</v>
      </c>
      <c r="G749">
        <v>0</v>
      </c>
      <c r="H749">
        <v>2</v>
      </c>
      <c r="I749">
        <v>1</v>
      </c>
      <c r="J749">
        <v>2</v>
      </c>
      <c r="K749">
        <v>1351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1351</v>
      </c>
      <c r="R749">
        <v>0</v>
      </c>
      <c r="S749">
        <v>0</v>
      </c>
      <c r="T749">
        <v>0</v>
      </c>
      <c r="U749">
        <v>6</v>
      </c>
      <c r="V749">
        <v>0</v>
      </c>
      <c r="W749">
        <v>0</v>
      </c>
      <c r="X749">
        <v>0</v>
      </c>
      <c r="Y749">
        <v>14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20</v>
      </c>
      <c r="AF749">
        <v>20</v>
      </c>
      <c r="AJ749">
        <v>0</v>
      </c>
      <c r="AK749" t="str">
        <f t="shared" si="11"/>
        <v>QW139-5000</v>
      </c>
    </row>
    <row r="750" spans="1:37">
      <c r="A750" t="s">
        <v>1365</v>
      </c>
      <c r="B750" t="s">
        <v>1364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3979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3979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J750">
        <v>0</v>
      </c>
      <c r="AK750" t="str">
        <f t="shared" si="11"/>
        <v>QW139-6200</v>
      </c>
    </row>
    <row r="751" spans="1:37">
      <c r="A751" t="s">
        <v>1366</v>
      </c>
      <c r="B751" t="s">
        <v>1367</v>
      </c>
      <c r="C751" t="s">
        <v>313</v>
      </c>
      <c r="E751">
        <v>43</v>
      </c>
      <c r="F751">
        <v>118.1</v>
      </c>
      <c r="G751">
        <v>0</v>
      </c>
      <c r="H751">
        <v>2</v>
      </c>
      <c r="I751">
        <v>1</v>
      </c>
      <c r="J751">
        <v>2</v>
      </c>
      <c r="K751">
        <v>1102</v>
      </c>
      <c r="L751">
        <v>5</v>
      </c>
      <c r="M751">
        <v>0</v>
      </c>
      <c r="N751">
        <v>0</v>
      </c>
      <c r="O751">
        <v>0</v>
      </c>
      <c r="P751">
        <v>0</v>
      </c>
      <c r="Q751">
        <v>1102</v>
      </c>
      <c r="R751">
        <v>0</v>
      </c>
      <c r="S751">
        <v>0</v>
      </c>
      <c r="T751">
        <v>0</v>
      </c>
      <c r="U751">
        <v>7</v>
      </c>
      <c r="V751">
        <v>0</v>
      </c>
      <c r="W751">
        <v>0</v>
      </c>
      <c r="X751">
        <v>0</v>
      </c>
      <c r="Y751">
        <v>17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24</v>
      </c>
      <c r="AF751">
        <v>43</v>
      </c>
      <c r="AJ751">
        <v>0</v>
      </c>
      <c r="AK751" t="str">
        <f t="shared" si="11"/>
        <v>QW141-5000</v>
      </c>
    </row>
    <row r="752" spans="1:37">
      <c r="A752" t="s">
        <v>1368</v>
      </c>
      <c r="B752" t="s">
        <v>1369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318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318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30</v>
      </c>
      <c r="AJ752">
        <v>0</v>
      </c>
      <c r="AK752" t="str">
        <f t="shared" si="11"/>
        <v>QW143-5000</v>
      </c>
    </row>
    <row r="753" spans="1:37">
      <c r="A753" t="s">
        <v>1370</v>
      </c>
      <c r="B753" t="s">
        <v>1371</v>
      </c>
      <c r="C753" t="s">
        <v>313</v>
      </c>
      <c r="E753">
        <v>43</v>
      </c>
      <c r="F753">
        <v>66.5</v>
      </c>
      <c r="G753">
        <v>0</v>
      </c>
      <c r="H753">
        <v>6</v>
      </c>
      <c r="I753">
        <v>9</v>
      </c>
      <c r="J753">
        <v>18</v>
      </c>
      <c r="K753">
        <v>1508</v>
      </c>
      <c r="L753">
        <v>8</v>
      </c>
      <c r="M753">
        <v>0</v>
      </c>
      <c r="N753">
        <v>0</v>
      </c>
      <c r="O753">
        <v>0</v>
      </c>
      <c r="P753">
        <v>0</v>
      </c>
      <c r="Q753">
        <v>1508</v>
      </c>
      <c r="R753">
        <v>0</v>
      </c>
      <c r="S753">
        <v>0</v>
      </c>
      <c r="T753">
        <v>0</v>
      </c>
      <c r="U753">
        <v>17</v>
      </c>
      <c r="V753">
        <v>15</v>
      </c>
      <c r="W753">
        <v>22</v>
      </c>
      <c r="X753">
        <v>0</v>
      </c>
      <c r="Y753">
        <v>6</v>
      </c>
      <c r="Z753">
        <v>0</v>
      </c>
      <c r="AA753">
        <v>0</v>
      </c>
      <c r="AB753">
        <v>58</v>
      </c>
      <c r="AC753">
        <v>89</v>
      </c>
      <c r="AD753">
        <v>13</v>
      </c>
      <c r="AE753">
        <v>220</v>
      </c>
      <c r="AF753">
        <v>69</v>
      </c>
      <c r="AJ753">
        <v>0</v>
      </c>
      <c r="AK753" t="str">
        <f t="shared" si="11"/>
        <v>QW145-5000</v>
      </c>
    </row>
    <row r="754" spans="1:37">
      <c r="A754" t="s">
        <v>1373</v>
      </c>
      <c r="B754" t="s">
        <v>1372</v>
      </c>
      <c r="C754" t="s">
        <v>68</v>
      </c>
      <c r="D754" t="s">
        <v>292</v>
      </c>
      <c r="E754">
        <v>65</v>
      </c>
      <c r="F754">
        <v>-0.1</v>
      </c>
      <c r="G754">
        <v>18</v>
      </c>
      <c r="H754">
        <v>32</v>
      </c>
      <c r="I754">
        <v>60</v>
      </c>
      <c r="J754">
        <v>115</v>
      </c>
      <c r="K754">
        <v>0</v>
      </c>
      <c r="L754">
        <v>115</v>
      </c>
      <c r="M754">
        <v>0</v>
      </c>
      <c r="N754">
        <v>15</v>
      </c>
      <c r="O754">
        <v>0</v>
      </c>
      <c r="P754">
        <v>0</v>
      </c>
      <c r="Q754">
        <v>-15</v>
      </c>
      <c r="R754">
        <v>0</v>
      </c>
      <c r="S754">
        <v>0</v>
      </c>
      <c r="T754">
        <v>96</v>
      </c>
      <c r="U754">
        <v>0</v>
      </c>
      <c r="V754">
        <v>158</v>
      </c>
      <c r="W754">
        <v>0</v>
      </c>
      <c r="X754">
        <v>108</v>
      </c>
      <c r="Y754">
        <v>184</v>
      </c>
      <c r="Z754">
        <v>0</v>
      </c>
      <c r="AA754">
        <v>171</v>
      </c>
      <c r="AB754">
        <v>396</v>
      </c>
      <c r="AC754">
        <v>85</v>
      </c>
      <c r="AD754">
        <v>177</v>
      </c>
      <c r="AE754">
        <v>1375</v>
      </c>
      <c r="AF754">
        <v>1166</v>
      </c>
      <c r="AJ754">
        <v>4.09</v>
      </c>
      <c r="AK754" t="str">
        <f t="shared" si="11"/>
        <v>SB005-5000</v>
      </c>
    </row>
    <row r="755" spans="1:37">
      <c r="A755" t="s">
        <v>1374</v>
      </c>
      <c r="B755" t="s">
        <v>1372</v>
      </c>
      <c r="C755" t="s">
        <v>68</v>
      </c>
      <c r="D755" t="s">
        <v>292</v>
      </c>
      <c r="E755">
        <v>65</v>
      </c>
      <c r="F755">
        <v>11.4</v>
      </c>
      <c r="G755">
        <v>9</v>
      </c>
      <c r="H755">
        <v>45</v>
      </c>
      <c r="I755">
        <v>34</v>
      </c>
      <c r="J755">
        <v>41</v>
      </c>
      <c r="K755">
        <v>2065</v>
      </c>
      <c r="L755">
        <v>0</v>
      </c>
      <c r="M755">
        <v>0</v>
      </c>
      <c r="N755">
        <v>8</v>
      </c>
      <c r="O755">
        <v>0</v>
      </c>
      <c r="P755">
        <v>0</v>
      </c>
      <c r="Q755">
        <v>2057</v>
      </c>
      <c r="R755">
        <v>0</v>
      </c>
      <c r="S755">
        <v>32</v>
      </c>
      <c r="T755">
        <v>48</v>
      </c>
      <c r="U755">
        <v>55</v>
      </c>
      <c r="V755">
        <v>66</v>
      </c>
      <c r="W755">
        <v>0</v>
      </c>
      <c r="X755">
        <v>0</v>
      </c>
      <c r="Y755">
        <v>0</v>
      </c>
      <c r="Z755">
        <v>0</v>
      </c>
      <c r="AA755">
        <v>81</v>
      </c>
      <c r="AB755">
        <v>176</v>
      </c>
      <c r="AC755">
        <v>36</v>
      </c>
      <c r="AD755">
        <v>0</v>
      </c>
      <c r="AE755">
        <v>494</v>
      </c>
      <c r="AF755">
        <v>507</v>
      </c>
      <c r="AJ755">
        <v>4.1900000000000004</v>
      </c>
      <c r="AK755" t="str">
        <f t="shared" si="11"/>
        <v>SB005-6200</v>
      </c>
    </row>
    <row r="756" spans="1:37">
      <c r="A756" t="s">
        <v>1375</v>
      </c>
      <c r="B756" t="s">
        <v>1376</v>
      </c>
      <c r="C756" t="s">
        <v>68</v>
      </c>
      <c r="D756" t="s">
        <v>292</v>
      </c>
      <c r="E756">
        <v>60</v>
      </c>
      <c r="F756">
        <v>1.4</v>
      </c>
      <c r="G756">
        <v>70</v>
      </c>
      <c r="H756">
        <v>150</v>
      </c>
      <c r="I756">
        <v>123</v>
      </c>
      <c r="J756">
        <v>218</v>
      </c>
      <c r="K756">
        <v>879</v>
      </c>
      <c r="L756">
        <v>391</v>
      </c>
      <c r="M756">
        <v>0</v>
      </c>
      <c r="N756">
        <v>59</v>
      </c>
      <c r="O756">
        <v>0</v>
      </c>
      <c r="P756">
        <v>0</v>
      </c>
      <c r="Q756">
        <v>820</v>
      </c>
      <c r="R756">
        <v>210</v>
      </c>
      <c r="S756">
        <v>0</v>
      </c>
      <c r="T756">
        <v>450</v>
      </c>
      <c r="U756">
        <v>0</v>
      </c>
      <c r="V756">
        <v>253</v>
      </c>
      <c r="W756">
        <v>33</v>
      </c>
      <c r="X756">
        <v>0</v>
      </c>
      <c r="Y756">
        <v>455</v>
      </c>
      <c r="Z756">
        <v>398</v>
      </c>
      <c r="AA756">
        <v>122</v>
      </c>
      <c r="AB756">
        <v>706</v>
      </c>
      <c r="AC756">
        <v>0</v>
      </c>
      <c r="AD756">
        <v>197</v>
      </c>
      <c r="AE756">
        <v>2614</v>
      </c>
      <c r="AF756">
        <v>2519</v>
      </c>
      <c r="AJ756">
        <v>5.45</v>
      </c>
      <c r="AK756" t="str">
        <f t="shared" si="11"/>
        <v>SB006-5000</v>
      </c>
    </row>
    <row r="757" spans="1:37">
      <c r="A757" t="s">
        <v>1377</v>
      </c>
      <c r="B757" t="s">
        <v>1376</v>
      </c>
      <c r="C757" t="s">
        <v>68</v>
      </c>
      <c r="D757" t="s">
        <v>292</v>
      </c>
      <c r="E757">
        <v>60</v>
      </c>
      <c r="F757">
        <v>1.6</v>
      </c>
      <c r="G757">
        <v>58</v>
      </c>
      <c r="H757">
        <v>85</v>
      </c>
      <c r="I757">
        <v>57</v>
      </c>
      <c r="J757">
        <v>62</v>
      </c>
      <c r="K757">
        <v>579</v>
      </c>
      <c r="L757">
        <v>40</v>
      </c>
      <c r="M757">
        <v>0</v>
      </c>
      <c r="N757">
        <v>48</v>
      </c>
      <c r="O757">
        <v>0</v>
      </c>
      <c r="P757">
        <v>0</v>
      </c>
      <c r="Q757">
        <v>531</v>
      </c>
      <c r="R757">
        <v>0</v>
      </c>
      <c r="S757">
        <v>0</v>
      </c>
      <c r="T757">
        <v>255</v>
      </c>
      <c r="U757">
        <v>0</v>
      </c>
      <c r="V757">
        <v>63</v>
      </c>
      <c r="W757">
        <v>0</v>
      </c>
      <c r="X757">
        <v>22</v>
      </c>
      <c r="Y757">
        <v>112</v>
      </c>
      <c r="Z757">
        <v>0</v>
      </c>
      <c r="AA757">
        <v>0</v>
      </c>
      <c r="AB757">
        <v>188</v>
      </c>
      <c r="AC757">
        <v>109</v>
      </c>
      <c r="AD757">
        <v>0</v>
      </c>
      <c r="AE757">
        <v>749</v>
      </c>
      <c r="AF757">
        <v>1335</v>
      </c>
      <c r="AJ757">
        <v>5.09</v>
      </c>
      <c r="AK757" t="str">
        <f t="shared" si="11"/>
        <v>SB006-6200</v>
      </c>
    </row>
    <row r="758" spans="1:37">
      <c r="A758" t="s">
        <v>1378</v>
      </c>
      <c r="B758" t="s">
        <v>1379</v>
      </c>
      <c r="C758" t="s">
        <v>68</v>
      </c>
      <c r="D758" t="s">
        <v>292</v>
      </c>
      <c r="E758">
        <v>65</v>
      </c>
      <c r="F758">
        <v>0.2</v>
      </c>
      <c r="G758">
        <v>13</v>
      </c>
      <c r="H758">
        <v>182</v>
      </c>
      <c r="I758">
        <v>220</v>
      </c>
      <c r="J758">
        <v>113</v>
      </c>
      <c r="K758">
        <v>137</v>
      </c>
      <c r="L758">
        <v>11</v>
      </c>
      <c r="M758">
        <v>0</v>
      </c>
      <c r="N758">
        <v>10</v>
      </c>
      <c r="O758">
        <v>0</v>
      </c>
      <c r="P758">
        <v>0</v>
      </c>
      <c r="Q758">
        <v>127</v>
      </c>
      <c r="R758">
        <v>0</v>
      </c>
      <c r="S758">
        <v>0</v>
      </c>
      <c r="T758">
        <v>545</v>
      </c>
      <c r="U758">
        <v>0</v>
      </c>
      <c r="V758">
        <v>777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30</v>
      </c>
      <c r="AD758">
        <v>0</v>
      </c>
      <c r="AE758">
        <v>1352</v>
      </c>
      <c r="AF758">
        <v>0</v>
      </c>
      <c r="AJ758">
        <v>5.41</v>
      </c>
      <c r="AK758" t="str">
        <f t="shared" si="11"/>
        <v>SB007-3700</v>
      </c>
    </row>
    <row r="759" spans="1:37">
      <c r="A759" t="s">
        <v>1380</v>
      </c>
      <c r="B759" t="s">
        <v>1379</v>
      </c>
      <c r="C759" t="s">
        <v>68</v>
      </c>
      <c r="D759" t="s">
        <v>292</v>
      </c>
      <c r="E759">
        <v>65</v>
      </c>
      <c r="F759">
        <v>1.9</v>
      </c>
      <c r="G759">
        <v>40</v>
      </c>
      <c r="H759">
        <v>149</v>
      </c>
      <c r="I759">
        <v>196</v>
      </c>
      <c r="J759">
        <v>199</v>
      </c>
      <c r="K759">
        <v>1141</v>
      </c>
      <c r="L759">
        <v>103</v>
      </c>
      <c r="M759">
        <v>0</v>
      </c>
      <c r="N759">
        <v>33</v>
      </c>
      <c r="O759">
        <v>0</v>
      </c>
      <c r="P759">
        <v>0</v>
      </c>
      <c r="Q759">
        <v>1108</v>
      </c>
      <c r="R759">
        <v>0</v>
      </c>
      <c r="S759">
        <v>120</v>
      </c>
      <c r="T759">
        <v>122</v>
      </c>
      <c r="U759">
        <v>206</v>
      </c>
      <c r="V759">
        <v>633</v>
      </c>
      <c r="W759">
        <v>0</v>
      </c>
      <c r="X759">
        <v>93</v>
      </c>
      <c r="Y759">
        <v>402</v>
      </c>
      <c r="Z759">
        <v>472</v>
      </c>
      <c r="AA759">
        <v>209</v>
      </c>
      <c r="AB759">
        <v>0</v>
      </c>
      <c r="AC759">
        <v>0</v>
      </c>
      <c r="AD759">
        <v>126</v>
      </c>
      <c r="AE759">
        <v>2383</v>
      </c>
      <c r="AF759">
        <v>1219</v>
      </c>
      <c r="AJ759">
        <v>5.41</v>
      </c>
      <c r="AK759" t="str">
        <f t="shared" si="11"/>
        <v>SB007-5000</v>
      </c>
    </row>
    <row r="760" spans="1:37">
      <c r="A760" t="s">
        <v>1381</v>
      </c>
      <c r="B760" t="s">
        <v>1379</v>
      </c>
      <c r="C760" t="s">
        <v>68</v>
      </c>
      <c r="D760" t="s">
        <v>292</v>
      </c>
      <c r="E760">
        <v>65</v>
      </c>
      <c r="F760">
        <v>33.299999999999997</v>
      </c>
      <c r="G760">
        <v>64</v>
      </c>
      <c r="H760">
        <v>9</v>
      </c>
      <c r="I760">
        <v>93</v>
      </c>
      <c r="J760">
        <v>76</v>
      </c>
      <c r="K760">
        <v>1295</v>
      </c>
      <c r="L760">
        <v>58</v>
      </c>
      <c r="M760">
        <v>0</v>
      </c>
      <c r="N760">
        <v>54</v>
      </c>
      <c r="O760">
        <v>0</v>
      </c>
      <c r="P760">
        <v>0</v>
      </c>
      <c r="Q760">
        <v>1241</v>
      </c>
      <c r="R760">
        <v>110</v>
      </c>
      <c r="S760">
        <v>0</v>
      </c>
      <c r="T760">
        <v>0</v>
      </c>
      <c r="U760">
        <v>28</v>
      </c>
      <c r="V760">
        <v>495</v>
      </c>
      <c r="W760">
        <v>0</v>
      </c>
      <c r="X760">
        <v>32</v>
      </c>
      <c r="Y760">
        <v>79</v>
      </c>
      <c r="Z760">
        <v>43</v>
      </c>
      <c r="AA760">
        <v>154</v>
      </c>
      <c r="AB760">
        <v>44</v>
      </c>
      <c r="AC760">
        <v>0</v>
      </c>
      <c r="AD760">
        <v>36</v>
      </c>
      <c r="AE760">
        <v>911</v>
      </c>
      <c r="AF760">
        <v>876</v>
      </c>
      <c r="AJ760">
        <v>5.41</v>
      </c>
      <c r="AK760" t="str">
        <f t="shared" si="11"/>
        <v>SB007-6200</v>
      </c>
    </row>
    <row r="761" spans="1:37">
      <c r="A761" t="s">
        <v>1382</v>
      </c>
      <c r="B761" t="s">
        <v>1383</v>
      </c>
      <c r="C761" t="s">
        <v>68</v>
      </c>
      <c r="D761" t="s">
        <v>1384</v>
      </c>
      <c r="E761">
        <v>65</v>
      </c>
      <c r="F761">
        <v>1.6</v>
      </c>
      <c r="G761">
        <v>169</v>
      </c>
      <c r="H761">
        <v>202</v>
      </c>
      <c r="I761">
        <v>155</v>
      </c>
      <c r="J761">
        <v>242</v>
      </c>
      <c r="K761">
        <v>1435</v>
      </c>
      <c r="L761">
        <v>249</v>
      </c>
      <c r="M761">
        <v>0</v>
      </c>
      <c r="N761">
        <v>141</v>
      </c>
      <c r="O761">
        <v>0</v>
      </c>
      <c r="P761">
        <v>0</v>
      </c>
      <c r="Q761">
        <v>1294</v>
      </c>
      <c r="R761">
        <v>164</v>
      </c>
      <c r="S761">
        <v>221</v>
      </c>
      <c r="T761">
        <v>204</v>
      </c>
      <c r="U761">
        <v>181</v>
      </c>
      <c r="V761">
        <v>98</v>
      </c>
      <c r="W761">
        <v>133</v>
      </c>
      <c r="X761">
        <v>90</v>
      </c>
      <c r="Y761">
        <v>264</v>
      </c>
      <c r="Z761">
        <v>382</v>
      </c>
      <c r="AA761">
        <v>544</v>
      </c>
      <c r="AB761">
        <v>439</v>
      </c>
      <c r="AC761">
        <v>185</v>
      </c>
      <c r="AD761">
        <v>158</v>
      </c>
      <c r="AE761">
        <v>2899</v>
      </c>
      <c r="AF761">
        <v>2785</v>
      </c>
      <c r="AJ761">
        <v>3.9</v>
      </c>
      <c r="AK761" t="str">
        <f t="shared" si="11"/>
        <v>SB009-5000</v>
      </c>
    </row>
    <row r="762" spans="1:37">
      <c r="A762" t="s">
        <v>1385</v>
      </c>
      <c r="B762" t="s">
        <v>1383</v>
      </c>
      <c r="C762" t="s">
        <v>68</v>
      </c>
      <c r="D762" t="s">
        <v>1384</v>
      </c>
      <c r="E762">
        <v>65</v>
      </c>
      <c r="F762">
        <v>7.8</v>
      </c>
      <c r="G762">
        <v>31</v>
      </c>
      <c r="H762">
        <v>100</v>
      </c>
      <c r="I762">
        <v>82</v>
      </c>
      <c r="J762">
        <v>213</v>
      </c>
      <c r="K762">
        <v>3139</v>
      </c>
      <c r="L762">
        <v>248</v>
      </c>
      <c r="M762">
        <v>0</v>
      </c>
      <c r="N762">
        <v>26</v>
      </c>
      <c r="O762">
        <v>0</v>
      </c>
      <c r="P762">
        <v>0</v>
      </c>
      <c r="Q762">
        <v>3113</v>
      </c>
      <c r="R762">
        <v>146</v>
      </c>
      <c r="S762">
        <v>95</v>
      </c>
      <c r="T762">
        <v>161</v>
      </c>
      <c r="U762">
        <v>44</v>
      </c>
      <c r="V762">
        <v>96</v>
      </c>
      <c r="W762">
        <v>0</v>
      </c>
      <c r="X762">
        <v>98</v>
      </c>
      <c r="Y762">
        <v>222</v>
      </c>
      <c r="Z762">
        <v>753</v>
      </c>
      <c r="AA762">
        <v>265</v>
      </c>
      <c r="AB762">
        <v>792</v>
      </c>
      <c r="AC762">
        <v>34</v>
      </c>
      <c r="AD762">
        <v>0</v>
      </c>
      <c r="AE762">
        <v>2560</v>
      </c>
      <c r="AF762">
        <v>1684</v>
      </c>
      <c r="AJ762">
        <v>3.9</v>
      </c>
      <c r="AK762" t="str">
        <f t="shared" si="11"/>
        <v>SB009-6200</v>
      </c>
    </row>
    <row r="763" spans="1:37">
      <c r="A763" t="s">
        <v>1386</v>
      </c>
      <c r="B763" t="s">
        <v>1387</v>
      </c>
      <c r="C763" t="s">
        <v>267</v>
      </c>
      <c r="D763" t="s">
        <v>284</v>
      </c>
      <c r="E763">
        <v>62</v>
      </c>
      <c r="F763">
        <v>0</v>
      </c>
      <c r="G763">
        <v>81</v>
      </c>
      <c r="H763">
        <v>374</v>
      </c>
      <c r="I763">
        <v>319</v>
      </c>
      <c r="J763">
        <v>208</v>
      </c>
      <c r="K763">
        <v>35</v>
      </c>
      <c r="L763">
        <v>107</v>
      </c>
      <c r="M763">
        <v>0</v>
      </c>
      <c r="N763">
        <v>67</v>
      </c>
      <c r="O763">
        <v>0</v>
      </c>
      <c r="P763">
        <v>0</v>
      </c>
      <c r="Q763">
        <v>-32</v>
      </c>
      <c r="R763">
        <v>51</v>
      </c>
      <c r="S763">
        <v>282</v>
      </c>
      <c r="T763">
        <v>840</v>
      </c>
      <c r="U763">
        <v>0</v>
      </c>
      <c r="V763">
        <v>601</v>
      </c>
      <c r="W763">
        <v>89</v>
      </c>
      <c r="X763">
        <v>103</v>
      </c>
      <c r="Y763">
        <v>102</v>
      </c>
      <c r="Z763">
        <v>170</v>
      </c>
      <c r="AA763">
        <v>189</v>
      </c>
      <c r="AB763">
        <v>32</v>
      </c>
      <c r="AC763">
        <v>90</v>
      </c>
      <c r="AD763">
        <v>0</v>
      </c>
      <c r="AE763">
        <v>2498</v>
      </c>
      <c r="AF763">
        <v>1939</v>
      </c>
      <c r="AJ763">
        <v>3.17</v>
      </c>
      <c r="AK763" t="str">
        <f t="shared" si="11"/>
        <v>SB027-5000</v>
      </c>
    </row>
    <row r="764" spans="1:37">
      <c r="A764" t="s">
        <v>1388</v>
      </c>
      <c r="B764" t="s">
        <v>1387</v>
      </c>
      <c r="C764" t="s">
        <v>267</v>
      </c>
      <c r="D764" t="s">
        <v>284</v>
      </c>
      <c r="E764">
        <v>62</v>
      </c>
      <c r="F764">
        <v>2.2000000000000002</v>
      </c>
      <c r="G764">
        <v>113</v>
      </c>
      <c r="H764">
        <v>131</v>
      </c>
      <c r="I764">
        <v>139</v>
      </c>
      <c r="J764">
        <v>150</v>
      </c>
      <c r="K764">
        <v>1262</v>
      </c>
      <c r="L764">
        <v>116</v>
      </c>
      <c r="M764">
        <v>0</v>
      </c>
      <c r="N764">
        <v>94</v>
      </c>
      <c r="O764">
        <v>0</v>
      </c>
      <c r="P764">
        <v>0</v>
      </c>
      <c r="Q764">
        <v>1168</v>
      </c>
      <c r="R764">
        <v>182</v>
      </c>
      <c r="S764">
        <v>0</v>
      </c>
      <c r="T764">
        <v>374</v>
      </c>
      <c r="U764">
        <v>18</v>
      </c>
      <c r="V764">
        <v>139</v>
      </c>
      <c r="W764">
        <v>167</v>
      </c>
      <c r="X764">
        <v>138</v>
      </c>
      <c r="Y764">
        <v>49</v>
      </c>
      <c r="Z764">
        <v>222</v>
      </c>
      <c r="AA764">
        <v>110</v>
      </c>
      <c r="AB764">
        <v>264</v>
      </c>
      <c r="AC764">
        <v>40</v>
      </c>
      <c r="AD764">
        <v>278</v>
      </c>
      <c r="AE764">
        <v>1799</v>
      </c>
      <c r="AF764">
        <v>2832</v>
      </c>
      <c r="AJ764">
        <v>3.17</v>
      </c>
      <c r="AK764" t="str">
        <f t="shared" si="11"/>
        <v>SB027-6200</v>
      </c>
    </row>
    <row r="765" spans="1:37">
      <c r="A765" t="s">
        <v>1389</v>
      </c>
      <c r="B765" t="s">
        <v>1390</v>
      </c>
      <c r="C765" t="s">
        <v>1329</v>
      </c>
      <c r="E765">
        <v>192</v>
      </c>
      <c r="F765">
        <v>1.2</v>
      </c>
      <c r="G765">
        <v>180</v>
      </c>
      <c r="H765">
        <v>128</v>
      </c>
      <c r="I765">
        <v>155</v>
      </c>
      <c r="J765">
        <v>138</v>
      </c>
      <c r="K765">
        <v>773</v>
      </c>
      <c r="L765">
        <v>220</v>
      </c>
      <c r="M765">
        <v>0</v>
      </c>
      <c r="N765">
        <v>150</v>
      </c>
      <c r="O765">
        <v>0</v>
      </c>
      <c r="P765">
        <v>0</v>
      </c>
      <c r="Q765">
        <v>623</v>
      </c>
      <c r="R765">
        <v>0</v>
      </c>
      <c r="S765">
        <v>375</v>
      </c>
      <c r="T765">
        <v>9</v>
      </c>
      <c r="U765">
        <v>0</v>
      </c>
      <c r="V765">
        <v>0</v>
      </c>
      <c r="W765">
        <v>259</v>
      </c>
      <c r="X765">
        <v>287</v>
      </c>
      <c r="Y765">
        <v>0</v>
      </c>
      <c r="Z765">
        <v>0</v>
      </c>
      <c r="AA765">
        <v>0</v>
      </c>
      <c r="AB765">
        <v>169</v>
      </c>
      <c r="AC765">
        <v>157</v>
      </c>
      <c r="AD765">
        <v>404</v>
      </c>
      <c r="AE765">
        <v>1660</v>
      </c>
      <c r="AF765">
        <v>1347</v>
      </c>
      <c r="AG765" t="s">
        <v>6397</v>
      </c>
      <c r="AH765">
        <v>1</v>
      </c>
      <c r="AI765">
        <v>1460</v>
      </c>
      <c r="AJ765">
        <v>8.5</v>
      </c>
      <c r="AK765" t="str">
        <f t="shared" si="11"/>
        <v>SB035-5000</v>
      </c>
    </row>
    <row r="766" spans="1:37">
      <c r="A766" t="s">
        <v>1391</v>
      </c>
      <c r="B766" t="s">
        <v>1392</v>
      </c>
      <c r="C766" t="s">
        <v>68</v>
      </c>
      <c r="D766" t="s">
        <v>1393</v>
      </c>
      <c r="E766">
        <v>50</v>
      </c>
      <c r="F766">
        <v>0.2</v>
      </c>
      <c r="G766">
        <v>134</v>
      </c>
      <c r="H766">
        <v>121</v>
      </c>
      <c r="I766">
        <v>103</v>
      </c>
      <c r="J766">
        <v>89</v>
      </c>
      <c r="K766">
        <v>202</v>
      </c>
      <c r="L766">
        <v>53</v>
      </c>
      <c r="M766">
        <v>0</v>
      </c>
      <c r="N766">
        <v>112</v>
      </c>
      <c r="O766">
        <v>0</v>
      </c>
      <c r="P766">
        <v>0</v>
      </c>
      <c r="Q766">
        <v>90</v>
      </c>
      <c r="R766">
        <v>190</v>
      </c>
      <c r="S766">
        <v>0</v>
      </c>
      <c r="T766">
        <v>244</v>
      </c>
      <c r="U766">
        <v>120</v>
      </c>
      <c r="V766">
        <v>41</v>
      </c>
      <c r="W766">
        <v>82</v>
      </c>
      <c r="X766">
        <v>131</v>
      </c>
      <c r="Y766">
        <v>35</v>
      </c>
      <c r="Z766">
        <v>61</v>
      </c>
      <c r="AA766">
        <v>89</v>
      </c>
      <c r="AB766">
        <v>77</v>
      </c>
      <c r="AC766">
        <v>30</v>
      </c>
      <c r="AD766">
        <v>153</v>
      </c>
      <c r="AE766">
        <v>1063</v>
      </c>
      <c r="AF766">
        <v>1092</v>
      </c>
      <c r="AJ766">
        <v>5.38</v>
      </c>
      <c r="AK766" t="str">
        <f t="shared" si="11"/>
        <v>SB040-5000</v>
      </c>
    </row>
    <row r="767" spans="1:37">
      <c r="A767" t="s">
        <v>1394</v>
      </c>
      <c r="B767" t="s">
        <v>1392</v>
      </c>
      <c r="C767" t="s">
        <v>68</v>
      </c>
      <c r="D767" t="s">
        <v>1393</v>
      </c>
      <c r="E767">
        <v>50</v>
      </c>
      <c r="F767">
        <v>4.3</v>
      </c>
      <c r="G767">
        <v>25</v>
      </c>
      <c r="H767">
        <v>49</v>
      </c>
      <c r="I767">
        <v>70</v>
      </c>
      <c r="J767">
        <v>63</v>
      </c>
      <c r="K767">
        <v>855</v>
      </c>
      <c r="L767">
        <v>21</v>
      </c>
      <c r="M767">
        <v>0</v>
      </c>
      <c r="N767">
        <v>21</v>
      </c>
      <c r="O767">
        <v>0</v>
      </c>
      <c r="P767">
        <v>0</v>
      </c>
      <c r="Q767">
        <v>834</v>
      </c>
      <c r="R767">
        <v>100</v>
      </c>
      <c r="S767">
        <v>97</v>
      </c>
      <c r="T767">
        <v>49</v>
      </c>
      <c r="U767">
        <v>0</v>
      </c>
      <c r="V767">
        <v>40</v>
      </c>
      <c r="W767">
        <v>59</v>
      </c>
      <c r="X767">
        <v>175</v>
      </c>
      <c r="Y767">
        <v>25</v>
      </c>
      <c r="Z767">
        <v>79</v>
      </c>
      <c r="AA767">
        <v>124</v>
      </c>
      <c r="AB767">
        <v>41</v>
      </c>
      <c r="AC767">
        <v>66</v>
      </c>
      <c r="AD767">
        <v>0</v>
      </c>
      <c r="AE767">
        <v>755</v>
      </c>
      <c r="AF767">
        <v>1415</v>
      </c>
      <c r="AJ767">
        <v>5.38</v>
      </c>
      <c r="AK767" t="str">
        <f t="shared" si="11"/>
        <v>SB040-6200</v>
      </c>
    </row>
    <row r="768" spans="1:37">
      <c r="A768" t="s">
        <v>1395</v>
      </c>
      <c r="B768" t="s">
        <v>1396</v>
      </c>
      <c r="C768" t="s">
        <v>68</v>
      </c>
      <c r="D768" t="s">
        <v>90</v>
      </c>
      <c r="E768">
        <v>65</v>
      </c>
      <c r="F768">
        <v>0</v>
      </c>
      <c r="G768">
        <v>0</v>
      </c>
      <c r="H768">
        <v>162</v>
      </c>
      <c r="I768">
        <v>81</v>
      </c>
      <c r="J768">
        <v>84</v>
      </c>
      <c r="K768">
        <v>31</v>
      </c>
      <c r="L768">
        <v>72</v>
      </c>
      <c r="M768">
        <v>0</v>
      </c>
      <c r="N768">
        <v>0</v>
      </c>
      <c r="O768">
        <v>0</v>
      </c>
      <c r="P768">
        <v>0</v>
      </c>
      <c r="Q768">
        <v>31</v>
      </c>
      <c r="R768">
        <v>268</v>
      </c>
      <c r="S768">
        <v>0</v>
      </c>
      <c r="T768">
        <v>244</v>
      </c>
      <c r="U768">
        <v>242</v>
      </c>
      <c r="V768">
        <v>0</v>
      </c>
      <c r="W768">
        <v>0</v>
      </c>
      <c r="X768">
        <v>0</v>
      </c>
      <c r="Y768">
        <v>92</v>
      </c>
      <c r="Z768">
        <v>160</v>
      </c>
      <c r="AA768">
        <v>73</v>
      </c>
      <c r="AB768">
        <v>194</v>
      </c>
      <c r="AC768">
        <v>0</v>
      </c>
      <c r="AD768">
        <v>0</v>
      </c>
      <c r="AE768">
        <v>1005</v>
      </c>
      <c r="AF768">
        <v>1310</v>
      </c>
      <c r="AJ768">
        <v>4.87</v>
      </c>
      <c r="AK768" t="str">
        <f t="shared" si="11"/>
        <v>SE105-5000</v>
      </c>
    </row>
    <row r="769" spans="1:37">
      <c r="A769" t="s">
        <v>1397</v>
      </c>
      <c r="B769" t="s">
        <v>1396</v>
      </c>
      <c r="C769" t="s">
        <v>68</v>
      </c>
      <c r="D769" t="s">
        <v>90</v>
      </c>
      <c r="E769">
        <v>65</v>
      </c>
      <c r="F769">
        <v>13.4</v>
      </c>
      <c r="G769">
        <v>215</v>
      </c>
      <c r="H769">
        <v>9</v>
      </c>
      <c r="I769">
        <v>205</v>
      </c>
      <c r="J769">
        <v>219</v>
      </c>
      <c r="K769">
        <v>643</v>
      </c>
      <c r="L769">
        <v>118</v>
      </c>
      <c r="M769">
        <v>0</v>
      </c>
      <c r="N769">
        <v>179</v>
      </c>
      <c r="O769">
        <v>0</v>
      </c>
      <c r="P769">
        <v>0</v>
      </c>
      <c r="Q769">
        <v>464</v>
      </c>
      <c r="R769">
        <v>345</v>
      </c>
      <c r="S769">
        <v>0</v>
      </c>
      <c r="T769">
        <v>26</v>
      </c>
      <c r="U769">
        <v>0</v>
      </c>
      <c r="V769">
        <v>624</v>
      </c>
      <c r="W769">
        <v>0</v>
      </c>
      <c r="X769">
        <v>579</v>
      </c>
      <c r="Y769">
        <v>305</v>
      </c>
      <c r="Z769">
        <v>0</v>
      </c>
      <c r="AA769">
        <v>379</v>
      </c>
      <c r="AB769">
        <v>606</v>
      </c>
      <c r="AC769">
        <v>0</v>
      </c>
      <c r="AD769">
        <v>110</v>
      </c>
      <c r="AE769">
        <v>2629</v>
      </c>
      <c r="AF769">
        <v>2044</v>
      </c>
      <c r="AJ769">
        <v>4.87</v>
      </c>
      <c r="AK769" t="str">
        <f t="shared" si="11"/>
        <v>SE105-6200</v>
      </c>
    </row>
    <row r="770" spans="1:37">
      <c r="A770" t="s">
        <v>1398</v>
      </c>
      <c r="B770" t="s">
        <v>1399</v>
      </c>
      <c r="C770" t="s">
        <v>68</v>
      </c>
      <c r="D770" t="s">
        <v>1400</v>
      </c>
      <c r="E770">
        <v>65</v>
      </c>
      <c r="F770">
        <v>5.6</v>
      </c>
      <c r="G770">
        <v>376</v>
      </c>
      <c r="H770">
        <v>195</v>
      </c>
      <c r="I770">
        <v>301</v>
      </c>
      <c r="J770">
        <v>397</v>
      </c>
      <c r="K770">
        <v>4650</v>
      </c>
      <c r="L770">
        <v>448</v>
      </c>
      <c r="M770">
        <v>0</v>
      </c>
      <c r="N770">
        <v>313</v>
      </c>
      <c r="O770">
        <v>0</v>
      </c>
      <c r="P770">
        <v>0</v>
      </c>
      <c r="Q770">
        <v>4337</v>
      </c>
      <c r="R770">
        <v>255</v>
      </c>
      <c r="S770">
        <v>232</v>
      </c>
      <c r="T770">
        <v>84</v>
      </c>
      <c r="U770">
        <v>268</v>
      </c>
      <c r="V770">
        <v>158</v>
      </c>
      <c r="W770">
        <v>815</v>
      </c>
      <c r="X770">
        <v>248</v>
      </c>
      <c r="Y770">
        <v>0</v>
      </c>
      <c r="Z770">
        <v>939</v>
      </c>
      <c r="AA770">
        <v>509</v>
      </c>
      <c r="AB770">
        <v>1249</v>
      </c>
      <c r="AC770">
        <v>0</v>
      </c>
      <c r="AD770">
        <v>260</v>
      </c>
      <c r="AE770">
        <v>4762</v>
      </c>
      <c r="AF770">
        <v>3706</v>
      </c>
      <c r="AJ770">
        <v>1.98</v>
      </c>
      <c r="AK770" t="str">
        <f t="shared" si="11"/>
        <v>SE113-5000</v>
      </c>
    </row>
    <row r="771" spans="1:37">
      <c r="A771" t="s">
        <v>1401</v>
      </c>
      <c r="B771" t="s">
        <v>1399</v>
      </c>
      <c r="C771" t="s">
        <v>68</v>
      </c>
      <c r="D771" t="s">
        <v>1400</v>
      </c>
      <c r="E771">
        <v>65</v>
      </c>
      <c r="F771">
        <v>12.5</v>
      </c>
      <c r="G771">
        <v>111</v>
      </c>
      <c r="H771">
        <v>93</v>
      </c>
      <c r="I771">
        <v>135</v>
      </c>
      <c r="J771">
        <v>377</v>
      </c>
      <c r="K771">
        <v>4760</v>
      </c>
      <c r="L771">
        <v>0</v>
      </c>
      <c r="M771">
        <v>0</v>
      </c>
      <c r="N771">
        <v>93</v>
      </c>
      <c r="O771">
        <v>0</v>
      </c>
      <c r="P771">
        <v>0</v>
      </c>
      <c r="Q771">
        <v>4667</v>
      </c>
      <c r="R771">
        <v>83</v>
      </c>
      <c r="S771">
        <v>0</v>
      </c>
      <c r="T771">
        <v>254</v>
      </c>
      <c r="U771">
        <v>26</v>
      </c>
      <c r="V771">
        <v>173</v>
      </c>
      <c r="W771">
        <v>0</v>
      </c>
      <c r="X771">
        <v>359</v>
      </c>
      <c r="Y771">
        <v>636</v>
      </c>
      <c r="Z771">
        <v>0</v>
      </c>
      <c r="AA771">
        <v>2213</v>
      </c>
      <c r="AB771">
        <v>193</v>
      </c>
      <c r="AC771">
        <v>394</v>
      </c>
      <c r="AD771">
        <v>274</v>
      </c>
      <c r="AE771">
        <v>4522</v>
      </c>
      <c r="AF771">
        <v>1302</v>
      </c>
      <c r="AJ771">
        <v>1.98</v>
      </c>
      <c r="AK771" t="str">
        <f t="shared" si="11"/>
        <v>SE113-6200</v>
      </c>
    </row>
    <row r="772" spans="1:37">
      <c r="A772" t="s">
        <v>1402</v>
      </c>
      <c r="B772" t="s">
        <v>1403</v>
      </c>
      <c r="C772" t="s">
        <v>1329</v>
      </c>
      <c r="E772">
        <v>192</v>
      </c>
      <c r="F772">
        <v>6.7</v>
      </c>
      <c r="G772">
        <v>0</v>
      </c>
      <c r="H772">
        <v>51</v>
      </c>
      <c r="I772">
        <v>326</v>
      </c>
      <c r="J772">
        <v>184</v>
      </c>
      <c r="K772">
        <v>1360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1360</v>
      </c>
      <c r="R772">
        <v>0</v>
      </c>
      <c r="S772">
        <v>153</v>
      </c>
      <c r="T772">
        <v>0</v>
      </c>
      <c r="U772">
        <v>0</v>
      </c>
      <c r="V772">
        <v>0</v>
      </c>
      <c r="W772">
        <v>1402</v>
      </c>
      <c r="X772">
        <v>403</v>
      </c>
      <c r="Y772">
        <v>0</v>
      </c>
      <c r="Z772">
        <v>0</v>
      </c>
      <c r="AA772">
        <v>0</v>
      </c>
      <c r="AB772">
        <v>76</v>
      </c>
      <c r="AC772">
        <v>179</v>
      </c>
      <c r="AD772">
        <v>0</v>
      </c>
      <c r="AE772">
        <v>2213</v>
      </c>
      <c r="AF772">
        <v>3761</v>
      </c>
      <c r="AG772" t="s">
        <v>6397</v>
      </c>
      <c r="AH772">
        <v>2</v>
      </c>
      <c r="AI772">
        <v>1000</v>
      </c>
      <c r="AJ772">
        <v>8.0299999999999994</v>
      </c>
      <c r="AK772" t="str">
        <f t="shared" si="11"/>
        <v>SE115-5000</v>
      </c>
    </row>
    <row r="773" spans="1:37">
      <c r="A773" t="s">
        <v>5415</v>
      </c>
      <c r="B773" t="s">
        <v>5416</v>
      </c>
      <c r="E773">
        <v>50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591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591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2316</v>
      </c>
      <c r="AJ773">
        <v>0</v>
      </c>
      <c r="AK773" t="str">
        <f t="shared" ref="AK773:AK836" si="12">MID(A773,4,10)</f>
        <v>SECND-5000</v>
      </c>
    </row>
    <row r="774" spans="1:37">
      <c r="A774" t="s">
        <v>5417</v>
      </c>
      <c r="B774" t="s">
        <v>5416</v>
      </c>
      <c r="E774">
        <v>50</v>
      </c>
      <c r="F774">
        <v>0</v>
      </c>
      <c r="G774">
        <v>0</v>
      </c>
      <c r="H774">
        <v>0</v>
      </c>
      <c r="I774">
        <v>0</v>
      </c>
      <c r="J774">
        <v>19</v>
      </c>
      <c r="K774">
        <v>984</v>
      </c>
      <c r="L774">
        <v>306</v>
      </c>
      <c r="M774">
        <v>0</v>
      </c>
      <c r="N774">
        <v>0</v>
      </c>
      <c r="O774">
        <v>0</v>
      </c>
      <c r="P774">
        <v>0</v>
      </c>
      <c r="Q774">
        <v>984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225</v>
      </c>
      <c r="AD774">
        <v>0</v>
      </c>
      <c r="AE774">
        <v>225</v>
      </c>
      <c r="AF774">
        <v>350</v>
      </c>
      <c r="AJ774">
        <v>0</v>
      </c>
      <c r="AK774" t="str">
        <f t="shared" si="12"/>
        <v>SECND-6200</v>
      </c>
    </row>
    <row r="775" spans="1:37">
      <c r="A775" t="s">
        <v>1404</v>
      </c>
      <c r="B775" t="s">
        <v>1405</v>
      </c>
      <c r="C775" t="s">
        <v>68</v>
      </c>
      <c r="D775" t="s">
        <v>1406</v>
      </c>
      <c r="E775">
        <v>65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2001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2001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J775">
        <v>3.68</v>
      </c>
      <c r="AK775" t="str">
        <f t="shared" si="12"/>
        <v>SG203-3700</v>
      </c>
    </row>
    <row r="776" spans="1:37">
      <c r="A776" t="s">
        <v>1407</v>
      </c>
      <c r="B776" t="s">
        <v>1405</v>
      </c>
      <c r="C776" t="s">
        <v>68</v>
      </c>
      <c r="D776" t="s">
        <v>1406</v>
      </c>
      <c r="E776">
        <v>65</v>
      </c>
      <c r="F776">
        <v>-0.6</v>
      </c>
      <c r="G776">
        <v>514</v>
      </c>
      <c r="H776">
        <v>195</v>
      </c>
      <c r="I776">
        <v>196</v>
      </c>
      <c r="J776">
        <v>204</v>
      </c>
      <c r="K776">
        <v>0</v>
      </c>
      <c r="L776">
        <v>100</v>
      </c>
      <c r="M776">
        <v>0</v>
      </c>
      <c r="N776">
        <v>429</v>
      </c>
      <c r="O776">
        <v>0</v>
      </c>
      <c r="P776">
        <v>0</v>
      </c>
      <c r="Q776">
        <v>-429</v>
      </c>
      <c r="R776">
        <v>476</v>
      </c>
      <c r="S776">
        <v>230</v>
      </c>
      <c r="T776">
        <v>153</v>
      </c>
      <c r="U776">
        <v>201</v>
      </c>
      <c r="V776">
        <v>298</v>
      </c>
      <c r="W776">
        <v>224</v>
      </c>
      <c r="X776">
        <v>67</v>
      </c>
      <c r="Y776">
        <v>249</v>
      </c>
      <c r="Z776">
        <v>462</v>
      </c>
      <c r="AA776">
        <v>87</v>
      </c>
      <c r="AB776">
        <v>288</v>
      </c>
      <c r="AC776">
        <v>185</v>
      </c>
      <c r="AD776">
        <v>0</v>
      </c>
      <c r="AE776">
        <v>2444</v>
      </c>
      <c r="AF776">
        <v>1648</v>
      </c>
      <c r="AJ776">
        <v>3.68</v>
      </c>
      <c r="AK776" t="str">
        <f t="shared" si="12"/>
        <v>SG203-5000</v>
      </c>
    </row>
    <row r="777" spans="1:37">
      <c r="A777" t="s">
        <v>1408</v>
      </c>
      <c r="B777" t="s">
        <v>1405</v>
      </c>
      <c r="C777" t="s">
        <v>68</v>
      </c>
      <c r="D777" t="s">
        <v>1406</v>
      </c>
      <c r="E777">
        <v>65</v>
      </c>
      <c r="F777">
        <v>7.9</v>
      </c>
      <c r="G777">
        <v>0</v>
      </c>
      <c r="H777">
        <v>38</v>
      </c>
      <c r="I777">
        <v>28</v>
      </c>
      <c r="J777">
        <v>30</v>
      </c>
      <c r="K777">
        <v>1187</v>
      </c>
      <c r="L777">
        <v>48</v>
      </c>
      <c r="M777">
        <v>0</v>
      </c>
      <c r="N777">
        <v>0</v>
      </c>
      <c r="O777">
        <v>0</v>
      </c>
      <c r="P777">
        <v>0</v>
      </c>
      <c r="Q777">
        <v>1187</v>
      </c>
      <c r="R777">
        <v>0</v>
      </c>
      <c r="S777">
        <v>0</v>
      </c>
      <c r="T777">
        <v>27</v>
      </c>
      <c r="U777">
        <v>86</v>
      </c>
      <c r="V777">
        <v>57</v>
      </c>
      <c r="W777">
        <v>0</v>
      </c>
      <c r="X777">
        <v>0</v>
      </c>
      <c r="Y777">
        <v>0</v>
      </c>
      <c r="Z777">
        <v>0</v>
      </c>
      <c r="AA777">
        <v>67</v>
      </c>
      <c r="AB777">
        <v>128</v>
      </c>
      <c r="AC777">
        <v>0</v>
      </c>
      <c r="AD777">
        <v>0</v>
      </c>
      <c r="AE777">
        <v>365</v>
      </c>
      <c r="AF777">
        <v>1918</v>
      </c>
      <c r="AJ777">
        <v>3.68</v>
      </c>
      <c r="AK777" t="str">
        <f t="shared" si="12"/>
        <v>SG203-6200</v>
      </c>
    </row>
    <row r="778" spans="1:37">
      <c r="A778" t="s">
        <v>1409</v>
      </c>
      <c r="B778" t="s">
        <v>1410</v>
      </c>
      <c r="C778" t="s">
        <v>68</v>
      </c>
      <c r="D778" t="s">
        <v>1411</v>
      </c>
      <c r="E778">
        <v>65</v>
      </c>
      <c r="F778">
        <v>0.3</v>
      </c>
      <c r="G778">
        <v>251</v>
      </c>
      <c r="H778">
        <v>505</v>
      </c>
      <c r="I778">
        <v>346</v>
      </c>
      <c r="J778">
        <v>216</v>
      </c>
      <c r="K778">
        <v>891</v>
      </c>
      <c r="L778">
        <v>377</v>
      </c>
      <c r="M778">
        <v>0</v>
      </c>
      <c r="N778">
        <v>209</v>
      </c>
      <c r="O778">
        <v>0</v>
      </c>
      <c r="P778">
        <v>0</v>
      </c>
      <c r="Q778">
        <v>682</v>
      </c>
      <c r="R778">
        <v>403</v>
      </c>
      <c r="S778">
        <v>0</v>
      </c>
      <c r="T778">
        <v>1136</v>
      </c>
      <c r="U778">
        <v>378</v>
      </c>
      <c r="V778">
        <v>95</v>
      </c>
      <c r="W778">
        <v>312</v>
      </c>
      <c r="X778">
        <v>154</v>
      </c>
      <c r="Y778">
        <v>0</v>
      </c>
      <c r="Z778">
        <v>0</v>
      </c>
      <c r="AA778">
        <v>129</v>
      </c>
      <c r="AB778">
        <v>317</v>
      </c>
      <c r="AC778">
        <v>0</v>
      </c>
      <c r="AD778">
        <v>70</v>
      </c>
      <c r="AE778">
        <v>2591</v>
      </c>
      <c r="AF778">
        <v>3731</v>
      </c>
      <c r="AJ778">
        <v>3.8</v>
      </c>
      <c r="AK778" t="str">
        <f t="shared" si="12"/>
        <v>SG204-5000</v>
      </c>
    </row>
    <row r="779" spans="1:37">
      <c r="A779" t="s">
        <v>1412</v>
      </c>
      <c r="B779" t="s">
        <v>1413</v>
      </c>
      <c r="C779" t="s">
        <v>68</v>
      </c>
      <c r="D779" t="s">
        <v>1411</v>
      </c>
      <c r="E779">
        <v>65</v>
      </c>
      <c r="F779">
        <v>1.5</v>
      </c>
      <c r="G779">
        <v>73</v>
      </c>
      <c r="H779">
        <v>436</v>
      </c>
      <c r="I779">
        <v>250</v>
      </c>
      <c r="J779">
        <v>166</v>
      </c>
      <c r="K779">
        <v>2726</v>
      </c>
      <c r="L779">
        <v>201</v>
      </c>
      <c r="M779">
        <v>0</v>
      </c>
      <c r="N779">
        <v>61</v>
      </c>
      <c r="O779">
        <v>0</v>
      </c>
      <c r="P779">
        <v>0</v>
      </c>
      <c r="Q779">
        <v>2665</v>
      </c>
      <c r="R779">
        <v>304</v>
      </c>
      <c r="S779">
        <v>177</v>
      </c>
      <c r="T779">
        <v>588</v>
      </c>
      <c r="U779">
        <v>543</v>
      </c>
      <c r="V779">
        <v>0</v>
      </c>
      <c r="W779">
        <v>96</v>
      </c>
      <c r="X779">
        <v>96</v>
      </c>
      <c r="Y779">
        <v>36</v>
      </c>
      <c r="Z779">
        <v>35</v>
      </c>
      <c r="AA779">
        <v>94</v>
      </c>
      <c r="AB779">
        <v>222</v>
      </c>
      <c r="AC779">
        <v>103</v>
      </c>
      <c r="AD779">
        <v>0</v>
      </c>
      <c r="AE779">
        <v>1990</v>
      </c>
      <c r="AF779">
        <v>1686</v>
      </c>
      <c r="AJ779">
        <v>4.08</v>
      </c>
      <c r="AK779" t="str">
        <f t="shared" si="12"/>
        <v>SG204-6200</v>
      </c>
    </row>
    <row r="780" spans="1:37">
      <c r="A780" t="s">
        <v>1414</v>
      </c>
      <c r="B780" t="s">
        <v>1415</v>
      </c>
      <c r="C780" t="s">
        <v>68</v>
      </c>
      <c r="D780" t="s">
        <v>1416</v>
      </c>
      <c r="E780">
        <v>65</v>
      </c>
      <c r="F780">
        <v>0.7</v>
      </c>
      <c r="G780">
        <v>279</v>
      </c>
      <c r="H780">
        <v>184</v>
      </c>
      <c r="I780">
        <v>363</v>
      </c>
      <c r="J780">
        <v>331</v>
      </c>
      <c r="K780">
        <v>713</v>
      </c>
      <c r="L780">
        <v>327</v>
      </c>
      <c r="M780">
        <v>0</v>
      </c>
      <c r="N780">
        <v>233</v>
      </c>
      <c r="O780">
        <v>0</v>
      </c>
      <c r="P780">
        <v>0</v>
      </c>
      <c r="Q780">
        <v>480</v>
      </c>
      <c r="R780">
        <v>122</v>
      </c>
      <c r="S780">
        <v>86</v>
      </c>
      <c r="T780">
        <v>89</v>
      </c>
      <c r="U780">
        <v>377</v>
      </c>
      <c r="V780">
        <v>495</v>
      </c>
      <c r="W780">
        <v>407</v>
      </c>
      <c r="X780">
        <v>721</v>
      </c>
      <c r="Y780">
        <v>360</v>
      </c>
      <c r="Z780">
        <v>302</v>
      </c>
      <c r="AA780">
        <v>116</v>
      </c>
      <c r="AB780">
        <v>651</v>
      </c>
      <c r="AC780">
        <v>207</v>
      </c>
      <c r="AD780">
        <v>162</v>
      </c>
      <c r="AE780">
        <v>3973</v>
      </c>
      <c r="AF780">
        <v>2531</v>
      </c>
      <c r="AJ780">
        <v>4.71</v>
      </c>
      <c r="AK780" t="str">
        <f t="shared" si="12"/>
        <v>SG208-5000</v>
      </c>
    </row>
    <row r="781" spans="1:37">
      <c r="A781" t="s">
        <v>1417</v>
      </c>
      <c r="B781" t="s">
        <v>1415</v>
      </c>
      <c r="C781" t="s">
        <v>68</v>
      </c>
      <c r="D781" t="s">
        <v>1416</v>
      </c>
      <c r="E781">
        <v>65</v>
      </c>
      <c r="F781">
        <v>4.0999999999999996</v>
      </c>
      <c r="G781">
        <v>66</v>
      </c>
      <c r="H781">
        <v>51</v>
      </c>
      <c r="I781">
        <v>102</v>
      </c>
      <c r="J781">
        <v>85</v>
      </c>
      <c r="K781">
        <v>898</v>
      </c>
      <c r="L781">
        <v>93</v>
      </c>
      <c r="M781">
        <v>0</v>
      </c>
      <c r="N781">
        <v>55</v>
      </c>
      <c r="O781">
        <v>0</v>
      </c>
      <c r="P781">
        <v>0</v>
      </c>
      <c r="Q781">
        <v>843</v>
      </c>
      <c r="R781">
        <v>64</v>
      </c>
      <c r="S781">
        <v>0</v>
      </c>
      <c r="T781">
        <v>122</v>
      </c>
      <c r="U781">
        <v>31</v>
      </c>
      <c r="V781">
        <v>82</v>
      </c>
      <c r="W781">
        <v>121</v>
      </c>
      <c r="X781">
        <v>253</v>
      </c>
      <c r="Y781">
        <v>50</v>
      </c>
      <c r="Z781">
        <v>88</v>
      </c>
      <c r="AA781">
        <v>0</v>
      </c>
      <c r="AB781">
        <v>67</v>
      </c>
      <c r="AC781">
        <v>0</v>
      </c>
      <c r="AD781">
        <v>208</v>
      </c>
      <c r="AE781">
        <v>1022</v>
      </c>
      <c r="AF781">
        <v>892</v>
      </c>
      <c r="AJ781">
        <v>3.17</v>
      </c>
      <c r="AK781" t="str">
        <f t="shared" si="12"/>
        <v>SG208-6200</v>
      </c>
    </row>
    <row r="782" spans="1:37">
      <c r="A782" t="s">
        <v>1418</v>
      </c>
      <c r="B782" t="s">
        <v>1419</v>
      </c>
      <c r="C782" t="s">
        <v>101</v>
      </c>
      <c r="D782" t="s">
        <v>1420</v>
      </c>
      <c r="E782">
        <v>65</v>
      </c>
      <c r="F782">
        <v>1.2</v>
      </c>
      <c r="G782">
        <v>22</v>
      </c>
      <c r="H782">
        <v>93</v>
      </c>
      <c r="I782">
        <v>162</v>
      </c>
      <c r="J782">
        <v>123</v>
      </c>
      <c r="K782">
        <v>455</v>
      </c>
      <c r="L782">
        <v>263</v>
      </c>
      <c r="M782">
        <v>0</v>
      </c>
      <c r="N782">
        <v>18</v>
      </c>
      <c r="O782">
        <v>0</v>
      </c>
      <c r="P782">
        <v>0</v>
      </c>
      <c r="Q782">
        <v>437</v>
      </c>
      <c r="R782">
        <v>253</v>
      </c>
      <c r="S782">
        <v>140</v>
      </c>
      <c r="T782">
        <v>140</v>
      </c>
      <c r="U782">
        <v>0</v>
      </c>
      <c r="V782">
        <v>266</v>
      </c>
      <c r="W782">
        <v>260</v>
      </c>
      <c r="X782">
        <v>167</v>
      </c>
      <c r="Y782">
        <v>45</v>
      </c>
      <c r="Z782">
        <v>0</v>
      </c>
      <c r="AA782">
        <v>179</v>
      </c>
      <c r="AB782">
        <v>60</v>
      </c>
      <c r="AC782">
        <v>216</v>
      </c>
      <c r="AD782">
        <v>0</v>
      </c>
      <c r="AE782">
        <v>1473</v>
      </c>
      <c r="AF782">
        <v>1600</v>
      </c>
      <c r="AJ782">
        <v>2.93</v>
      </c>
      <c r="AK782" t="str">
        <f t="shared" si="12"/>
        <v>SG210-5000</v>
      </c>
    </row>
    <row r="783" spans="1:37">
      <c r="A783" t="s">
        <v>1421</v>
      </c>
      <c r="B783" t="s">
        <v>1419</v>
      </c>
      <c r="C783" t="s">
        <v>101</v>
      </c>
      <c r="D783" t="s">
        <v>1420</v>
      </c>
      <c r="E783">
        <v>65</v>
      </c>
      <c r="F783">
        <v>5.4</v>
      </c>
      <c r="G783">
        <v>128</v>
      </c>
      <c r="H783">
        <v>63</v>
      </c>
      <c r="I783">
        <v>91</v>
      </c>
      <c r="J783">
        <v>106</v>
      </c>
      <c r="K783">
        <v>1456</v>
      </c>
      <c r="L783">
        <v>86</v>
      </c>
      <c r="M783">
        <v>0</v>
      </c>
      <c r="N783">
        <v>107</v>
      </c>
      <c r="O783">
        <v>0</v>
      </c>
      <c r="P783">
        <v>0</v>
      </c>
      <c r="Q783">
        <v>1349</v>
      </c>
      <c r="R783">
        <v>150</v>
      </c>
      <c r="S783">
        <v>36</v>
      </c>
      <c r="T783">
        <v>0</v>
      </c>
      <c r="U783">
        <v>152</v>
      </c>
      <c r="V783">
        <v>0</v>
      </c>
      <c r="W783">
        <v>200</v>
      </c>
      <c r="X783">
        <v>155</v>
      </c>
      <c r="Y783">
        <v>143</v>
      </c>
      <c r="Z783">
        <v>216</v>
      </c>
      <c r="AA783">
        <v>160</v>
      </c>
      <c r="AB783">
        <v>0</v>
      </c>
      <c r="AC783">
        <v>99</v>
      </c>
      <c r="AD783">
        <v>111</v>
      </c>
      <c r="AE783">
        <v>1272</v>
      </c>
      <c r="AF783">
        <v>741</v>
      </c>
      <c r="AJ783">
        <v>2.94</v>
      </c>
      <c r="AK783" t="str">
        <f t="shared" si="12"/>
        <v>SG210-6200</v>
      </c>
    </row>
    <row r="784" spans="1:37">
      <c r="A784" t="s">
        <v>1422</v>
      </c>
      <c r="B784" t="s">
        <v>1423</v>
      </c>
      <c r="C784" t="s">
        <v>68</v>
      </c>
      <c r="D784" t="s">
        <v>292</v>
      </c>
      <c r="E784">
        <v>65</v>
      </c>
      <c r="F784">
        <v>0.3</v>
      </c>
      <c r="G784">
        <v>396</v>
      </c>
      <c r="H784">
        <v>148</v>
      </c>
      <c r="I784">
        <v>154</v>
      </c>
      <c r="J784">
        <v>153</v>
      </c>
      <c r="K784">
        <v>529</v>
      </c>
      <c r="L784">
        <v>243</v>
      </c>
      <c r="M784">
        <v>0</v>
      </c>
      <c r="N784">
        <v>330</v>
      </c>
      <c r="O784">
        <v>0</v>
      </c>
      <c r="P784">
        <v>0</v>
      </c>
      <c r="Q784">
        <v>199</v>
      </c>
      <c r="R784">
        <v>171</v>
      </c>
      <c r="S784">
        <v>176</v>
      </c>
      <c r="T784">
        <v>239</v>
      </c>
      <c r="U784">
        <v>30</v>
      </c>
      <c r="V784">
        <v>242</v>
      </c>
      <c r="W784">
        <v>201</v>
      </c>
      <c r="X784">
        <v>38</v>
      </c>
      <c r="Y784">
        <v>188</v>
      </c>
      <c r="Z784">
        <v>42</v>
      </c>
      <c r="AA784">
        <v>129</v>
      </c>
      <c r="AB784">
        <v>88</v>
      </c>
      <c r="AC784">
        <v>156</v>
      </c>
      <c r="AD784">
        <v>311</v>
      </c>
      <c r="AE784">
        <v>1840</v>
      </c>
      <c r="AF784">
        <v>3400</v>
      </c>
      <c r="AJ784">
        <v>4.91</v>
      </c>
      <c r="AK784" t="str">
        <f t="shared" si="12"/>
        <v>SG211-5000</v>
      </c>
    </row>
    <row r="785" spans="1:37">
      <c r="A785" t="s">
        <v>1424</v>
      </c>
      <c r="B785" t="s">
        <v>1423</v>
      </c>
      <c r="C785" t="s">
        <v>68</v>
      </c>
      <c r="D785" t="s">
        <v>1425</v>
      </c>
      <c r="E785">
        <v>65</v>
      </c>
      <c r="F785">
        <v>1.7</v>
      </c>
      <c r="G785">
        <v>46</v>
      </c>
      <c r="H785">
        <v>49</v>
      </c>
      <c r="I785">
        <v>78</v>
      </c>
      <c r="J785">
        <v>75</v>
      </c>
      <c r="K785">
        <v>362</v>
      </c>
      <c r="L785">
        <v>18</v>
      </c>
      <c r="M785">
        <v>0</v>
      </c>
      <c r="N785">
        <v>38</v>
      </c>
      <c r="O785">
        <v>0</v>
      </c>
      <c r="P785">
        <v>0</v>
      </c>
      <c r="Q785">
        <v>324</v>
      </c>
      <c r="R785">
        <v>46</v>
      </c>
      <c r="S785">
        <v>147</v>
      </c>
      <c r="T785">
        <v>0</v>
      </c>
      <c r="U785">
        <v>0</v>
      </c>
      <c r="V785">
        <v>172</v>
      </c>
      <c r="W785">
        <v>0</v>
      </c>
      <c r="X785">
        <v>151</v>
      </c>
      <c r="Y785">
        <v>167</v>
      </c>
      <c r="Z785">
        <v>92</v>
      </c>
      <c r="AA785">
        <v>19</v>
      </c>
      <c r="AB785">
        <v>0</v>
      </c>
      <c r="AC785">
        <v>0</v>
      </c>
      <c r="AD785">
        <v>153</v>
      </c>
      <c r="AE785">
        <v>901</v>
      </c>
      <c r="AF785">
        <v>1375</v>
      </c>
      <c r="AJ785">
        <v>4.72</v>
      </c>
      <c r="AK785" t="str">
        <f t="shared" si="12"/>
        <v>SG211-6200</v>
      </c>
    </row>
    <row r="786" spans="1:37">
      <c r="A786" t="s">
        <v>1426</v>
      </c>
      <c r="B786" t="s">
        <v>1427</v>
      </c>
      <c r="C786" t="s">
        <v>68</v>
      </c>
      <c r="D786" t="s">
        <v>1428</v>
      </c>
      <c r="E786">
        <v>65</v>
      </c>
      <c r="F786">
        <v>0</v>
      </c>
      <c r="G786">
        <v>0</v>
      </c>
      <c r="H786">
        <v>38</v>
      </c>
      <c r="I786">
        <v>146</v>
      </c>
      <c r="J786">
        <v>73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113</v>
      </c>
      <c r="V786">
        <v>760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873</v>
      </c>
      <c r="AF786">
        <v>0</v>
      </c>
      <c r="AJ786">
        <v>3</v>
      </c>
      <c r="AK786" t="str">
        <f t="shared" si="12"/>
        <v>SG213-3700</v>
      </c>
    </row>
    <row r="787" spans="1:37">
      <c r="A787" t="s">
        <v>1429</v>
      </c>
      <c r="B787" t="s">
        <v>1427</v>
      </c>
      <c r="C787" t="s">
        <v>68</v>
      </c>
      <c r="D787" t="s">
        <v>1428</v>
      </c>
      <c r="E787">
        <v>65</v>
      </c>
      <c r="F787">
        <v>-0.1</v>
      </c>
      <c r="G787">
        <v>200</v>
      </c>
      <c r="H787">
        <v>466</v>
      </c>
      <c r="I787">
        <v>508</v>
      </c>
      <c r="J787">
        <v>419</v>
      </c>
      <c r="K787">
        <v>0</v>
      </c>
      <c r="L787">
        <v>84</v>
      </c>
      <c r="M787">
        <v>0</v>
      </c>
      <c r="N787">
        <v>167</v>
      </c>
      <c r="O787">
        <v>0</v>
      </c>
      <c r="P787">
        <v>0</v>
      </c>
      <c r="Q787">
        <v>-167</v>
      </c>
      <c r="R787">
        <v>422</v>
      </c>
      <c r="S787">
        <v>155</v>
      </c>
      <c r="T787">
        <v>150</v>
      </c>
      <c r="U787">
        <v>1092</v>
      </c>
      <c r="V787">
        <v>1488</v>
      </c>
      <c r="W787">
        <v>0</v>
      </c>
      <c r="X787">
        <v>164</v>
      </c>
      <c r="Y787">
        <v>0</v>
      </c>
      <c r="Z787">
        <v>726</v>
      </c>
      <c r="AA787">
        <v>255</v>
      </c>
      <c r="AB787">
        <v>282</v>
      </c>
      <c r="AC787">
        <v>721</v>
      </c>
      <c r="AD787">
        <v>0</v>
      </c>
      <c r="AE787">
        <v>5033</v>
      </c>
      <c r="AF787">
        <v>3754</v>
      </c>
      <c r="AJ787">
        <v>4.34</v>
      </c>
      <c r="AK787" t="str">
        <f t="shared" si="12"/>
        <v>SG213-5000</v>
      </c>
    </row>
    <row r="788" spans="1:37">
      <c r="A788" t="s">
        <v>1430</v>
      </c>
      <c r="B788" t="s">
        <v>1427</v>
      </c>
      <c r="C788" t="s">
        <v>68</v>
      </c>
      <c r="D788" t="s">
        <v>1428</v>
      </c>
      <c r="E788">
        <v>65</v>
      </c>
      <c r="F788">
        <v>3.4</v>
      </c>
      <c r="G788">
        <v>0</v>
      </c>
      <c r="H788">
        <v>235</v>
      </c>
      <c r="I788">
        <v>380</v>
      </c>
      <c r="J788">
        <v>315</v>
      </c>
      <c r="K788">
        <v>3178</v>
      </c>
      <c r="L788">
        <v>208</v>
      </c>
      <c r="M788">
        <v>0</v>
      </c>
      <c r="N788">
        <v>0</v>
      </c>
      <c r="O788">
        <v>0</v>
      </c>
      <c r="P788">
        <v>0</v>
      </c>
      <c r="Q788">
        <v>3178</v>
      </c>
      <c r="R788">
        <v>0</v>
      </c>
      <c r="S788">
        <v>95</v>
      </c>
      <c r="T788">
        <v>266</v>
      </c>
      <c r="U788">
        <v>344</v>
      </c>
      <c r="V788">
        <v>1038</v>
      </c>
      <c r="W788">
        <v>204</v>
      </c>
      <c r="X788">
        <v>330</v>
      </c>
      <c r="Y788">
        <v>522</v>
      </c>
      <c r="Z788">
        <v>504</v>
      </c>
      <c r="AA788">
        <v>154</v>
      </c>
      <c r="AB788">
        <v>124</v>
      </c>
      <c r="AC788">
        <v>0</v>
      </c>
      <c r="AD788">
        <v>197</v>
      </c>
      <c r="AE788">
        <v>3778</v>
      </c>
      <c r="AF788">
        <v>1599</v>
      </c>
      <c r="AJ788">
        <v>5.66</v>
      </c>
      <c r="AK788" t="str">
        <f t="shared" si="12"/>
        <v>SG213-6200</v>
      </c>
    </row>
    <row r="789" spans="1:37">
      <c r="A789" t="s">
        <v>1431</v>
      </c>
      <c r="B789" t="s">
        <v>1432</v>
      </c>
      <c r="C789" t="s">
        <v>101</v>
      </c>
      <c r="D789" t="s">
        <v>1433</v>
      </c>
      <c r="E789">
        <v>65</v>
      </c>
      <c r="F789">
        <v>-0.2</v>
      </c>
      <c r="G789">
        <v>491</v>
      </c>
      <c r="H789">
        <v>617</v>
      </c>
      <c r="I789">
        <v>551</v>
      </c>
      <c r="J789">
        <v>798</v>
      </c>
      <c r="K789">
        <v>0</v>
      </c>
      <c r="L789">
        <v>327</v>
      </c>
      <c r="M789">
        <v>0</v>
      </c>
      <c r="N789">
        <v>409</v>
      </c>
      <c r="O789">
        <v>0</v>
      </c>
      <c r="P789">
        <v>0</v>
      </c>
      <c r="Q789">
        <v>-409</v>
      </c>
      <c r="R789">
        <v>234</v>
      </c>
      <c r="S789">
        <v>492</v>
      </c>
      <c r="T789">
        <v>1079</v>
      </c>
      <c r="U789">
        <v>279</v>
      </c>
      <c r="V789">
        <v>510</v>
      </c>
      <c r="W789">
        <v>451</v>
      </c>
      <c r="X789">
        <v>496</v>
      </c>
      <c r="Y789">
        <v>663</v>
      </c>
      <c r="Z789">
        <v>256</v>
      </c>
      <c r="AA789">
        <v>1512</v>
      </c>
      <c r="AB789">
        <v>2605</v>
      </c>
      <c r="AC789">
        <v>873</v>
      </c>
      <c r="AD789">
        <v>364</v>
      </c>
      <c r="AE789">
        <v>9580</v>
      </c>
      <c r="AF789">
        <v>9077</v>
      </c>
      <c r="AJ789">
        <v>2.7</v>
      </c>
      <c r="AK789" t="str">
        <f t="shared" si="12"/>
        <v>SG214-5000</v>
      </c>
    </row>
    <row r="790" spans="1:37">
      <c r="A790" t="s">
        <v>1434</v>
      </c>
      <c r="B790" t="s">
        <v>1432</v>
      </c>
      <c r="C790" t="s">
        <v>101</v>
      </c>
      <c r="D790" t="s">
        <v>1435</v>
      </c>
      <c r="E790">
        <v>65</v>
      </c>
      <c r="F790">
        <v>7.1</v>
      </c>
      <c r="G790">
        <v>196</v>
      </c>
      <c r="H790">
        <v>523</v>
      </c>
      <c r="I790">
        <v>341</v>
      </c>
      <c r="J790">
        <v>307</v>
      </c>
      <c r="K790">
        <v>15058</v>
      </c>
      <c r="L790">
        <v>373</v>
      </c>
      <c r="M790">
        <v>2</v>
      </c>
      <c r="N790">
        <v>163</v>
      </c>
      <c r="O790">
        <v>0</v>
      </c>
      <c r="P790">
        <v>0</v>
      </c>
      <c r="Q790">
        <v>14895</v>
      </c>
      <c r="R790">
        <v>267</v>
      </c>
      <c r="S790">
        <v>360</v>
      </c>
      <c r="T790">
        <v>0</v>
      </c>
      <c r="U790">
        <v>1210</v>
      </c>
      <c r="V790">
        <v>95</v>
      </c>
      <c r="W790">
        <v>159</v>
      </c>
      <c r="X790">
        <v>224</v>
      </c>
      <c r="Y790">
        <v>455</v>
      </c>
      <c r="Z790">
        <v>166</v>
      </c>
      <c r="AA790">
        <v>160</v>
      </c>
      <c r="AB790">
        <v>248</v>
      </c>
      <c r="AC790">
        <v>315</v>
      </c>
      <c r="AD790">
        <v>294</v>
      </c>
      <c r="AE790">
        <v>3686</v>
      </c>
      <c r="AF790">
        <v>12097</v>
      </c>
      <c r="AJ790">
        <v>1.81</v>
      </c>
      <c r="AK790" t="str">
        <f t="shared" si="12"/>
        <v>SG214-6200</v>
      </c>
    </row>
    <row r="791" spans="1:37">
      <c r="A791" t="s">
        <v>6016</v>
      </c>
      <c r="B791" t="s">
        <v>1437</v>
      </c>
      <c r="C791" t="s">
        <v>267</v>
      </c>
      <c r="D791" t="s">
        <v>292</v>
      </c>
      <c r="E791">
        <v>65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7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39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J791">
        <v>0</v>
      </c>
      <c r="AK791" t="str">
        <f t="shared" si="12"/>
        <v>SG224-3700</v>
      </c>
    </row>
    <row r="792" spans="1:37">
      <c r="A792" t="s">
        <v>1436</v>
      </c>
      <c r="B792" t="s">
        <v>1437</v>
      </c>
      <c r="C792" t="s">
        <v>267</v>
      </c>
      <c r="D792" t="s">
        <v>292</v>
      </c>
      <c r="E792">
        <v>65</v>
      </c>
      <c r="F792">
        <v>-0.3</v>
      </c>
      <c r="G792">
        <v>356</v>
      </c>
      <c r="H792">
        <v>219</v>
      </c>
      <c r="I792">
        <v>318</v>
      </c>
      <c r="J792">
        <v>269</v>
      </c>
      <c r="K792">
        <v>0</v>
      </c>
      <c r="L792">
        <v>301</v>
      </c>
      <c r="M792">
        <v>0</v>
      </c>
      <c r="N792">
        <v>297</v>
      </c>
      <c r="O792">
        <v>0</v>
      </c>
      <c r="P792">
        <v>0</v>
      </c>
      <c r="Q792">
        <v>-297</v>
      </c>
      <c r="R792">
        <v>317</v>
      </c>
      <c r="S792">
        <v>234</v>
      </c>
      <c r="T792">
        <v>302</v>
      </c>
      <c r="U792">
        <v>120</v>
      </c>
      <c r="V792">
        <v>557</v>
      </c>
      <c r="W792">
        <v>168</v>
      </c>
      <c r="X792">
        <v>525</v>
      </c>
      <c r="Y792">
        <v>459</v>
      </c>
      <c r="Z792">
        <v>47</v>
      </c>
      <c r="AA792">
        <v>244</v>
      </c>
      <c r="AB792">
        <v>297</v>
      </c>
      <c r="AC792">
        <v>278</v>
      </c>
      <c r="AD792">
        <v>0</v>
      </c>
      <c r="AE792">
        <v>3231</v>
      </c>
      <c r="AF792">
        <v>4239</v>
      </c>
      <c r="AJ792">
        <v>6.42</v>
      </c>
      <c r="AK792" t="str">
        <f t="shared" si="12"/>
        <v>SG224-5000</v>
      </c>
    </row>
    <row r="793" spans="1:37">
      <c r="A793" t="s">
        <v>1438</v>
      </c>
      <c r="B793" t="s">
        <v>1437</v>
      </c>
      <c r="C793" t="s">
        <v>267</v>
      </c>
      <c r="D793" t="s">
        <v>1425</v>
      </c>
      <c r="E793">
        <v>65</v>
      </c>
      <c r="F793">
        <v>2.9</v>
      </c>
      <c r="G793">
        <v>73</v>
      </c>
      <c r="H793">
        <v>235</v>
      </c>
      <c r="I793">
        <v>193</v>
      </c>
      <c r="J793">
        <v>123</v>
      </c>
      <c r="K793">
        <v>2821</v>
      </c>
      <c r="L793">
        <v>324</v>
      </c>
      <c r="M793">
        <v>0</v>
      </c>
      <c r="N793">
        <v>61</v>
      </c>
      <c r="O793">
        <v>0</v>
      </c>
      <c r="P793">
        <v>0</v>
      </c>
      <c r="Q793">
        <v>2760</v>
      </c>
      <c r="R793">
        <v>154</v>
      </c>
      <c r="S793">
        <v>481</v>
      </c>
      <c r="T793">
        <v>225</v>
      </c>
      <c r="U793">
        <v>0</v>
      </c>
      <c r="V793">
        <v>333</v>
      </c>
      <c r="W793">
        <v>58</v>
      </c>
      <c r="X793">
        <v>63</v>
      </c>
      <c r="Y793">
        <v>83</v>
      </c>
      <c r="Z793">
        <v>0</v>
      </c>
      <c r="AA793">
        <v>130</v>
      </c>
      <c r="AB793">
        <v>61</v>
      </c>
      <c r="AC793">
        <v>27</v>
      </c>
      <c r="AD793">
        <v>12</v>
      </c>
      <c r="AE793">
        <v>1473</v>
      </c>
      <c r="AF793">
        <v>2148</v>
      </c>
      <c r="AJ793">
        <v>4.33</v>
      </c>
      <c r="AK793" t="str">
        <f t="shared" si="12"/>
        <v>SG224-6200</v>
      </c>
    </row>
    <row r="794" spans="1:37">
      <c r="A794" t="s">
        <v>1439</v>
      </c>
      <c r="B794" t="s">
        <v>648</v>
      </c>
      <c r="C794" t="s">
        <v>68</v>
      </c>
      <c r="D794" t="s">
        <v>1440</v>
      </c>
      <c r="E794">
        <v>65</v>
      </c>
      <c r="F794">
        <v>2.4</v>
      </c>
      <c r="G794">
        <v>101</v>
      </c>
      <c r="H794">
        <v>188</v>
      </c>
      <c r="I794">
        <v>257</v>
      </c>
      <c r="J794">
        <v>403</v>
      </c>
      <c r="K794">
        <v>1859</v>
      </c>
      <c r="L794">
        <v>371</v>
      </c>
      <c r="M794">
        <v>0</v>
      </c>
      <c r="N794">
        <v>84</v>
      </c>
      <c r="O794">
        <v>0</v>
      </c>
      <c r="P794">
        <v>0</v>
      </c>
      <c r="Q794">
        <v>1775</v>
      </c>
      <c r="R794">
        <v>263</v>
      </c>
      <c r="S794">
        <v>289</v>
      </c>
      <c r="T794">
        <v>145</v>
      </c>
      <c r="U794">
        <v>130</v>
      </c>
      <c r="V794">
        <v>0</v>
      </c>
      <c r="W794">
        <v>287</v>
      </c>
      <c r="X794">
        <v>691</v>
      </c>
      <c r="Y794">
        <v>701</v>
      </c>
      <c r="Z794">
        <v>373</v>
      </c>
      <c r="AA794">
        <v>446</v>
      </c>
      <c r="AB794">
        <v>703</v>
      </c>
      <c r="AC794">
        <v>694</v>
      </c>
      <c r="AD794">
        <v>378</v>
      </c>
      <c r="AE794">
        <v>4837</v>
      </c>
      <c r="AF794">
        <v>4826</v>
      </c>
      <c r="AJ794">
        <v>4.9400000000000004</v>
      </c>
      <c r="AK794" t="str">
        <f t="shared" si="12"/>
        <v>SG228-5000</v>
      </c>
    </row>
    <row r="795" spans="1:37">
      <c r="A795" t="s">
        <v>1441</v>
      </c>
      <c r="B795" t="s">
        <v>648</v>
      </c>
      <c r="C795" t="s">
        <v>68</v>
      </c>
      <c r="D795" t="s">
        <v>1440</v>
      </c>
      <c r="E795">
        <v>65</v>
      </c>
      <c r="F795">
        <v>2.8</v>
      </c>
      <c r="G795">
        <v>205</v>
      </c>
      <c r="H795">
        <v>142</v>
      </c>
      <c r="I795">
        <v>131</v>
      </c>
      <c r="J795">
        <v>263</v>
      </c>
      <c r="K795">
        <v>1740</v>
      </c>
      <c r="L795">
        <v>201</v>
      </c>
      <c r="M795">
        <v>0</v>
      </c>
      <c r="N795">
        <v>171</v>
      </c>
      <c r="O795">
        <v>0</v>
      </c>
      <c r="P795">
        <v>0</v>
      </c>
      <c r="Q795">
        <v>1569</v>
      </c>
      <c r="R795">
        <v>47</v>
      </c>
      <c r="S795">
        <v>152</v>
      </c>
      <c r="T795">
        <v>197</v>
      </c>
      <c r="U795">
        <v>77</v>
      </c>
      <c r="V795">
        <v>0</v>
      </c>
      <c r="W795">
        <v>0</v>
      </c>
      <c r="X795">
        <v>359</v>
      </c>
      <c r="Y795">
        <v>299</v>
      </c>
      <c r="Z795">
        <v>343</v>
      </c>
      <c r="AA795">
        <v>295</v>
      </c>
      <c r="AB795">
        <v>228</v>
      </c>
      <c r="AC795">
        <v>1201</v>
      </c>
      <c r="AD795">
        <v>0</v>
      </c>
      <c r="AE795">
        <v>3151</v>
      </c>
      <c r="AF795">
        <v>5027</v>
      </c>
      <c r="AJ795">
        <v>4.9400000000000004</v>
      </c>
      <c r="AK795" t="str">
        <f t="shared" si="12"/>
        <v>SG228-6200</v>
      </c>
    </row>
    <row r="796" spans="1:37">
      <c r="A796" t="s">
        <v>1442</v>
      </c>
      <c r="B796" t="s">
        <v>1443</v>
      </c>
      <c r="C796" t="s">
        <v>68</v>
      </c>
      <c r="D796" t="s">
        <v>292</v>
      </c>
      <c r="E796">
        <v>65</v>
      </c>
      <c r="F796">
        <v>-0.8</v>
      </c>
      <c r="G796">
        <v>141</v>
      </c>
      <c r="H796">
        <v>35</v>
      </c>
      <c r="I796">
        <v>74</v>
      </c>
      <c r="J796">
        <v>104</v>
      </c>
      <c r="K796">
        <v>0</v>
      </c>
      <c r="L796">
        <v>81</v>
      </c>
      <c r="M796">
        <v>0</v>
      </c>
      <c r="N796">
        <v>117</v>
      </c>
      <c r="O796">
        <v>0</v>
      </c>
      <c r="P796">
        <v>0</v>
      </c>
      <c r="Q796">
        <v>-117</v>
      </c>
      <c r="R796">
        <v>92</v>
      </c>
      <c r="S796">
        <v>26</v>
      </c>
      <c r="T796">
        <v>80</v>
      </c>
      <c r="U796">
        <v>0</v>
      </c>
      <c r="V796">
        <v>183</v>
      </c>
      <c r="W796">
        <v>155</v>
      </c>
      <c r="X796">
        <v>0</v>
      </c>
      <c r="Y796">
        <v>0</v>
      </c>
      <c r="Z796">
        <v>0</v>
      </c>
      <c r="AA796">
        <v>171</v>
      </c>
      <c r="AB796">
        <v>524</v>
      </c>
      <c r="AC796">
        <v>0</v>
      </c>
      <c r="AD796">
        <v>106</v>
      </c>
      <c r="AE796">
        <v>1245</v>
      </c>
      <c r="AF796">
        <v>853</v>
      </c>
      <c r="AJ796">
        <v>4.32</v>
      </c>
      <c r="AK796" t="str">
        <f t="shared" si="12"/>
        <v>SG240-5000</v>
      </c>
    </row>
    <row r="797" spans="1:37">
      <c r="A797" t="s">
        <v>1444</v>
      </c>
      <c r="B797" t="s">
        <v>1443</v>
      </c>
      <c r="C797" t="s">
        <v>68</v>
      </c>
      <c r="D797" t="s">
        <v>292</v>
      </c>
      <c r="E797">
        <v>65</v>
      </c>
      <c r="F797">
        <v>5.0999999999999996</v>
      </c>
      <c r="G797">
        <v>0</v>
      </c>
      <c r="H797">
        <v>59</v>
      </c>
      <c r="I797">
        <v>69</v>
      </c>
      <c r="J797">
        <v>56</v>
      </c>
      <c r="K797">
        <v>1214</v>
      </c>
      <c r="L797">
        <v>22</v>
      </c>
      <c r="M797">
        <v>0</v>
      </c>
      <c r="N797">
        <v>0</v>
      </c>
      <c r="O797">
        <v>0</v>
      </c>
      <c r="P797">
        <v>0</v>
      </c>
      <c r="Q797">
        <v>1214</v>
      </c>
      <c r="R797">
        <v>0</v>
      </c>
      <c r="S797">
        <v>0</v>
      </c>
      <c r="T797">
        <v>117</v>
      </c>
      <c r="U797">
        <v>61</v>
      </c>
      <c r="V797">
        <v>235</v>
      </c>
      <c r="W797">
        <v>0</v>
      </c>
      <c r="X797">
        <v>0</v>
      </c>
      <c r="Y797">
        <v>0</v>
      </c>
      <c r="Z797">
        <v>111</v>
      </c>
      <c r="AA797">
        <v>35</v>
      </c>
      <c r="AB797">
        <v>0</v>
      </c>
      <c r="AC797">
        <v>61</v>
      </c>
      <c r="AD797">
        <v>46</v>
      </c>
      <c r="AE797">
        <v>666</v>
      </c>
      <c r="AF797">
        <v>519</v>
      </c>
      <c r="AJ797">
        <v>4.32</v>
      </c>
      <c r="AK797" t="str">
        <f t="shared" si="12"/>
        <v>SG240-6200</v>
      </c>
    </row>
    <row r="798" spans="1:37">
      <c r="A798" t="s">
        <v>1445</v>
      </c>
      <c r="B798" t="s">
        <v>1446</v>
      </c>
      <c r="C798" t="s">
        <v>101</v>
      </c>
      <c r="D798" t="s">
        <v>1447</v>
      </c>
      <c r="E798">
        <v>65</v>
      </c>
      <c r="F798">
        <v>0</v>
      </c>
      <c r="G798">
        <v>0</v>
      </c>
      <c r="H798">
        <v>114</v>
      </c>
      <c r="I798">
        <v>79</v>
      </c>
      <c r="J798">
        <v>79</v>
      </c>
      <c r="K798">
        <v>0</v>
      </c>
      <c r="L798">
        <v>35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342</v>
      </c>
      <c r="T798">
        <v>0</v>
      </c>
      <c r="U798">
        <v>0</v>
      </c>
      <c r="V798">
        <v>0</v>
      </c>
      <c r="W798">
        <v>40</v>
      </c>
      <c r="X798">
        <v>89</v>
      </c>
      <c r="Y798">
        <v>23</v>
      </c>
      <c r="Z798">
        <v>0</v>
      </c>
      <c r="AA798">
        <v>0</v>
      </c>
      <c r="AB798">
        <v>0</v>
      </c>
      <c r="AC798">
        <v>451</v>
      </c>
      <c r="AD798">
        <v>0</v>
      </c>
      <c r="AE798">
        <v>945</v>
      </c>
      <c r="AF798">
        <v>545</v>
      </c>
      <c r="AJ798">
        <v>2.39</v>
      </c>
      <c r="AK798" t="str">
        <f t="shared" si="12"/>
        <v>SG241-3700</v>
      </c>
    </row>
    <row r="799" spans="1:37">
      <c r="A799" t="s">
        <v>1448</v>
      </c>
      <c r="B799" t="s">
        <v>1446</v>
      </c>
      <c r="C799" t="s">
        <v>101</v>
      </c>
      <c r="D799" t="s">
        <v>1447</v>
      </c>
      <c r="E799">
        <v>65</v>
      </c>
      <c r="F799">
        <v>3.4</v>
      </c>
      <c r="G799">
        <v>171</v>
      </c>
      <c r="H799">
        <v>366</v>
      </c>
      <c r="I799">
        <v>475</v>
      </c>
      <c r="J799">
        <v>652</v>
      </c>
      <c r="K799">
        <v>5114</v>
      </c>
      <c r="L799">
        <v>990</v>
      </c>
      <c r="M799">
        <v>0</v>
      </c>
      <c r="N799">
        <v>143</v>
      </c>
      <c r="O799">
        <v>0</v>
      </c>
      <c r="P799">
        <v>0</v>
      </c>
      <c r="Q799">
        <v>4971</v>
      </c>
      <c r="R799">
        <v>560</v>
      </c>
      <c r="S799">
        <v>606</v>
      </c>
      <c r="T799">
        <v>0</v>
      </c>
      <c r="U799">
        <v>491</v>
      </c>
      <c r="V799">
        <v>437</v>
      </c>
      <c r="W799">
        <v>260</v>
      </c>
      <c r="X799">
        <v>1056</v>
      </c>
      <c r="Y799">
        <v>1114</v>
      </c>
      <c r="Z799">
        <v>1384</v>
      </c>
      <c r="AA799">
        <v>1166</v>
      </c>
      <c r="AB799">
        <v>828</v>
      </c>
      <c r="AC799">
        <v>245</v>
      </c>
      <c r="AD799">
        <v>236</v>
      </c>
      <c r="AE799">
        <v>7823</v>
      </c>
      <c r="AF799">
        <v>11127</v>
      </c>
      <c r="AJ799">
        <v>1.88</v>
      </c>
      <c r="AK799" t="str">
        <f t="shared" si="12"/>
        <v>SG241-5000</v>
      </c>
    </row>
    <row r="800" spans="1:37">
      <c r="A800" t="s">
        <v>1449</v>
      </c>
      <c r="B800" t="s">
        <v>1446</v>
      </c>
      <c r="C800" t="s">
        <v>101</v>
      </c>
      <c r="D800" t="s">
        <v>1435</v>
      </c>
      <c r="E800">
        <v>65</v>
      </c>
      <c r="F800">
        <v>14.6</v>
      </c>
      <c r="G800">
        <v>362</v>
      </c>
      <c r="H800">
        <v>279</v>
      </c>
      <c r="I800">
        <v>473</v>
      </c>
      <c r="J800">
        <v>698</v>
      </c>
      <c r="K800">
        <v>16603</v>
      </c>
      <c r="L800">
        <v>820</v>
      </c>
      <c r="M800">
        <v>0</v>
      </c>
      <c r="N800">
        <v>302</v>
      </c>
      <c r="O800">
        <v>0</v>
      </c>
      <c r="P800">
        <v>0</v>
      </c>
      <c r="Q800">
        <v>16301</v>
      </c>
      <c r="R800">
        <v>0</v>
      </c>
      <c r="S800">
        <v>223</v>
      </c>
      <c r="T800">
        <v>360</v>
      </c>
      <c r="U800">
        <v>255</v>
      </c>
      <c r="V800">
        <v>268</v>
      </c>
      <c r="W800">
        <v>426</v>
      </c>
      <c r="X800">
        <v>1306</v>
      </c>
      <c r="Y800">
        <v>630</v>
      </c>
      <c r="Z800">
        <v>969</v>
      </c>
      <c r="AA800">
        <v>328</v>
      </c>
      <c r="AB800">
        <v>2144</v>
      </c>
      <c r="AC800">
        <v>214</v>
      </c>
      <c r="AD800">
        <v>1249</v>
      </c>
      <c r="AE800">
        <v>8372</v>
      </c>
      <c r="AF800">
        <v>8230</v>
      </c>
      <c r="AJ800">
        <v>2.0099999999999998</v>
      </c>
      <c r="AK800" t="str">
        <f t="shared" si="12"/>
        <v>SG241-6200</v>
      </c>
    </row>
    <row r="801" spans="1:37">
      <c r="A801" t="s">
        <v>1450</v>
      </c>
      <c r="B801" t="s">
        <v>1451</v>
      </c>
      <c r="C801" t="s">
        <v>68</v>
      </c>
      <c r="D801" t="s">
        <v>1452</v>
      </c>
      <c r="E801">
        <v>65</v>
      </c>
      <c r="F801">
        <v>0</v>
      </c>
      <c r="G801">
        <v>0</v>
      </c>
      <c r="H801">
        <v>0</v>
      </c>
      <c r="I801">
        <v>6</v>
      </c>
      <c r="J801">
        <v>3</v>
      </c>
      <c r="K801">
        <v>1254</v>
      </c>
      <c r="L801">
        <v>16</v>
      </c>
      <c r="M801">
        <v>0</v>
      </c>
      <c r="N801">
        <v>0</v>
      </c>
      <c r="O801">
        <v>0</v>
      </c>
      <c r="P801">
        <v>0</v>
      </c>
      <c r="Q801">
        <v>1254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36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36</v>
      </c>
      <c r="AF801">
        <v>0</v>
      </c>
      <c r="AJ801">
        <v>4.79</v>
      </c>
      <c r="AK801" t="str">
        <f t="shared" si="12"/>
        <v>SG243-5000</v>
      </c>
    </row>
    <row r="802" spans="1:37">
      <c r="A802" t="s">
        <v>1453</v>
      </c>
      <c r="B802" t="s">
        <v>1451</v>
      </c>
      <c r="C802" t="s">
        <v>68</v>
      </c>
      <c r="D802" t="s">
        <v>1452</v>
      </c>
      <c r="E802">
        <v>65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1161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1161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J802">
        <v>4.79</v>
      </c>
      <c r="AK802" t="str">
        <f t="shared" si="12"/>
        <v>SG243-6200</v>
      </c>
    </row>
    <row r="803" spans="1:37">
      <c r="A803" t="s">
        <v>6524</v>
      </c>
      <c r="B803" t="s">
        <v>1455</v>
      </c>
      <c r="C803" t="s">
        <v>68</v>
      </c>
      <c r="D803" t="s">
        <v>292</v>
      </c>
      <c r="E803">
        <v>65</v>
      </c>
      <c r="F803">
        <v>0</v>
      </c>
      <c r="G803">
        <v>95</v>
      </c>
      <c r="H803">
        <v>0</v>
      </c>
      <c r="I803">
        <v>0</v>
      </c>
      <c r="J803">
        <v>32</v>
      </c>
      <c r="K803">
        <v>0</v>
      </c>
      <c r="L803">
        <v>0</v>
      </c>
      <c r="M803">
        <v>0</v>
      </c>
      <c r="N803">
        <v>79</v>
      </c>
      <c r="O803">
        <v>0</v>
      </c>
      <c r="P803">
        <v>0</v>
      </c>
      <c r="Q803">
        <v>-79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386</v>
      </c>
      <c r="AB803">
        <v>0</v>
      </c>
      <c r="AC803">
        <v>0</v>
      </c>
      <c r="AD803">
        <v>0</v>
      </c>
      <c r="AE803">
        <v>386</v>
      </c>
      <c r="AF803">
        <v>0</v>
      </c>
      <c r="AJ803">
        <v>2.96</v>
      </c>
      <c r="AK803" t="str">
        <f t="shared" si="12"/>
        <v>SG246-3700</v>
      </c>
    </row>
    <row r="804" spans="1:37">
      <c r="A804" t="s">
        <v>1454</v>
      </c>
      <c r="B804" t="s">
        <v>1455</v>
      </c>
      <c r="C804" t="s">
        <v>68</v>
      </c>
      <c r="D804" t="s">
        <v>292</v>
      </c>
      <c r="E804">
        <v>65</v>
      </c>
      <c r="F804">
        <v>42.1</v>
      </c>
      <c r="G804">
        <v>233</v>
      </c>
      <c r="H804">
        <v>55</v>
      </c>
      <c r="I804">
        <v>28</v>
      </c>
      <c r="J804">
        <v>1006</v>
      </c>
      <c r="K804">
        <v>9456</v>
      </c>
      <c r="L804">
        <v>2123</v>
      </c>
      <c r="M804">
        <v>0</v>
      </c>
      <c r="N804">
        <v>194</v>
      </c>
      <c r="O804">
        <v>0</v>
      </c>
      <c r="P804">
        <v>0</v>
      </c>
      <c r="Q804">
        <v>9262</v>
      </c>
      <c r="R804">
        <v>0</v>
      </c>
      <c r="S804">
        <v>0</v>
      </c>
      <c r="T804">
        <v>139</v>
      </c>
      <c r="U804">
        <v>26</v>
      </c>
      <c r="V804">
        <v>0</v>
      </c>
      <c r="W804">
        <v>0</v>
      </c>
      <c r="X804">
        <v>0</v>
      </c>
      <c r="Y804">
        <v>5773</v>
      </c>
      <c r="Z804">
        <v>1399</v>
      </c>
      <c r="AA804">
        <v>4097</v>
      </c>
      <c r="AB804">
        <v>391</v>
      </c>
      <c r="AC804">
        <v>216</v>
      </c>
      <c r="AD804">
        <v>29</v>
      </c>
      <c r="AE804">
        <v>12070</v>
      </c>
      <c r="AF804">
        <v>2010</v>
      </c>
      <c r="AJ804">
        <v>4.25</v>
      </c>
      <c r="AK804" t="str">
        <f t="shared" si="12"/>
        <v>SG246-5000</v>
      </c>
    </row>
    <row r="805" spans="1:37">
      <c r="A805" t="s">
        <v>1456</v>
      </c>
      <c r="B805" t="s">
        <v>1455</v>
      </c>
      <c r="C805" t="s">
        <v>68</v>
      </c>
      <c r="D805" t="s">
        <v>292</v>
      </c>
      <c r="E805">
        <v>65</v>
      </c>
      <c r="F805">
        <v>7.1</v>
      </c>
      <c r="G805">
        <v>42</v>
      </c>
      <c r="H805">
        <v>76</v>
      </c>
      <c r="I805">
        <v>38</v>
      </c>
      <c r="J805">
        <v>234</v>
      </c>
      <c r="K805">
        <v>2201</v>
      </c>
      <c r="L805">
        <v>79</v>
      </c>
      <c r="M805">
        <v>0</v>
      </c>
      <c r="N805">
        <v>35</v>
      </c>
      <c r="O805">
        <v>0</v>
      </c>
      <c r="P805">
        <v>0</v>
      </c>
      <c r="Q805">
        <v>2166</v>
      </c>
      <c r="R805">
        <v>0</v>
      </c>
      <c r="S805">
        <v>0</v>
      </c>
      <c r="T805">
        <v>89</v>
      </c>
      <c r="U805">
        <v>139</v>
      </c>
      <c r="V805">
        <v>0</v>
      </c>
      <c r="W805">
        <v>0</v>
      </c>
      <c r="X805">
        <v>0</v>
      </c>
      <c r="Y805">
        <v>329</v>
      </c>
      <c r="Z805">
        <v>1063</v>
      </c>
      <c r="AA805">
        <v>579</v>
      </c>
      <c r="AB805">
        <v>260</v>
      </c>
      <c r="AC805">
        <v>0</v>
      </c>
      <c r="AD805">
        <v>352</v>
      </c>
      <c r="AE805">
        <v>2811</v>
      </c>
      <c r="AF805">
        <v>2322</v>
      </c>
      <c r="AJ805">
        <v>3.96</v>
      </c>
      <c r="AK805" t="str">
        <f t="shared" si="12"/>
        <v>SG246-6200</v>
      </c>
    </row>
    <row r="806" spans="1:37">
      <c r="A806" t="s">
        <v>5932</v>
      </c>
      <c r="B806" t="s">
        <v>1458</v>
      </c>
      <c r="C806" t="s">
        <v>68</v>
      </c>
      <c r="D806" t="s">
        <v>292</v>
      </c>
      <c r="E806">
        <v>75</v>
      </c>
      <c r="F806">
        <v>0</v>
      </c>
      <c r="G806">
        <v>10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8</v>
      </c>
      <c r="O806">
        <v>0</v>
      </c>
      <c r="P806">
        <v>0</v>
      </c>
      <c r="Q806">
        <v>-8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J806">
        <v>0</v>
      </c>
      <c r="AK806" t="str">
        <f t="shared" si="12"/>
        <v>SG254-3700</v>
      </c>
    </row>
    <row r="807" spans="1:37">
      <c r="A807" t="s">
        <v>1457</v>
      </c>
      <c r="B807" t="s">
        <v>1458</v>
      </c>
      <c r="C807" t="s">
        <v>68</v>
      </c>
      <c r="D807" t="s">
        <v>292</v>
      </c>
      <c r="E807">
        <v>75</v>
      </c>
      <c r="F807">
        <v>-1</v>
      </c>
      <c r="G807">
        <v>1746</v>
      </c>
      <c r="H807">
        <v>238</v>
      </c>
      <c r="I807">
        <v>264</v>
      </c>
      <c r="J807">
        <v>203</v>
      </c>
      <c r="K807">
        <v>533</v>
      </c>
      <c r="L807">
        <v>1296</v>
      </c>
      <c r="M807">
        <v>0</v>
      </c>
      <c r="N807">
        <v>1455</v>
      </c>
      <c r="O807">
        <v>0</v>
      </c>
      <c r="P807">
        <v>0</v>
      </c>
      <c r="Q807">
        <v>-922</v>
      </c>
      <c r="R807">
        <v>1173</v>
      </c>
      <c r="S807">
        <v>106</v>
      </c>
      <c r="T807">
        <v>609</v>
      </c>
      <c r="U807">
        <v>0</v>
      </c>
      <c r="V807">
        <v>614</v>
      </c>
      <c r="W807">
        <v>109</v>
      </c>
      <c r="X807">
        <v>148</v>
      </c>
      <c r="Y807">
        <v>0</v>
      </c>
      <c r="Z807">
        <v>149</v>
      </c>
      <c r="AA807">
        <v>152</v>
      </c>
      <c r="AB807">
        <v>266</v>
      </c>
      <c r="AC807">
        <v>281</v>
      </c>
      <c r="AD807">
        <v>0</v>
      </c>
      <c r="AE807">
        <v>2434</v>
      </c>
      <c r="AF807">
        <v>2766</v>
      </c>
      <c r="AJ807">
        <v>5.57</v>
      </c>
      <c r="AK807" t="str">
        <f t="shared" si="12"/>
        <v>SG254-5000</v>
      </c>
    </row>
    <row r="808" spans="1:37">
      <c r="A808" t="s">
        <v>1459</v>
      </c>
      <c r="B808" t="s">
        <v>1458</v>
      </c>
      <c r="C808" t="s">
        <v>68</v>
      </c>
      <c r="D808" t="s">
        <v>1425</v>
      </c>
      <c r="E808">
        <v>75</v>
      </c>
      <c r="F808">
        <v>0.9</v>
      </c>
      <c r="G808">
        <v>28</v>
      </c>
      <c r="H808">
        <v>197</v>
      </c>
      <c r="I808">
        <v>137</v>
      </c>
      <c r="J808">
        <v>176</v>
      </c>
      <c r="K808">
        <v>761</v>
      </c>
      <c r="L808">
        <v>136</v>
      </c>
      <c r="M808">
        <v>0</v>
      </c>
      <c r="N808">
        <v>23</v>
      </c>
      <c r="O808">
        <v>0</v>
      </c>
      <c r="P808">
        <v>0</v>
      </c>
      <c r="Q808">
        <v>738</v>
      </c>
      <c r="R808">
        <v>0</v>
      </c>
      <c r="S808">
        <v>181</v>
      </c>
      <c r="T808">
        <v>144</v>
      </c>
      <c r="U808">
        <v>265</v>
      </c>
      <c r="V808">
        <v>184</v>
      </c>
      <c r="W808">
        <v>0</v>
      </c>
      <c r="X808">
        <v>49</v>
      </c>
      <c r="Y808">
        <v>0</v>
      </c>
      <c r="Z808">
        <v>56</v>
      </c>
      <c r="AA808">
        <v>764</v>
      </c>
      <c r="AB808">
        <v>134</v>
      </c>
      <c r="AC808">
        <v>87</v>
      </c>
      <c r="AD808">
        <v>250</v>
      </c>
      <c r="AE808">
        <v>2114</v>
      </c>
      <c r="AF808">
        <v>946</v>
      </c>
      <c r="AJ808">
        <v>5.57</v>
      </c>
      <c r="AK808" t="str">
        <f t="shared" si="12"/>
        <v>SG254-6200</v>
      </c>
    </row>
    <row r="809" spans="1:37">
      <c r="A809" t="s">
        <v>1460</v>
      </c>
      <c r="B809" t="s">
        <v>1461</v>
      </c>
      <c r="C809" t="s">
        <v>1329</v>
      </c>
      <c r="E809">
        <v>192</v>
      </c>
      <c r="F809">
        <v>48.2</v>
      </c>
      <c r="G809">
        <v>439</v>
      </c>
      <c r="H809">
        <v>5</v>
      </c>
      <c r="I809">
        <v>57</v>
      </c>
      <c r="J809">
        <v>30</v>
      </c>
      <c r="K809">
        <v>1330</v>
      </c>
      <c r="L809">
        <v>17</v>
      </c>
      <c r="M809">
        <v>0</v>
      </c>
      <c r="N809">
        <v>366</v>
      </c>
      <c r="O809">
        <v>0</v>
      </c>
      <c r="P809">
        <v>0</v>
      </c>
      <c r="Q809">
        <v>964</v>
      </c>
      <c r="R809">
        <v>0</v>
      </c>
      <c r="S809">
        <v>0</v>
      </c>
      <c r="T809">
        <v>0</v>
      </c>
      <c r="U809">
        <v>15</v>
      </c>
      <c r="V809">
        <v>0</v>
      </c>
      <c r="W809">
        <v>327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18</v>
      </c>
      <c r="AD809">
        <v>0</v>
      </c>
      <c r="AE809">
        <v>360</v>
      </c>
      <c r="AF809">
        <v>924</v>
      </c>
      <c r="AJ809">
        <v>13.637700000000001</v>
      </c>
      <c r="AK809" t="str">
        <f t="shared" si="12"/>
        <v>SG263-5000</v>
      </c>
    </row>
    <row r="810" spans="1:37">
      <c r="A810" t="s">
        <v>1462</v>
      </c>
      <c r="B810" t="s">
        <v>1463</v>
      </c>
      <c r="C810" t="s">
        <v>68</v>
      </c>
      <c r="D810" t="s">
        <v>1400</v>
      </c>
      <c r="E810">
        <v>65</v>
      </c>
      <c r="F810">
        <v>0</v>
      </c>
      <c r="G810">
        <v>0</v>
      </c>
      <c r="H810">
        <v>0</v>
      </c>
      <c r="I810">
        <v>0</v>
      </c>
      <c r="J810">
        <v>14</v>
      </c>
      <c r="K810">
        <v>4577</v>
      </c>
      <c r="L810">
        <v>15</v>
      </c>
      <c r="M810">
        <v>0</v>
      </c>
      <c r="N810">
        <v>0</v>
      </c>
      <c r="O810">
        <v>0</v>
      </c>
      <c r="P810">
        <v>0</v>
      </c>
      <c r="Q810">
        <v>4577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96</v>
      </c>
      <c r="AC810">
        <v>0</v>
      </c>
      <c r="AD810">
        <v>77</v>
      </c>
      <c r="AE810">
        <v>173</v>
      </c>
      <c r="AF810">
        <v>173</v>
      </c>
      <c r="AJ810">
        <v>2.23</v>
      </c>
      <c r="AK810" t="str">
        <f t="shared" si="12"/>
        <v>SG266-5000</v>
      </c>
    </row>
    <row r="811" spans="1:37">
      <c r="A811" t="s">
        <v>1464</v>
      </c>
      <c r="B811" t="s">
        <v>1463</v>
      </c>
      <c r="C811" t="s">
        <v>68</v>
      </c>
      <c r="D811" t="s">
        <v>1400</v>
      </c>
      <c r="E811">
        <v>65</v>
      </c>
      <c r="F811">
        <v>0</v>
      </c>
      <c r="G811">
        <v>0</v>
      </c>
      <c r="H811">
        <v>0</v>
      </c>
      <c r="I811">
        <v>102</v>
      </c>
      <c r="J811">
        <v>64</v>
      </c>
      <c r="K811">
        <v>2274</v>
      </c>
      <c r="L811">
        <v>52</v>
      </c>
      <c r="M811">
        <v>0</v>
      </c>
      <c r="N811">
        <v>0</v>
      </c>
      <c r="O811">
        <v>0</v>
      </c>
      <c r="P811">
        <v>0</v>
      </c>
      <c r="Q811">
        <v>2274</v>
      </c>
      <c r="R811">
        <v>0</v>
      </c>
      <c r="S811">
        <v>0</v>
      </c>
      <c r="T811">
        <v>0</v>
      </c>
      <c r="U811">
        <v>0</v>
      </c>
      <c r="V811">
        <v>319</v>
      </c>
      <c r="W811">
        <v>23</v>
      </c>
      <c r="X811">
        <v>272</v>
      </c>
      <c r="Y811">
        <v>0</v>
      </c>
      <c r="Z811">
        <v>0</v>
      </c>
      <c r="AA811">
        <v>0</v>
      </c>
      <c r="AB811">
        <v>156</v>
      </c>
      <c r="AC811">
        <v>0</v>
      </c>
      <c r="AD811">
        <v>0</v>
      </c>
      <c r="AE811">
        <v>770</v>
      </c>
      <c r="AF811">
        <v>0</v>
      </c>
      <c r="AJ811">
        <v>2.23</v>
      </c>
      <c r="AK811" t="str">
        <f t="shared" si="12"/>
        <v>SG266-6200</v>
      </c>
    </row>
    <row r="812" spans="1:37">
      <c r="A812" t="s">
        <v>1466</v>
      </c>
      <c r="B812" t="s">
        <v>1465</v>
      </c>
      <c r="C812" t="s">
        <v>101</v>
      </c>
      <c r="D812" t="s">
        <v>1400</v>
      </c>
      <c r="E812">
        <v>50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6671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6671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J812">
        <v>1.18</v>
      </c>
      <c r="AK812" t="str">
        <f t="shared" si="12"/>
        <v>SG292-6200</v>
      </c>
    </row>
    <row r="813" spans="1:37">
      <c r="A813" t="s">
        <v>6269</v>
      </c>
      <c r="B813" t="s">
        <v>1468</v>
      </c>
      <c r="C813" t="s">
        <v>68</v>
      </c>
      <c r="D813" t="s">
        <v>292</v>
      </c>
      <c r="E813">
        <v>65</v>
      </c>
      <c r="F813">
        <v>0</v>
      </c>
      <c r="G813">
        <v>13</v>
      </c>
      <c r="H813">
        <v>0</v>
      </c>
      <c r="I813">
        <v>0</v>
      </c>
      <c r="J813">
        <v>0</v>
      </c>
      <c r="K813">
        <v>0</v>
      </c>
      <c r="L813">
        <v>3</v>
      </c>
      <c r="M813">
        <v>0</v>
      </c>
      <c r="N813">
        <v>10</v>
      </c>
      <c r="O813">
        <v>0</v>
      </c>
      <c r="P813">
        <v>0</v>
      </c>
      <c r="Q813">
        <v>-10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47</v>
      </c>
      <c r="AJ813">
        <v>0</v>
      </c>
      <c r="AK813" t="str">
        <f t="shared" si="12"/>
        <v>SO312-3700</v>
      </c>
    </row>
    <row r="814" spans="1:37">
      <c r="A814" t="s">
        <v>1467</v>
      </c>
      <c r="B814" t="s">
        <v>1468</v>
      </c>
      <c r="C814" t="s">
        <v>68</v>
      </c>
      <c r="D814" t="s">
        <v>292</v>
      </c>
      <c r="E814">
        <v>65</v>
      </c>
      <c r="F814">
        <v>14.5</v>
      </c>
      <c r="G814">
        <v>62</v>
      </c>
      <c r="H814">
        <v>26</v>
      </c>
      <c r="I814">
        <v>42</v>
      </c>
      <c r="J814">
        <v>59</v>
      </c>
      <c r="K814">
        <v>1543</v>
      </c>
      <c r="L814">
        <v>44</v>
      </c>
      <c r="M814">
        <v>0</v>
      </c>
      <c r="N814">
        <v>52</v>
      </c>
      <c r="O814">
        <v>0</v>
      </c>
      <c r="P814">
        <v>0</v>
      </c>
      <c r="Q814">
        <v>1491</v>
      </c>
      <c r="R814">
        <v>0</v>
      </c>
      <c r="S814">
        <v>0</v>
      </c>
      <c r="T814">
        <v>77</v>
      </c>
      <c r="U814">
        <v>0</v>
      </c>
      <c r="V814">
        <v>0</v>
      </c>
      <c r="W814">
        <v>175</v>
      </c>
      <c r="X814">
        <v>0</v>
      </c>
      <c r="Y814">
        <v>201</v>
      </c>
      <c r="Z814">
        <v>0</v>
      </c>
      <c r="AA814">
        <v>71</v>
      </c>
      <c r="AB814">
        <v>101</v>
      </c>
      <c r="AC814">
        <v>85</v>
      </c>
      <c r="AD814">
        <v>0</v>
      </c>
      <c r="AE814">
        <v>710</v>
      </c>
      <c r="AF814">
        <v>736</v>
      </c>
      <c r="AJ814">
        <v>6.78</v>
      </c>
      <c r="AK814" t="str">
        <f t="shared" si="12"/>
        <v>SO312-5000</v>
      </c>
    </row>
    <row r="815" spans="1:37">
      <c r="A815" t="s">
        <v>1469</v>
      </c>
      <c r="B815" t="s">
        <v>1468</v>
      </c>
      <c r="C815" t="s">
        <v>68</v>
      </c>
      <c r="D815" t="s">
        <v>292</v>
      </c>
      <c r="E815">
        <v>65</v>
      </c>
      <c r="F815">
        <v>7</v>
      </c>
      <c r="G815">
        <v>35</v>
      </c>
      <c r="H815">
        <v>40</v>
      </c>
      <c r="I815">
        <v>20</v>
      </c>
      <c r="J815">
        <v>36</v>
      </c>
      <c r="K815">
        <v>1157</v>
      </c>
      <c r="L815">
        <v>58</v>
      </c>
      <c r="M815">
        <v>0</v>
      </c>
      <c r="N815">
        <v>29</v>
      </c>
      <c r="O815">
        <v>0</v>
      </c>
      <c r="P815">
        <v>0</v>
      </c>
      <c r="Q815">
        <v>1128</v>
      </c>
      <c r="R815">
        <v>60</v>
      </c>
      <c r="S815">
        <v>0</v>
      </c>
      <c r="T815">
        <v>54</v>
      </c>
      <c r="U815">
        <v>67</v>
      </c>
      <c r="V815">
        <v>0</v>
      </c>
      <c r="W815">
        <v>0</v>
      </c>
      <c r="X815">
        <v>0</v>
      </c>
      <c r="Y815">
        <v>96</v>
      </c>
      <c r="Z815">
        <v>51</v>
      </c>
      <c r="AA815">
        <v>41</v>
      </c>
      <c r="AB815">
        <v>121</v>
      </c>
      <c r="AC815">
        <v>0</v>
      </c>
      <c r="AD815">
        <v>0</v>
      </c>
      <c r="AE815">
        <v>430</v>
      </c>
      <c r="AF815">
        <v>204</v>
      </c>
      <c r="AJ815">
        <v>6.78</v>
      </c>
      <c r="AK815" t="str">
        <f t="shared" si="12"/>
        <v>SO312-6200</v>
      </c>
    </row>
    <row r="816" spans="1:37">
      <c r="A816" t="s">
        <v>1470</v>
      </c>
      <c r="B816" t="s">
        <v>1471</v>
      </c>
      <c r="C816" t="s">
        <v>68</v>
      </c>
      <c r="E816">
        <v>65</v>
      </c>
      <c r="F816">
        <v>0</v>
      </c>
      <c r="G816">
        <v>0</v>
      </c>
      <c r="H816">
        <v>0</v>
      </c>
      <c r="I816">
        <v>39</v>
      </c>
      <c r="J816">
        <v>20</v>
      </c>
      <c r="K816">
        <v>466</v>
      </c>
      <c r="L816">
        <v>166</v>
      </c>
      <c r="M816">
        <v>0</v>
      </c>
      <c r="N816">
        <v>0</v>
      </c>
      <c r="O816">
        <v>0</v>
      </c>
      <c r="P816">
        <v>0</v>
      </c>
      <c r="Q816">
        <v>466</v>
      </c>
      <c r="R816">
        <v>0</v>
      </c>
      <c r="S816">
        <v>0</v>
      </c>
      <c r="T816">
        <v>0</v>
      </c>
      <c r="U816">
        <v>0</v>
      </c>
      <c r="V816">
        <v>110</v>
      </c>
      <c r="W816">
        <v>0</v>
      </c>
      <c r="X816">
        <v>124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243</v>
      </c>
      <c r="AF816">
        <v>658</v>
      </c>
      <c r="AJ816">
        <v>6.39</v>
      </c>
      <c r="AK816" t="str">
        <f t="shared" si="12"/>
        <v>SP401-5000</v>
      </c>
    </row>
    <row r="817" spans="1:37">
      <c r="A817" t="s">
        <v>1472</v>
      </c>
      <c r="B817" t="s">
        <v>1471</v>
      </c>
      <c r="C817" t="s">
        <v>68</v>
      </c>
      <c r="E817">
        <v>65</v>
      </c>
      <c r="F817">
        <v>9.3000000000000007</v>
      </c>
      <c r="G817">
        <v>0</v>
      </c>
      <c r="H817">
        <v>51</v>
      </c>
      <c r="I817">
        <v>80</v>
      </c>
      <c r="J817">
        <v>76</v>
      </c>
      <c r="K817">
        <v>1890</v>
      </c>
      <c r="L817">
        <v>56</v>
      </c>
      <c r="M817">
        <v>0</v>
      </c>
      <c r="N817">
        <v>0</v>
      </c>
      <c r="O817">
        <v>0</v>
      </c>
      <c r="P817">
        <v>0</v>
      </c>
      <c r="Q817">
        <v>1890</v>
      </c>
      <c r="R817">
        <v>0</v>
      </c>
      <c r="S817">
        <v>0</v>
      </c>
      <c r="T817">
        <v>90</v>
      </c>
      <c r="U817">
        <v>63</v>
      </c>
      <c r="V817">
        <v>207</v>
      </c>
      <c r="W817">
        <v>27</v>
      </c>
      <c r="X817">
        <v>94</v>
      </c>
      <c r="Y817">
        <v>0</v>
      </c>
      <c r="Z817">
        <v>0</v>
      </c>
      <c r="AA817">
        <v>427</v>
      </c>
      <c r="AB817">
        <v>0</v>
      </c>
      <c r="AC817">
        <v>0</v>
      </c>
      <c r="AD817">
        <v>0</v>
      </c>
      <c r="AE817">
        <v>908</v>
      </c>
      <c r="AF817">
        <v>296</v>
      </c>
      <c r="AJ817">
        <v>6.39</v>
      </c>
      <c r="AK817" t="str">
        <f t="shared" si="12"/>
        <v>SP401-6200</v>
      </c>
    </row>
    <row r="818" spans="1:37">
      <c r="A818" t="s">
        <v>1473</v>
      </c>
      <c r="B818" t="s">
        <v>1474</v>
      </c>
      <c r="C818" t="s">
        <v>267</v>
      </c>
      <c r="D818" t="s">
        <v>1393</v>
      </c>
      <c r="E818">
        <v>62</v>
      </c>
      <c r="F818">
        <v>2.7</v>
      </c>
      <c r="G818">
        <v>32</v>
      </c>
      <c r="H818">
        <v>251</v>
      </c>
      <c r="I818">
        <v>175</v>
      </c>
      <c r="J818">
        <v>240</v>
      </c>
      <c r="K818">
        <v>2749</v>
      </c>
      <c r="L818">
        <v>9</v>
      </c>
      <c r="M818">
        <v>0</v>
      </c>
      <c r="N818">
        <v>27</v>
      </c>
      <c r="O818">
        <v>0</v>
      </c>
      <c r="P818">
        <v>0</v>
      </c>
      <c r="Q818">
        <v>2722</v>
      </c>
      <c r="R818">
        <v>105</v>
      </c>
      <c r="S818">
        <v>45</v>
      </c>
      <c r="T818">
        <v>200</v>
      </c>
      <c r="U818">
        <v>508</v>
      </c>
      <c r="V818">
        <v>0</v>
      </c>
      <c r="W818">
        <v>72</v>
      </c>
      <c r="X818">
        <v>226</v>
      </c>
      <c r="Y818">
        <v>31</v>
      </c>
      <c r="Z818">
        <v>133</v>
      </c>
      <c r="AA818">
        <v>221</v>
      </c>
      <c r="AB818">
        <v>1226</v>
      </c>
      <c r="AC818">
        <v>38</v>
      </c>
      <c r="AD818">
        <v>181</v>
      </c>
      <c r="AE818">
        <v>2881</v>
      </c>
      <c r="AF818">
        <v>1213</v>
      </c>
      <c r="AJ818">
        <v>2.62</v>
      </c>
      <c r="AK818" t="str">
        <f t="shared" si="12"/>
        <v>SP414-5000</v>
      </c>
    </row>
    <row r="819" spans="1:37">
      <c r="A819" t="s">
        <v>1475</v>
      </c>
      <c r="B819" t="s">
        <v>1474</v>
      </c>
      <c r="C819" t="s">
        <v>267</v>
      </c>
      <c r="D819" t="s">
        <v>1393</v>
      </c>
      <c r="E819">
        <v>62</v>
      </c>
      <c r="F819">
        <v>17.5</v>
      </c>
      <c r="G819">
        <v>0</v>
      </c>
      <c r="H819">
        <v>31</v>
      </c>
      <c r="I819">
        <v>32</v>
      </c>
      <c r="J819">
        <v>65</v>
      </c>
      <c r="K819">
        <v>2141</v>
      </c>
      <c r="L819">
        <v>74</v>
      </c>
      <c r="M819">
        <v>0</v>
      </c>
      <c r="N819">
        <v>0</v>
      </c>
      <c r="O819">
        <v>0</v>
      </c>
      <c r="P819">
        <v>0</v>
      </c>
      <c r="Q819">
        <v>2141</v>
      </c>
      <c r="R819">
        <v>0</v>
      </c>
      <c r="S819">
        <v>92</v>
      </c>
      <c r="T819">
        <v>0</v>
      </c>
      <c r="U819">
        <v>0</v>
      </c>
      <c r="V819">
        <v>0</v>
      </c>
      <c r="W819">
        <v>0</v>
      </c>
      <c r="X819">
        <v>102</v>
      </c>
      <c r="Y819">
        <v>0</v>
      </c>
      <c r="Z819">
        <v>294</v>
      </c>
      <c r="AA819">
        <v>294</v>
      </c>
      <c r="AB819">
        <v>0</v>
      </c>
      <c r="AC819">
        <v>0</v>
      </c>
      <c r="AD819">
        <v>0</v>
      </c>
      <c r="AE819">
        <v>782</v>
      </c>
      <c r="AF819">
        <v>466</v>
      </c>
      <c r="AJ819">
        <v>2.62</v>
      </c>
      <c r="AK819" t="str">
        <f t="shared" si="12"/>
        <v>SP414-6200</v>
      </c>
    </row>
    <row r="820" spans="1:37">
      <c r="A820" t="s">
        <v>1476</v>
      </c>
      <c r="B820" t="s">
        <v>1477</v>
      </c>
      <c r="C820" t="s">
        <v>68</v>
      </c>
      <c r="D820" t="s">
        <v>1478</v>
      </c>
      <c r="E820">
        <v>65</v>
      </c>
      <c r="F820">
        <v>3</v>
      </c>
      <c r="G820">
        <v>51</v>
      </c>
      <c r="H820">
        <v>154</v>
      </c>
      <c r="I820">
        <v>166</v>
      </c>
      <c r="J820">
        <v>190</v>
      </c>
      <c r="K820">
        <v>1878</v>
      </c>
      <c r="L820">
        <v>145</v>
      </c>
      <c r="M820">
        <v>0</v>
      </c>
      <c r="N820">
        <v>42</v>
      </c>
      <c r="O820">
        <v>0</v>
      </c>
      <c r="P820">
        <v>0</v>
      </c>
      <c r="Q820">
        <v>1836</v>
      </c>
      <c r="R820">
        <v>85</v>
      </c>
      <c r="S820">
        <v>89</v>
      </c>
      <c r="T820">
        <v>42</v>
      </c>
      <c r="U820">
        <v>332</v>
      </c>
      <c r="V820">
        <v>111</v>
      </c>
      <c r="W820">
        <v>70</v>
      </c>
      <c r="X820">
        <v>354</v>
      </c>
      <c r="Y820">
        <v>312</v>
      </c>
      <c r="Z820">
        <v>92</v>
      </c>
      <c r="AA820">
        <v>337</v>
      </c>
      <c r="AB820">
        <v>163</v>
      </c>
      <c r="AC820">
        <v>51</v>
      </c>
      <c r="AD820">
        <v>326</v>
      </c>
      <c r="AE820">
        <v>2279</v>
      </c>
      <c r="AF820">
        <v>1402</v>
      </c>
      <c r="AJ820">
        <v>7.45</v>
      </c>
      <c r="AK820" t="str">
        <f t="shared" si="12"/>
        <v>SR505-5000</v>
      </c>
    </row>
    <row r="821" spans="1:37">
      <c r="A821" t="s">
        <v>1479</v>
      </c>
      <c r="B821" t="s">
        <v>1477</v>
      </c>
      <c r="C821" t="s">
        <v>68</v>
      </c>
      <c r="D821" t="s">
        <v>292</v>
      </c>
      <c r="E821">
        <v>65</v>
      </c>
      <c r="F821">
        <v>1.1000000000000001</v>
      </c>
      <c r="G821">
        <v>90</v>
      </c>
      <c r="H821">
        <v>157</v>
      </c>
      <c r="I821">
        <v>99</v>
      </c>
      <c r="J821">
        <v>87</v>
      </c>
      <c r="K821">
        <v>757</v>
      </c>
      <c r="L821">
        <v>162</v>
      </c>
      <c r="M821">
        <v>0</v>
      </c>
      <c r="N821">
        <v>75</v>
      </c>
      <c r="O821">
        <v>0</v>
      </c>
      <c r="P821">
        <v>0</v>
      </c>
      <c r="Q821">
        <v>682</v>
      </c>
      <c r="R821">
        <v>105</v>
      </c>
      <c r="S821">
        <v>0</v>
      </c>
      <c r="T821">
        <v>87</v>
      </c>
      <c r="U821">
        <v>385</v>
      </c>
      <c r="V821">
        <v>51</v>
      </c>
      <c r="W821">
        <v>0</v>
      </c>
      <c r="X821">
        <v>73</v>
      </c>
      <c r="Y821">
        <v>39</v>
      </c>
      <c r="Z821">
        <v>168</v>
      </c>
      <c r="AA821">
        <v>56</v>
      </c>
      <c r="AB821">
        <v>0</v>
      </c>
      <c r="AC821">
        <v>158</v>
      </c>
      <c r="AD821">
        <v>21</v>
      </c>
      <c r="AE821">
        <v>1038</v>
      </c>
      <c r="AF821">
        <v>526</v>
      </c>
      <c r="AJ821">
        <v>7.45</v>
      </c>
      <c r="AK821" t="str">
        <f t="shared" si="12"/>
        <v>SR505-6200</v>
      </c>
    </row>
    <row r="822" spans="1:37">
      <c r="A822" t="s">
        <v>1480</v>
      </c>
      <c r="B822" t="s">
        <v>1481</v>
      </c>
      <c r="C822" t="s">
        <v>68</v>
      </c>
      <c r="D822" t="s">
        <v>292</v>
      </c>
      <c r="E822">
        <v>75</v>
      </c>
      <c r="F822">
        <v>0.2</v>
      </c>
      <c r="G822">
        <v>175</v>
      </c>
      <c r="H822">
        <v>128</v>
      </c>
      <c r="I822">
        <v>194</v>
      </c>
      <c r="J822">
        <v>131</v>
      </c>
      <c r="K822">
        <v>239</v>
      </c>
      <c r="L822">
        <v>53</v>
      </c>
      <c r="M822">
        <v>0</v>
      </c>
      <c r="N822">
        <v>145</v>
      </c>
      <c r="O822">
        <v>0</v>
      </c>
      <c r="P822">
        <v>0</v>
      </c>
      <c r="Q822">
        <v>94</v>
      </c>
      <c r="R822">
        <v>102</v>
      </c>
      <c r="S822">
        <v>260</v>
      </c>
      <c r="T822">
        <v>0</v>
      </c>
      <c r="U822">
        <v>125</v>
      </c>
      <c r="V822">
        <v>427</v>
      </c>
      <c r="W822">
        <v>105</v>
      </c>
      <c r="X822">
        <v>249</v>
      </c>
      <c r="Y822">
        <v>55</v>
      </c>
      <c r="Z822">
        <v>246</v>
      </c>
      <c r="AA822">
        <v>0</v>
      </c>
      <c r="AB822">
        <v>104</v>
      </c>
      <c r="AC822">
        <v>0</v>
      </c>
      <c r="AD822">
        <v>0</v>
      </c>
      <c r="AE822">
        <v>1571</v>
      </c>
      <c r="AF822">
        <v>1472</v>
      </c>
      <c r="AJ822">
        <v>6.77</v>
      </c>
      <c r="AK822" t="str">
        <f t="shared" si="12"/>
        <v>SR520-5000</v>
      </c>
    </row>
    <row r="823" spans="1:37">
      <c r="A823" t="s">
        <v>1482</v>
      </c>
      <c r="B823" t="s">
        <v>1481</v>
      </c>
      <c r="C823" t="s">
        <v>68</v>
      </c>
      <c r="D823" t="s">
        <v>292</v>
      </c>
      <c r="E823">
        <v>75</v>
      </c>
      <c r="F823">
        <v>1.9</v>
      </c>
      <c r="G823">
        <v>84</v>
      </c>
      <c r="H823">
        <v>188</v>
      </c>
      <c r="I823">
        <v>129</v>
      </c>
      <c r="J823">
        <v>76</v>
      </c>
      <c r="K823">
        <v>1469</v>
      </c>
      <c r="L823">
        <v>67</v>
      </c>
      <c r="M823">
        <v>0</v>
      </c>
      <c r="N823">
        <v>70</v>
      </c>
      <c r="O823">
        <v>0</v>
      </c>
      <c r="P823">
        <v>0</v>
      </c>
      <c r="Q823">
        <v>1399</v>
      </c>
      <c r="R823">
        <v>0</v>
      </c>
      <c r="S823">
        <v>80</v>
      </c>
      <c r="T823">
        <v>485</v>
      </c>
      <c r="U823">
        <v>0</v>
      </c>
      <c r="V823">
        <v>211</v>
      </c>
      <c r="W823">
        <v>0</v>
      </c>
      <c r="X823">
        <v>0</v>
      </c>
      <c r="Y823">
        <v>0</v>
      </c>
      <c r="Z823">
        <v>40</v>
      </c>
      <c r="AA823">
        <v>0</v>
      </c>
      <c r="AB823">
        <v>0</v>
      </c>
      <c r="AC823">
        <v>18</v>
      </c>
      <c r="AD823">
        <v>77</v>
      </c>
      <c r="AE823">
        <v>911</v>
      </c>
      <c r="AF823">
        <v>1741</v>
      </c>
      <c r="AJ823">
        <v>6.77</v>
      </c>
      <c r="AK823" t="str">
        <f t="shared" si="12"/>
        <v>SR520-6200</v>
      </c>
    </row>
    <row r="824" spans="1:37">
      <c r="A824" t="s">
        <v>1486</v>
      </c>
      <c r="B824" t="s">
        <v>1484</v>
      </c>
      <c r="C824" t="s">
        <v>68</v>
      </c>
      <c r="D824" t="s">
        <v>1487</v>
      </c>
      <c r="E824">
        <v>80</v>
      </c>
      <c r="F824">
        <v>0</v>
      </c>
      <c r="G824">
        <v>0</v>
      </c>
      <c r="H824">
        <v>0</v>
      </c>
      <c r="I824">
        <v>37</v>
      </c>
      <c r="J824">
        <v>19</v>
      </c>
      <c r="K824">
        <v>64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64</v>
      </c>
      <c r="R824">
        <v>0</v>
      </c>
      <c r="S824">
        <v>0</v>
      </c>
      <c r="T824">
        <v>0</v>
      </c>
      <c r="U824">
        <v>0</v>
      </c>
      <c r="V824">
        <v>222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222</v>
      </c>
      <c r="AF824">
        <v>0</v>
      </c>
      <c r="AJ824">
        <v>6.05</v>
      </c>
      <c r="AK824" t="str">
        <f t="shared" si="12"/>
        <v>SR521-6200</v>
      </c>
    </row>
    <row r="825" spans="1:37">
      <c r="A825" t="s">
        <v>1488</v>
      </c>
      <c r="B825" t="s">
        <v>1489</v>
      </c>
      <c r="C825" t="s">
        <v>267</v>
      </c>
      <c r="D825" t="s">
        <v>284</v>
      </c>
      <c r="E825">
        <v>62</v>
      </c>
      <c r="F825">
        <v>0</v>
      </c>
      <c r="G825">
        <v>34</v>
      </c>
      <c r="H825">
        <v>0</v>
      </c>
      <c r="I825">
        <v>16</v>
      </c>
      <c r="J825">
        <v>9</v>
      </c>
      <c r="K825">
        <v>230</v>
      </c>
      <c r="L825">
        <v>63</v>
      </c>
      <c r="M825">
        <v>0</v>
      </c>
      <c r="N825">
        <v>28</v>
      </c>
      <c r="O825">
        <v>0</v>
      </c>
      <c r="P825">
        <v>0</v>
      </c>
      <c r="Q825">
        <v>202</v>
      </c>
      <c r="R825">
        <v>94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93</v>
      </c>
      <c r="Y825">
        <v>20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113</v>
      </c>
      <c r="AF825">
        <v>516</v>
      </c>
      <c r="AJ825">
        <v>4.4000000000000004</v>
      </c>
      <c r="AK825" t="str">
        <f t="shared" si="12"/>
        <v>SR525-5000</v>
      </c>
    </row>
    <row r="826" spans="1:37">
      <c r="A826" t="s">
        <v>1490</v>
      </c>
      <c r="B826" t="s">
        <v>1489</v>
      </c>
      <c r="C826" t="s">
        <v>267</v>
      </c>
      <c r="D826" t="s">
        <v>284</v>
      </c>
      <c r="E826">
        <v>62</v>
      </c>
      <c r="F826">
        <v>26</v>
      </c>
      <c r="G826">
        <v>0</v>
      </c>
      <c r="H826">
        <v>10</v>
      </c>
      <c r="I826">
        <v>5</v>
      </c>
      <c r="J826">
        <v>7</v>
      </c>
      <c r="K826">
        <v>1040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1040</v>
      </c>
      <c r="R826">
        <v>39</v>
      </c>
      <c r="S826">
        <v>0</v>
      </c>
      <c r="T826">
        <v>30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55</v>
      </c>
      <c r="AC826">
        <v>0</v>
      </c>
      <c r="AD826">
        <v>0</v>
      </c>
      <c r="AE826">
        <v>85</v>
      </c>
      <c r="AF826">
        <v>0</v>
      </c>
      <c r="AJ826">
        <v>2.7</v>
      </c>
      <c r="AK826" t="str">
        <f t="shared" si="12"/>
        <v>SR525-6200</v>
      </c>
    </row>
    <row r="827" spans="1:37">
      <c r="A827" t="s">
        <v>1491</v>
      </c>
      <c r="B827" t="s">
        <v>1492</v>
      </c>
      <c r="C827" t="s">
        <v>267</v>
      </c>
      <c r="D827" t="s">
        <v>284</v>
      </c>
      <c r="E827">
        <v>62</v>
      </c>
      <c r="F827">
        <v>0</v>
      </c>
      <c r="G827">
        <v>11</v>
      </c>
      <c r="H827">
        <v>0</v>
      </c>
      <c r="I827">
        <v>25</v>
      </c>
      <c r="J827">
        <v>22</v>
      </c>
      <c r="K827">
        <v>889</v>
      </c>
      <c r="L827">
        <v>133</v>
      </c>
      <c r="M827">
        <v>0</v>
      </c>
      <c r="N827">
        <v>9</v>
      </c>
      <c r="O827">
        <v>0</v>
      </c>
      <c r="P827">
        <v>0</v>
      </c>
      <c r="Q827">
        <v>880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149</v>
      </c>
      <c r="Y827">
        <v>21</v>
      </c>
      <c r="Z827">
        <v>56</v>
      </c>
      <c r="AA827">
        <v>0</v>
      </c>
      <c r="AB827">
        <v>20</v>
      </c>
      <c r="AC827">
        <v>15</v>
      </c>
      <c r="AD827">
        <v>0</v>
      </c>
      <c r="AE827">
        <v>261</v>
      </c>
      <c r="AF827">
        <v>510</v>
      </c>
      <c r="AJ827">
        <v>6.48</v>
      </c>
      <c r="AK827" t="str">
        <f t="shared" si="12"/>
        <v>SR537-5000</v>
      </c>
    </row>
    <row r="828" spans="1:37">
      <c r="A828" t="s">
        <v>1493</v>
      </c>
      <c r="B828" t="s">
        <v>1492</v>
      </c>
      <c r="C828" t="s">
        <v>267</v>
      </c>
      <c r="D828" t="s">
        <v>284</v>
      </c>
      <c r="E828">
        <v>62</v>
      </c>
      <c r="F828">
        <v>123.8</v>
      </c>
      <c r="G828">
        <v>0</v>
      </c>
      <c r="H828">
        <v>5</v>
      </c>
      <c r="I828">
        <v>3</v>
      </c>
      <c r="J828">
        <v>10</v>
      </c>
      <c r="K828">
        <v>2475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2475</v>
      </c>
      <c r="R828">
        <v>0</v>
      </c>
      <c r="S828">
        <v>15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33</v>
      </c>
      <c r="AB828">
        <v>0</v>
      </c>
      <c r="AC828">
        <v>73</v>
      </c>
      <c r="AD828">
        <v>0</v>
      </c>
      <c r="AE828">
        <v>121</v>
      </c>
      <c r="AF828">
        <v>99</v>
      </c>
      <c r="AJ828">
        <v>6.48</v>
      </c>
      <c r="AK828" t="str">
        <f t="shared" si="12"/>
        <v>SR537-6200</v>
      </c>
    </row>
    <row r="829" spans="1:37">
      <c r="A829" t="s">
        <v>1494</v>
      </c>
      <c r="B829" t="s">
        <v>1495</v>
      </c>
      <c r="C829" t="s">
        <v>68</v>
      </c>
      <c r="D829" t="s">
        <v>292</v>
      </c>
      <c r="E829">
        <v>65</v>
      </c>
      <c r="F829">
        <v>-0.1</v>
      </c>
      <c r="G829">
        <v>57</v>
      </c>
      <c r="H829">
        <v>209</v>
      </c>
      <c r="I829">
        <v>161</v>
      </c>
      <c r="J829">
        <v>138</v>
      </c>
      <c r="K829">
        <v>0</v>
      </c>
      <c r="L829">
        <v>37</v>
      </c>
      <c r="M829">
        <v>0</v>
      </c>
      <c r="N829">
        <v>48</v>
      </c>
      <c r="O829">
        <v>0</v>
      </c>
      <c r="P829">
        <v>0</v>
      </c>
      <c r="Q829">
        <v>-48</v>
      </c>
      <c r="R829">
        <v>86</v>
      </c>
      <c r="S829">
        <v>391</v>
      </c>
      <c r="T829">
        <v>56</v>
      </c>
      <c r="U829">
        <v>179</v>
      </c>
      <c r="V829">
        <v>107</v>
      </c>
      <c r="W829">
        <v>0</v>
      </c>
      <c r="X829">
        <v>235</v>
      </c>
      <c r="Y829">
        <v>0</v>
      </c>
      <c r="Z829">
        <v>0</v>
      </c>
      <c r="AA829">
        <v>104</v>
      </c>
      <c r="AB829">
        <v>91</v>
      </c>
      <c r="AC829">
        <v>363</v>
      </c>
      <c r="AD829">
        <v>126</v>
      </c>
      <c r="AE829">
        <v>1652</v>
      </c>
      <c r="AF829">
        <v>882</v>
      </c>
      <c r="AJ829">
        <v>4.6100000000000003</v>
      </c>
      <c r="AK829" t="str">
        <f t="shared" si="12"/>
        <v>ST604-5000</v>
      </c>
    </row>
    <row r="830" spans="1:37">
      <c r="A830" t="s">
        <v>1496</v>
      </c>
      <c r="B830" t="s">
        <v>1495</v>
      </c>
      <c r="C830" t="s">
        <v>68</v>
      </c>
      <c r="D830" t="s">
        <v>292</v>
      </c>
      <c r="E830">
        <v>65</v>
      </c>
      <c r="F830">
        <v>2.6</v>
      </c>
      <c r="G830">
        <v>31</v>
      </c>
      <c r="H830">
        <v>76</v>
      </c>
      <c r="I830">
        <v>67</v>
      </c>
      <c r="J830">
        <v>49</v>
      </c>
      <c r="K830">
        <v>816</v>
      </c>
      <c r="L830">
        <v>118</v>
      </c>
      <c r="M830">
        <v>0</v>
      </c>
      <c r="N830">
        <v>26</v>
      </c>
      <c r="O830">
        <v>0</v>
      </c>
      <c r="P830">
        <v>0</v>
      </c>
      <c r="Q830">
        <v>790</v>
      </c>
      <c r="R830">
        <v>0</v>
      </c>
      <c r="S830">
        <v>90</v>
      </c>
      <c r="T830">
        <v>43</v>
      </c>
      <c r="U830">
        <v>96</v>
      </c>
      <c r="V830">
        <v>161</v>
      </c>
      <c r="W830">
        <v>0</v>
      </c>
      <c r="X830">
        <v>11</v>
      </c>
      <c r="Y830">
        <v>44</v>
      </c>
      <c r="Z830">
        <v>0</v>
      </c>
      <c r="AA830">
        <v>0</v>
      </c>
      <c r="AB830">
        <v>0</v>
      </c>
      <c r="AC830">
        <v>0</v>
      </c>
      <c r="AD830">
        <v>139</v>
      </c>
      <c r="AE830">
        <v>584</v>
      </c>
      <c r="AF830">
        <v>720</v>
      </c>
      <c r="AJ830">
        <v>5.28</v>
      </c>
      <c r="AK830" t="str">
        <f t="shared" si="12"/>
        <v>ST604-6200</v>
      </c>
    </row>
    <row r="831" spans="1:37">
      <c r="A831" t="s">
        <v>1497</v>
      </c>
      <c r="B831" t="s">
        <v>1498</v>
      </c>
      <c r="C831" t="s">
        <v>267</v>
      </c>
      <c r="D831" t="s">
        <v>1425</v>
      </c>
      <c r="E831">
        <v>60</v>
      </c>
      <c r="F831">
        <v>8.5</v>
      </c>
      <c r="G831">
        <v>36</v>
      </c>
      <c r="H831">
        <v>32</v>
      </c>
      <c r="I831">
        <v>154</v>
      </c>
      <c r="J831">
        <v>146</v>
      </c>
      <c r="K831">
        <v>1125</v>
      </c>
      <c r="L831">
        <v>52</v>
      </c>
      <c r="M831">
        <v>0</v>
      </c>
      <c r="N831">
        <v>30</v>
      </c>
      <c r="O831">
        <v>0</v>
      </c>
      <c r="P831">
        <v>0</v>
      </c>
      <c r="Q831">
        <v>1095</v>
      </c>
      <c r="R831">
        <v>0</v>
      </c>
      <c r="S831">
        <v>0</v>
      </c>
      <c r="T831">
        <v>0</v>
      </c>
      <c r="U831">
        <v>97</v>
      </c>
      <c r="V831">
        <v>77</v>
      </c>
      <c r="W831">
        <v>503</v>
      </c>
      <c r="X831">
        <v>248</v>
      </c>
      <c r="Y831">
        <v>201</v>
      </c>
      <c r="Z831">
        <v>0</v>
      </c>
      <c r="AA831">
        <v>221</v>
      </c>
      <c r="AB831">
        <v>0</v>
      </c>
      <c r="AC831">
        <v>222</v>
      </c>
      <c r="AD831">
        <v>188</v>
      </c>
      <c r="AE831">
        <v>1757</v>
      </c>
      <c r="AF831">
        <v>2131</v>
      </c>
      <c r="AJ831">
        <v>6.01</v>
      </c>
      <c r="AK831" t="str">
        <f t="shared" si="12"/>
        <v>ST606-5000</v>
      </c>
    </row>
    <row r="832" spans="1:37">
      <c r="A832" t="s">
        <v>1499</v>
      </c>
      <c r="B832" t="s">
        <v>1498</v>
      </c>
      <c r="C832" t="s">
        <v>267</v>
      </c>
      <c r="D832" t="s">
        <v>292</v>
      </c>
      <c r="E832">
        <v>60</v>
      </c>
      <c r="F832">
        <v>1.1000000000000001</v>
      </c>
      <c r="G832">
        <v>0</v>
      </c>
      <c r="H832">
        <v>149</v>
      </c>
      <c r="I832">
        <v>181</v>
      </c>
      <c r="J832">
        <v>148</v>
      </c>
      <c r="K832">
        <v>684</v>
      </c>
      <c r="L832">
        <v>15</v>
      </c>
      <c r="M832">
        <v>0</v>
      </c>
      <c r="N832">
        <v>0</v>
      </c>
      <c r="O832">
        <v>0</v>
      </c>
      <c r="P832">
        <v>0</v>
      </c>
      <c r="Q832">
        <v>684</v>
      </c>
      <c r="R832">
        <v>35</v>
      </c>
      <c r="S832">
        <v>448</v>
      </c>
      <c r="T832">
        <v>0</v>
      </c>
      <c r="U832">
        <v>0</v>
      </c>
      <c r="V832">
        <v>516</v>
      </c>
      <c r="W832">
        <v>0</v>
      </c>
      <c r="X832">
        <v>120</v>
      </c>
      <c r="Y832">
        <v>62</v>
      </c>
      <c r="Z832">
        <v>178</v>
      </c>
      <c r="AA832">
        <v>199</v>
      </c>
      <c r="AB832">
        <v>0</v>
      </c>
      <c r="AC832">
        <v>251</v>
      </c>
      <c r="AD832">
        <v>0</v>
      </c>
      <c r="AE832">
        <v>1774</v>
      </c>
      <c r="AF832">
        <v>1027</v>
      </c>
      <c r="AJ832">
        <v>6.01</v>
      </c>
      <c r="AK832" t="str">
        <f t="shared" si="12"/>
        <v>ST606-6200</v>
      </c>
    </row>
    <row r="833" spans="1:37">
      <c r="A833" t="s">
        <v>5558</v>
      </c>
      <c r="B833" t="s">
        <v>1501</v>
      </c>
      <c r="C833" t="s">
        <v>68</v>
      </c>
      <c r="D833" t="s">
        <v>1502</v>
      </c>
      <c r="E833">
        <v>65</v>
      </c>
      <c r="F833">
        <v>0</v>
      </c>
      <c r="G833">
        <v>0</v>
      </c>
      <c r="H833">
        <v>19</v>
      </c>
      <c r="I833">
        <v>10</v>
      </c>
      <c r="J833">
        <v>5</v>
      </c>
      <c r="K833">
        <v>0</v>
      </c>
      <c r="L833">
        <v>11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57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57</v>
      </c>
      <c r="AF833">
        <v>48</v>
      </c>
      <c r="AJ833">
        <v>0</v>
      </c>
      <c r="AK833" t="str">
        <f t="shared" si="12"/>
        <v>ST610-3700</v>
      </c>
    </row>
    <row r="834" spans="1:37">
      <c r="A834" t="s">
        <v>1500</v>
      </c>
      <c r="B834" t="s">
        <v>1501</v>
      </c>
      <c r="C834" t="s">
        <v>68</v>
      </c>
      <c r="D834" t="s">
        <v>1502</v>
      </c>
      <c r="E834">
        <v>65</v>
      </c>
      <c r="F834">
        <v>4.8</v>
      </c>
      <c r="G834">
        <v>0</v>
      </c>
      <c r="H834">
        <v>84</v>
      </c>
      <c r="I834">
        <v>118</v>
      </c>
      <c r="J834">
        <v>159</v>
      </c>
      <c r="K834">
        <v>1606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1606</v>
      </c>
      <c r="R834">
        <v>0</v>
      </c>
      <c r="S834">
        <v>0</v>
      </c>
      <c r="T834">
        <v>72</v>
      </c>
      <c r="U834">
        <v>180</v>
      </c>
      <c r="V834">
        <v>250</v>
      </c>
      <c r="W834">
        <v>141</v>
      </c>
      <c r="X834">
        <v>66</v>
      </c>
      <c r="Y834">
        <v>38</v>
      </c>
      <c r="Z834">
        <v>0</v>
      </c>
      <c r="AA834">
        <v>0</v>
      </c>
      <c r="AB834">
        <v>173</v>
      </c>
      <c r="AC834">
        <v>162</v>
      </c>
      <c r="AD834">
        <v>827</v>
      </c>
      <c r="AE834">
        <v>1909</v>
      </c>
      <c r="AF834">
        <v>6868</v>
      </c>
      <c r="AJ834">
        <v>4.95</v>
      </c>
      <c r="AK834" t="str">
        <f t="shared" si="12"/>
        <v>ST610-5000</v>
      </c>
    </row>
    <row r="835" spans="1:37">
      <c r="A835" t="s">
        <v>1503</v>
      </c>
      <c r="B835" t="s">
        <v>1501</v>
      </c>
      <c r="C835" t="s">
        <v>68</v>
      </c>
      <c r="D835" t="s">
        <v>1502</v>
      </c>
      <c r="E835">
        <v>65</v>
      </c>
      <c r="F835">
        <v>1.4</v>
      </c>
      <c r="G835">
        <v>70</v>
      </c>
      <c r="H835">
        <v>7</v>
      </c>
      <c r="I835">
        <v>16</v>
      </c>
      <c r="J835">
        <v>46</v>
      </c>
      <c r="K835">
        <v>100</v>
      </c>
      <c r="L835">
        <v>61</v>
      </c>
      <c r="M835">
        <v>0</v>
      </c>
      <c r="N835">
        <v>58</v>
      </c>
      <c r="O835">
        <v>0</v>
      </c>
      <c r="P835">
        <v>0</v>
      </c>
      <c r="Q835">
        <v>42</v>
      </c>
      <c r="R835">
        <v>183</v>
      </c>
      <c r="S835">
        <v>22</v>
      </c>
      <c r="T835">
        <v>0</v>
      </c>
      <c r="U835">
        <v>0</v>
      </c>
      <c r="V835">
        <v>0</v>
      </c>
      <c r="W835">
        <v>73</v>
      </c>
      <c r="X835">
        <v>0</v>
      </c>
      <c r="Y835">
        <v>54</v>
      </c>
      <c r="Z835">
        <v>0</v>
      </c>
      <c r="AA835">
        <v>0</v>
      </c>
      <c r="AB835">
        <v>399</v>
      </c>
      <c r="AC835">
        <v>0</v>
      </c>
      <c r="AD835">
        <v>0</v>
      </c>
      <c r="AE835">
        <v>548</v>
      </c>
      <c r="AF835">
        <v>641</v>
      </c>
      <c r="AJ835">
        <v>4.95</v>
      </c>
      <c r="AK835" t="str">
        <f t="shared" si="12"/>
        <v>ST610-6200</v>
      </c>
    </row>
    <row r="836" spans="1:37">
      <c r="A836" t="s">
        <v>1504</v>
      </c>
      <c r="B836" t="s">
        <v>1505</v>
      </c>
      <c r="C836" t="s">
        <v>68</v>
      </c>
      <c r="D836" t="s">
        <v>1506</v>
      </c>
      <c r="E836">
        <v>65</v>
      </c>
      <c r="F836">
        <v>0</v>
      </c>
      <c r="G836">
        <v>85</v>
      </c>
      <c r="H836">
        <v>0</v>
      </c>
      <c r="I836">
        <v>15</v>
      </c>
      <c r="J836">
        <v>53</v>
      </c>
      <c r="K836">
        <v>742</v>
      </c>
      <c r="L836">
        <v>257</v>
      </c>
      <c r="M836">
        <v>0</v>
      </c>
      <c r="N836">
        <v>70</v>
      </c>
      <c r="O836">
        <v>0</v>
      </c>
      <c r="P836">
        <v>0</v>
      </c>
      <c r="Q836">
        <v>672</v>
      </c>
      <c r="R836">
        <v>18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89</v>
      </c>
      <c r="Y836">
        <v>466</v>
      </c>
      <c r="Z836">
        <v>0</v>
      </c>
      <c r="AA836">
        <v>0</v>
      </c>
      <c r="AB836">
        <v>81</v>
      </c>
      <c r="AC836">
        <v>0</v>
      </c>
      <c r="AD836">
        <v>0</v>
      </c>
      <c r="AE836">
        <v>636</v>
      </c>
      <c r="AF836">
        <v>1352</v>
      </c>
      <c r="AJ836">
        <v>4.68</v>
      </c>
      <c r="AK836" t="str">
        <f t="shared" si="12"/>
        <v>ST622-5000</v>
      </c>
    </row>
    <row r="837" spans="1:37">
      <c r="A837" t="s">
        <v>1507</v>
      </c>
      <c r="B837" t="s">
        <v>1505</v>
      </c>
      <c r="C837" t="s">
        <v>68</v>
      </c>
      <c r="D837" t="s">
        <v>1506</v>
      </c>
      <c r="E837">
        <v>65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1137</v>
      </c>
      <c r="L837">
        <v>33</v>
      </c>
      <c r="M837">
        <v>0</v>
      </c>
      <c r="N837">
        <v>0</v>
      </c>
      <c r="O837">
        <v>0</v>
      </c>
      <c r="P837">
        <v>0</v>
      </c>
      <c r="Q837">
        <v>1137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246</v>
      </c>
      <c r="AJ837">
        <v>4.68</v>
      </c>
      <c r="AK837" t="str">
        <f t="shared" ref="AK837:AK900" si="13">MID(A837,4,10)</f>
        <v>ST622-6200</v>
      </c>
    </row>
    <row r="838" spans="1:37">
      <c r="A838" t="s">
        <v>1508</v>
      </c>
      <c r="B838" t="s">
        <v>1509</v>
      </c>
      <c r="C838" t="s">
        <v>68</v>
      </c>
      <c r="D838" t="s">
        <v>1510</v>
      </c>
      <c r="E838">
        <v>65</v>
      </c>
      <c r="F838">
        <v>0</v>
      </c>
      <c r="G838">
        <v>0</v>
      </c>
      <c r="H838">
        <v>50</v>
      </c>
      <c r="I838">
        <v>42</v>
      </c>
      <c r="J838">
        <v>21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150</v>
      </c>
      <c r="V838">
        <v>0</v>
      </c>
      <c r="W838">
        <v>100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250</v>
      </c>
      <c r="AF838">
        <v>405</v>
      </c>
      <c r="AJ838">
        <v>4.8099999999999996</v>
      </c>
      <c r="AK838" t="str">
        <f t="shared" si="13"/>
        <v>ST628-5000</v>
      </c>
    </row>
    <row r="839" spans="1:37">
      <c r="A839" t="s">
        <v>1511</v>
      </c>
      <c r="B839" t="s">
        <v>1512</v>
      </c>
      <c r="C839" t="s">
        <v>68</v>
      </c>
      <c r="D839" t="s">
        <v>292</v>
      </c>
      <c r="E839">
        <v>65</v>
      </c>
      <c r="F839">
        <v>8.1</v>
      </c>
      <c r="G839">
        <v>57</v>
      </c>
      <c r="H839">
        <v>19</v>
      </c>
      <c r="I839">
        <v>18</v>
      </c>
      <c r="J839">
        <v>16</v>
      </c>
      <c r="K839">
        <v>661</v>
      </c>
      <c r="L839">
        <v>20</v>
      </c>
      <c r="M839">
        <v>0</v>
      </c>
      <c r="N839">
        <v>48</v>
      </c>
      <c r="O839">
        <v>0</v>
      </c>
      <c r="P839">
        <v>0</v>
      </c>
      <c r="Q839">
        <v>613</v>
      </c>
      <c r="R839">
        <v>58</v>
      </c>
      <c r="S839">
        <v>0</v>
      </c>
      <c r="T839">
        <v>57</v>
      </c>
      <c r="U839">
        <v>0</v>
      </c>
      <c r="V839">
        <v>0</v>
      </c>
      <c r="W839">
        <v>29</v>
      </c>
      <c r="X839">
        <v>19</v>
      </c>
      <c r="Y839">
        <v>26</v>
      </c>
      <c r="Z839">
        <v>0</v>
      </c>
      <c r="AA839">
        <v>0</v>
      </c>
      <c r="AB839">
        <v>0</v>
      </c>
      <c r="AC839">
        <v>0</v>
      </c>
      <c r="AD839">
        <v>62</v>
      </c>
      <c r="AE839">
        <v>193</v>
      </c>
      <c r="AF839">
        <v>715</v>
      </c>
      <c r="AJ839">
        <v>3.94</v>
      </c>
      <c r="AK839" t="str">
        <f t="shared" si="13"/>
        <v>ST655-5000</v>
      </c>
    </row>
    <row r="840" spans="1:37">
      <c r="A840" t="s">
        <v>1513</v>
      </c>
      <c r="B840" t="s">
        <v>1512</v>
      </c>
      <c r="C840" t="s">
        <v>68</v>
      </c>
      <c r="D840" t="s">
        <v>292</v>
      </c>
      <c r="E840">
        <v>65</v>
      </c>
      <c r="F840">
        <v>1</v>
      </c>
      <c r="G840">
        <v>0</v>
      </c>
      <c r="H840">
        <v>153</v>
      </c>
      <c r="I840">
        <v>76</v>
      </c>
      <c r="J840">
        <v>114</v>
      </c>
      <c r="K840">
        <v>599</v>
      </c>
      <c r="L840">
        <v>33</v>
      </c>
      <c r="M840">
        <v>0</v>
      </c>
      <c r="N840">
        <v>0</v>
      </c>
      <c r="O840">
        <v>0</v>
      </c>
      <c r="P840">
        <v>0</v>
      </c>
      <c r="Q840">
        <v>599</v>
      </c>
      <c r="R840">
        <v>0</v>
      </c>
      <c r="S840">
        <v>219</v>
      </c>
      <c r="T840">
        <v>239</v>
      </c>
      <c r="U840">
        <v>0</v>
      </c>
      <c r="V840">
        <v>0</v>
      </c>
      <c r="W840">
        <v>0</v>
      </c>
      <c r="X840">
        <v>0</v>
      </c>
      <c r="Y840">
        <v>223</v>
      </c>
      <c r="Z840">
        <v>0</v>
      </c>
      <c r="AA840">
        <v>222</v>
      </c>
      <c r="AB840">
        <v>151</v>
      </c>
      <c r="AC840">
        <v>99</v>
      </c>
      <c r="AD840">
        <v>211</v>
      </c>
      <c r="AE840">
        <v>1364</v>
      </c>
      <c r="AF840">
        <v>840</v>
      </c>
      <c r="AJ840">
        <v>3.94</v>
      </c>
      <c r="AK840" t="str">
        <f t="shared" si="13"/>
        <v>ST655-6200</v>
      </c>
    </row>
    <row r="841" spans="1:37">
      <c r="A841" t="s">
        <v>1514</v>
      </c>
      <c r="B841" t="s">
        <v>1515</v>
      </c>
      <c r="C841" t="s">
        <v>1329</v>
      </c>
      <c r="E841">
        <v>192</v>
      </c>
      <c r="F841">
        <v>15.4</v>
      </c>
      <c r="G841">
        <v>0</v>
      </c>
      <c r="H841">
        <v>18</v>
      </c>
      <c r="I841">
        <v>71</v>
      </c>
      <c r="J841">
        <v>47</v>
      </c>
      <c r="K841">
        <v>1091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1091</v>
      </c>
      <c r="R841">
        <v>0</v>
      </c>
      <c r="S841">
        <v>0</v>
      </c>
      <c r="T841">
        <v>0</v>
      </c>
      <c r="U841">
        <v>53</v>
      </c>
      <c r="V841">
        <v>0</v>
      </c>
      <c r="W841">
        <v>322</v>
      </c>
      <c r="X841">
        <v>52</v>
      </c>
      <c r="Y841">
        <v>0</v>
      </c>
      <c r="Z841">
        <v>58</v>
      </c>
      <c r="AA841">
        <v>0</v>
      </c>
      <c r="AB841">
        <v>0</v>
      </c>
      <c r="AC841">
        <v>73</v>
      </c>
      <c r="AD841">
        <v>0</v>
      </c>
      <c r="AE841">
        <v>558</v>
      </c>
      <c r="AF841">
        <v>623</v>
      </c>
      <c r="AJ841">
        <v>8.5</v>
      </c>
      <c r="AK841" t="str">
        <f t="shared" si="13"/>
        <v>ST658-5000</v>
      </c>
    </row>
    <row r="842" spans="1:37">
      <c r="A842" t="s">
        <v>1516</v>
      </c>
      <c r="B842" t="s">
        <v>1517</v>
      </c>
      <c r="C842" t="s">
        <v>1518</v>
      </c>
      <c r="E842">
        <v>43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467</v>
      </c>
      <c r="L842">
        <v>2</v>
      </c>
      <c r="M842">
        <v>0</v>
      </c>
      <c r="N842">
        <v>0</v>
      </c>
      <c r="O842">
        <v>0</v>
      </c>
      <c r="P842">
        <v>0</v>
      </c>
      <c r="Q842">
        <v>467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91</v>
      </c>
      <c r="AB842">
        <v>0</v>
      </c>
      <c r="AC842">
        <v>0</v>
      </c>
      <c r="AD842">
        <v>0</v>
      </c>
      <c r="AE842">
        <v>91</v>
      </c>
      <c r="AF842">
        <v>0</v>
      </c>
      <c r="AJ842">
        <v>5</v>
      </c>
      <c r="AK842" t="str">
        <f t="shared" si="13"/>
        <v>ST665-6200</v>
      </c>
    </row>
    <row r="843" spans="1:37">
      <c r="A843" t="s">
        <v>1519</v>
      </c>
      <c r="B843" t="s">
        <v>1520</v>
      </c>
      <c r="C843" t="s">
        <v>68</v>
      </c>
      <c r="D843" t="s">
        <v>1400</v>
      </c>
      <c r="E843">
        <v>50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4922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4922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21</v>
      </c>
      <c r="AC843">
        <v>0</v>
      </c>
      <c r="AD843">
        <v>0</v>
      </c>
      <c r="AE843">
        <v>21</v>
      </c>
      <c r="AF843">
        <v>482</v>
      </c>
      <c r="AJ843">
        <v>2.08</v>
      </c>
      <c r="AK843" t="str">
        <f t="shared" si="13"/>
        <v>ST678-5000</v>
      </c>
    </row>
    <row r="844" spans="1:37">
      <c r="A844" t="s">
        <v>1521</v>
      </c>
      <c r="B844" t="s">
        <v>1520</v>
      </c>
      <c r="C844" t="s">
        <v>68</v>
      </c>
      <c r="D844" t="s">
        <v>1400</v>
      </c>
      <c r="E844">
        <v>50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2263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2263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J844">
        <v>2.08</v>
      </c>
      <c r="AK844" t="str">
        <f t="shared" si="13"/>
        <v>ST678-6200</v>
      </c>
    </row>
    <row r="845" spans="1:37">
      <c r="A845" t="s">
        <v>1522</v>
      </c>
      <c r="B845" t="s">
        <v>1523</v>
      </c>
      <c r="C845" t="s">
        <v>68</v>
      </c>
      <c r="D845" t="s">
        <v>1524</v>
      </c>
      <c r="E845">
        <v>65</v>
      </c>
      <c r="F845">
        <v>6</v>
      </c>
      <c r="G845">
        <v>0</v>
      </c>
      <c r="H845">
        <v>84</v>
      </c>
      <c r="I845">
        <v>117</v>
      </c>
      <c r="J845">
        <v>156</v>
      </c>
      <c r="K845">
        <v>2030</v>
      </c>
      <c r="L845">
        <v>209</v>
      </c>
      <c r="M845">
        <v>0</v>
      </c>
      <c r="N845">
        <v>0</v>
      </c>
      <c r="O845">
        <v>0</v>
      </c>
      <c r="P845">
        <v>0</v>
      </c>
      <c r="Q845">
        <v>2030</v>
      </c>
      <c r="R845">
        <v>121</v>
      </c>
      <c r="S845">
        <v>150</v>
      </c>
      <c r="T845">
        <v>102</v>
      </c>
      <c r="U845">
        <v>0</v>
      </c>
      <c r="V845">
        <v>153</v>
      </c>
      <c r="W845">
        <v>0</v>
      </c>
      <c r="X845">
        <v>294</v>
      </c>
      <c r="Y845">
        <v>108</v>
      </c>
      <c r="Z845">
        <v>105</v>
      </c>
      <c r="AA845">
        <v>145</v>
      </c>
      <c r="AB845">
        <v>457</v>
      </c>
      <c r="AC845">
        <v>354</v>
      </c>
      <c r="AD845">
        <v>0</v>
      </c>
      <c r="AE845">
        <v>1868</v>
      </c>
      <c r="AF845">
        <v>2550</v>
      </c>
      <c r="AJ845">
        <v>5.49</v>
      </c>
      <c r="AK845" t="str">
        <f t="shared" si="13"/>
        <v>SV709-5000</v>
      </c>
    </row>
    <row r="846" spans="1:37">
      <c r="A846" t="s">
        <v>1525</v>
      </c>
      <c r="B846" t="s">
        <v>1523</v>
      </c>
      <c r="C846" t="s">
        <v>68</v>
      </c>
      <c r="D846" t="s">
        <v>1524</v>
      </c>
      <c r="E846">
        <v>65</v>
      </c>
      <c r="F846">
        <v>30.5</v>
      </c>
      <c r="G846">
        <v>16</v>
      </c>
      <c r="H846">
        <v>15</v>
      </c>
      <c r="I846">
        <v>62</v>
      </c>
      <c r="J846">
        <v>39</v>
      </c>
      <c r="K846">
        <v>1846</v>
      </c>
      <c r="L846">
        <v>0</v>
      </c>
      <c r="M846">
        <v>0</v>
      </c>
      <c r="N846">
        <v>14</v>
      </c>
      <c r="O846">
        <v>0</v>
      </c>
      <c r="P846">
        <v>0</v>
      </c>
      <c r="Q846">
        <v>1832</v>
      </c>
      <c r="R846">
        <v>36</v>
      </c>
      <c r="S846">
        <v>0</v>
      </c>
      <c r="T846">
        <v>0</v>
      </c>
      <c r="U846">
        <v>45</v>
      </c>
      <c r="V846">
        <v>247</v>
      </c>
      <c r="W846">
        <v>0</v>
      </c>
      <c r="X846">
        <v>78</v>
      </c>
      <c r="Y846">
        <v>0</v>
      </c>
      <c r="Z846">
        <v>49</v>
      </c>
      <c r="AA846">
        <v>0</v>
      </c>
      <c r="AB846">
        <v>0</v>
      </c>
      <c r="AC846">
        <v>0</v>
      </c>
      <c r="AD846">
        <v>45</v>
      </c>
      <c r="AE846">
        <v>464</v>
      </c>
      <c r="AF846">
        <v>1360</v>
      </c>
      <c r="AJ846">
        <v>5.49</v>
      </c>
      <c r="AK846" t="str">
        <f t="shared" si="13"/>
        <v>SV709-6200</v>
      </c>
    </row>
    <row r="847" spans="1:37">
      <c r="A847" t="s">
        <v>1526</v>
      </c>
      <c r="B847" t="s">
        <v>1527</v>
      </c>
      <c r="C847" t="s">
        <v>68</v>
      </c>
      <c r="D847" t="s">
        <v>1393</v>
      </c>
      <c r="E847">
        <v>65</v>
      </c>
      <c r="F847">
        <v>1.2</v>
      </c>
      <c r="G847">
        <v>202</v>
      </c>
      <c r="H847">
        <v>82</v>
      </c>
      <c r="I847">
        <v>98</v>
      </c>
      <c r="J847">
        <v>85</v>
      </c>
      <c r="K847">
        <v>550</v>
      </c>
      <c r="L847">
        <v>554</v>
      </c>
      <c r="M847">
        <v>0</v>
      </c>
      <c r="N847">
        <v>168</v>
      </c>
      <c r="O847">
        <v>0</v>
      </c>
      <c r="P847">
        <v>0</v>
      </c>
      <c r="Q847">
        <v>382</v>
      </c>
      <c r="R847">
        <v>805</v>
      </c>
      <c r="S847">
        <v>70</v>
      </c>
      <c r="T847">
        <v>177</v>
      </c>
      <c r="U847">
        <v>0</v>
      </c>
      <c r="V847">
        <v>123</v>
      </c>
      <c r="W847">
        <v>194</v>
      </c>
      <c r="X847">
        <v>22</v>
      </c>
      <c r="Y847">
        <v>87</v>
      </c>
      <c r="Z847">
        <v>83</v>
      </c>
      <c r="AA847">
        <v>48</v>
      </c>
      <c r="AB847">
        <v>152</v>
      </c>
      <c r="AC847">
        <v>0</v>
      </c>
      <c r="AD847">
        <v>58</v>
      </c>
      <c r="AE847">
        <v>1014</v>
      </c>
      <c r="AF847">
        <v>1647</v>
      </c>
      <c r="AJ847">
        <v>4.58</v>
      </c>
      <c r="AK847" t="str">
        <f t="shared" si="13"/>
        <v>SV713-5000</v>
      </c>
    </row>
    <row r="848" spans="1:37">
      <c r="A848" t="s">
        <v>1528</v>
      </c>
      <c r="B848" t="s">
        <v>1527</v>
      </c>
      <c r="C848" t="s">
        <v>68</v>
      </c>
      <c r="D848" t="s">
        <v>1393</v>
      </c>
      <c r="E848">
        <v>65</v>
      </c>
      <c r="F848">
        <v>33.1</v>
      </c>
      <c r="G848">
        <v>9</v>
      </c>
      <c r="H848">
        <v>11</v>
      </c>
      <c r="I848">
        <v>11</v>
      </c>
      <c r="J848">
        <v>25</v>
      </c>
      <c r="K848">
        <v>1418</v>
      </c>
      <c r="L848">
        <v>12</v>
      </c>
      <c r="M848">
        <v>0</v>
      </c>
      <c r="N848">
        <v>7</v>
      </c>
      <c r="O848">
        <v>0</v>
      </c>
      <c r="P848">
        <v>0</v>
      </c>
      <c r="Q848">
        <v>1411</v>
      </c>
      <c r="R848">
        <v>0</v>
      </c>
      <c r="S848">
        <v>0</v>
      </c>
      <c r="T848">
        <v>11</v>
      </c>
      <c r="U848">
        <v>21</v>
      </c>
      <c r="V848">
        <v>0</v>
      </c>
      <c r="W848">
        <v>0</v>
      </c>
      <c r="X848">
        <v>36</v>
      </c>
      <c r="Y848">
        <v>0</v>
      </c>
      <c r="Z848">
        <v>0</v>
      </c>
      <c r="AA848">
        <v>194</v>
      </c>
      <c r="AB848">
        <v>19</v>
      </c>
      <c r="AC848">
        <v>18</v>
      </c>
      <c r="AD848">
        <v>0</v>
      </c>
      <c r="AE848">
        <v>299</v>
      </c>
      <c r="AF848">
        <v>539</v>
      </c>
      <c r="AJ848">
        <v>4.58</v>
      </c>
      <c r="AK848" t="str">
        <f t="shared" si="13"/>
        <v>SV713-6200</v>
      </c>
    </row>
    <row r="849" spans="1:37">
      <c r="A849" t="s">
        <v>1529</v>
      </c>
      <c r="B849" t="s">
        <v>1530</v>
      </c>
      <c r="C849" t="s">
        <v>267</v>
      </c>
      <c r="D849" t="s">
        <v>284</v>
      </c>
      <c r="E849">
        <v>50</v>
      </c>
      <c r="F849">
        <v>8.1</v>
      </c>
      <c r="G849">
        <v>0</v>
      </c>
      <c r="H849">
        <v>23</v>
      </c>
      <c r="I849">
        <v>51</v>
      </c>
      <c r="J849">
        <v>39</v>
      </c>
      <c r="K849">
        <v>747</v>
      </c>
      <c r="L849">
        <v>118</v>
      </c>
      <c r="M849">
        <v>0</v>
      </c>
      <c r="N849">
        <v>0</v>
      </c>
      <c r="O849">
        <v>0</v>
      </c>
      <c r="P849">
        <v>0</v>
      </c>
      <c r="Q849">
        <v>747</v>
      </c>
      <c r="R849">
        <v>206</v>
      </c>
      <c r="S849">
        <v>0</v>
      </c>
      <c r="T849">
        <v>0</v>
      </c>
      <c r="U849">
        <v>69</v>
      </c>
      <c r="V849">
        <v>71</v>
      </c>
      <c r="W849">
        <v>118</v>
      </c>
      <c r="X849">
        <v>46</v>
      </c>
      <c r="Y849">
        <v>20</v>
      </c>
      <c r="Z849">
        <v>35</v>
      </c>
      <c r="AA849">
        <v>50</v>
      </c>
      <c r="AB849">
        <v>0</v>
      </c>
      <c r="AC849">
        <v>0</v>
      </c>
      <c r="AD849">
        <v>54</v>
      </c>
      <c r="AE849">
        <v>463</v>
      </c>
      <c r="AF849">
        <v>1549</v>
      </c>
      <c r="AJ849">
        <v>3.96</v>
      </c>
      <c r="AK849" t="str">
        <f t="shared" si="13"/>
        <v>SV750-5000</v>
      </c>
    </row>
    <row r="850" spans="1:37">
      <c r="A850" t="s">
        <v>1531</v>
      </c>
      <c r="B850" t="s">
        <v>1530</v>
      </c>
      <c r="C850" t="s">
        <v>267</v>
      </c>
      <c r="D850" t="s">
        <v>284</v>
      </c>
      <c r="E850">
        <v>50</v>
      </c>
      <c r="F850">
        <v>13.4</v>
      </c>
      <c r="G850">
        <v>46</v>
      </c>
      <c r="H850">
        <v>54</v>
      </c>
      <c r="I850">
        <v>27</v>
      </c>
      <c r="J850">
        <v>32</v>
      </c>
      <c r="K850">
        <v>2943</v>
      </c>
      <c r="L850">
        <v>65</v>
      </c>
      <c r="M850">
        <v>0</v>
      </c>
      <c r="N850">
        <v>39</v>
      </c>
      <c r="O850">
        <v>0</v>
      </c>
      <c r="P850">
        <v>0</v>
      </c>
      <c r="Q850">
        <v>2904</v>
      </c>
      <c r="R850">
        <v>16</v>
      </c>
      <c r="S850">
        <v>111</v>
      </c>
      <c r="T850">
        <v>22</v>
      </c>
      <c r="U850">
        <v>29</v>
      </c>
      <c r="V850">
        <v>0</v>
      </c>
      <c r="W850">
        <v>0</v>
      </c>
      <c r="X850">
        <v>0</v>
      </c>
      <c r="Y850">
        <v>0</v>
      </c>
      <c r="Z850">
        <v>99</v>
      </c>
      <c r="AA850">
        <v>61</v>
      </c>
      <c r="AB850">
        <v>0</v>
      </c>
      <c r="AC850">
        <v>0</v>
      </c>
      <c r="AD850">
        <v>64</v>
      </c>
      <c r="AE850">
        <v>386</v>
      </c>
      <c r="AF850">
        <v>448</v>
      </c>
      <c r="AJ850">
        <v>3.96</v>
      </c>
      <c r="AK850" t="str">
        <f t="shared" si="13"/>
        <v>SV750-6200</v>
      </c>
    </row>
    <row r="851" spans="1:37">
      <c r="A851" t="s">
        <v>1532</v>
      </c>
      <c r="B851" t="s">
        <v>1533</v>
      </c>
      <c r="C851" t="s">
        <v>101</v>
      </c>
      <c r="E851">
        <v>88</v>
      </c>
      <c r="F851">
        <v>0.1</v>
      </c>
      <c r="G851">
        <v>403</v>
      </c>
      <c r="H851">
        <v>1167</v>
      </c>
      <c r="I851">
        <v>724</v>
      </c>
      <c r="J851">
        <v>714</v>
      </c>
      <c r="K851">
        <v>736</v>
      </c>
      <c r="L851">
        <v>391</v>
      </c>
      <c r="M851">
        <v>0</v>
      </c>
      <c r="N851">
        <v>336</v>
      </c>
      <c r="O851">
        <v>0</v>
      </c>
      <c r="P851">
        <v>0</v>
      </c>
      <c r="Q851">
        <v>400</v>
      </c>
      <c r="R851">
        <v>527</v>
      </c>
      <c r="S851">
        <v>0</v>
      </c>
      <c r="T851">
        <v>562</v>
      </c>
      <c r="U851">
        <v>2938</v>
      </c>
      <c r="V851">
        <v>0</v>
      </c>
      <c r="W851">
        <v>0</v>
      </c>
      <c r="X851">
        <v>845</v>
      </c>
      <c r="Y851">
        <v>1356</v>
      </c>
      <c r="Z851">
        <v>827</v>
      </c>
      <c r="AA851">
        <v>276</v>
      </c>
      <c r="AB851">
        <v>1651</v>
      </c>
      <c r="AC851">
        <v>107</v>
      </c>
      <c r="AD851">
        <v>0</v>
      </c>
      <c r="AE851">
        <v>8562</v>
      </c>
      <c r="AF851">
        <v>5497</v>
      </c>
      <c r="AJ851">
        <v>1.91</v>
      </c>
      <c r="AK851" t="str">
        <f t="shared" si="13"/>
        <v>SW350-5000</v>
      </c>
    </row>
    <row r="852" spans="1:37">
      <c r="A852" t="s">
        <v>1534</v>
      </c>
      <c r="B852" t="s">
        <v>1533</v>
      </c>
      <c r="C852" t="s">
        <v>101</v>
      </c>
      <c r="D852" t="s">
        <v>1400</v>
      </c>
      <c r="E852">
        <v>88</v>
      </c>
      <c r="F852">
        <v>4</v>
      </c>
      <c r="G852">
        <v>0</v>
      </c>
      <c r="H852">
        <v>331</v>
      </c>
      <c r="I852">
        <v>165</v>
      </c>
      <c r="J852">
        <v>141</v>
      </c>
      <c r="K852">
        <v>5234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5234</v>
      </c>
      <c r="R852">
        <v>99</v>
      </c>
      <c r="S852">
        <v>0</v>
      </c>
      <c r="T852">
        <v>0</v>
      </c>
      <c r="U852">
        <v>992</v>
      </c>
      <c r="V852">
        <v>0</v>
      </c>
      <c r="W852">
        <v>0</v>
      </c>
      <c r="X852">
        <v>0</v>
      </c>
      <c r="Y852">
        <v>0</v>
      </c>
      <c r="Z852">
        <v>248</v>
      </c>
      <c r="AA852">
        <v>0</v>
      </c>
      <c r="AB852">
        <v>455</v>
      </c>
      <c r="AC852">
        <v>0</v>
      </c>
      <c r="AD852">
        <v>0</v>
      </c>
      <c r="AE852">
        <v>1695</v>
      </c>
      <c r="AF852">
        <v>804</v>
      </c>
      <c r="AJ852">
        <v>1.91</v>
      </c>
      <c r="AK852" t="str">
        <f t="shared" si="13"/>
        <v>SW350-6200</v>
      </c>
    </row>
    <row r="853" spans="1:37">
      <c r="A853" t="s">
        <v>1535</v>
      </c>
      <c r="B853" t="s">
        <v>1536</v>
      </c>
      <c r="C853" t="s">
        <v>101</v>
      </c>
      <c r="D853" t="s">
        <v>1400</v>
      </c>
      <c r="E853">
        <v>99</v>
      </c>
      <c r="F853">
        <v>0.7</v>
      </c>
      <c r="G853">
        <v>0</v>
      </c>
      <c r="H853">
        <v>847</v>
      </c>
      <c r="I853">
        <v>684</v>
      </c>
      <c r="J853">
        <v>768</v>
      </c>
      <c r="K853">
        <v>2400</v>
      </c>
      <c r="L853">
        <v>447</v>
      </c>
      <c r="M853">
        <v>0</v>
      </c>
      <c r="N853">
        <v>0</v>
      </c>
      <c r="O853">
        <v>0</v>
      </c>
      <c r="P853">
        <v>0</v>
      </c>
      <c r="Q853">
        <v>2400</v>
      </c>
      <c r="R853">
        <v>618</v>
      </c>
      <c r="S853">
        <v>1187</v>
      </c>
      <c r="T853">
        <v>370</v>
      </c>
      <c r="U853">
        <v>984</v>
      </c>
      <c r="V853">
        <v>974</v>
      </c>
      <c r="W853">
        <v>0</v>
      </c>
      <c r="X853">
        <v>589</v>
      </c>
      <c r="Y853">
        <v>622</v>
      </c>
      <c r="Z853">
        <v>821</v>
      </c>
      <c r="AA853">
        <v>1892</v>
      </c>
      <c r="AB853">
        <v>365</v>
      </c>
      <c r="AC853">
        <v>1414</v>
      </c>
      <c r="AD853">
        <v>0</v>
      </c>
      <c r="AE853">
        <v>9218</v>
      </c>
      <c r="AF853">
        <v>3145</v>
      </c>
      <c r="AJ853">
        <v>1.39</v>
      </c>
      <c r="AK853" t="str">
        <f t="shared" si="13"/>
        <v>SW480-5000</v>
      </c>
    </row>
    <row r="854" spans="1:37">
      <c r="A854" t="s">
        <v>1537</v>
      </c>
      <c r="B854" t="s">
        <v>1536</v>
      </c>
      <c r="C854" t="s">
        <v>101</v>
      </c>
      <c r="D854" t="s">
        <v>1400</v>
      </c>
      <c r="E854">
        <v>99</v>
      </c>
      <c r="F854">
        <v>40.799999999999997</v>
      </c>
      <c r="G854">
        <v>0</v>
      </c>
      <c r="H854">
        <v>52</v>
      </c>
      <c r="I854">
        <v>47</v>
      </c>
      <c r="J854">
        <v>57</v>
      </c>
      <c r="K854">
        <v>8539</v>
      </c>
      <c r="L854">
        <v>26</v>
      </c>
      <c r="M854">
        <v>0</v>
      </c>
      <c r="N854">
        <v>0</v>
      </c>
      <c r="O854">
        <v>0</v>
      </c>
      <c r="P854">
        <v>0</v>
      </c>
      <c r="Q854">
        <v>8539</v>
      </c>
      <c r="R854">
        <v>153</v>
      </c>
      <c r="S854">
        <v>73</v>
      </c>
      <c r="T854">
        <v>0</v>
      </c>
      <c r="U854">
        <v>84</v>
      </c>
      <c r="V854">
        <v>127</v>
      </c>
      <c r="W854">
        <v>0</v>
      </c>
      <c r="X854">
        <v>0</v>
      </c>
      <c r="Y854">
        <v>0</v>
      </c>
      <c r="Z854">
        <v>78</v>
      </c>
      <c r="AA854">
        <v>0</v>
      </c>
      <c r="AB854">
        <v>0</v>
      </c>
      <c r="AC854">
        <v>254</v>
      </c>
      <c r="AD854">
        <v>69</v>
      </c>
      <c r="AE854">
        <v>685</v>
      </c>
      <c r="AF854">
        <v>407</v>
      </c>
      <c r="AJ854">
        <v>1.39</v>
      </c>
      <c r="AK854" t="str">
        <f t="shared" si="13"/>
        <v>SW480-6200</v>
      </c>
    </row>
    <row r="855" spans="1:37">
      <c r="A855" t="s">
        <v>1538</v>
      </c>
      <c r="B855" t="s">
        <v>1539</v>
      </c>
      <c r="C855" t="s">
        <v>68</v>
      </c>
      <c r="D855" t="s">
        <v>1540</v>
      </c>
      <c r="E855">
        <v>65</v>
      </c>
      <c r="F855">
        <v>0</v>
      </c>
      <c r="G855">
        <v>0</v>
      </c>
      <c r="H855">
        <v>0</v>
      </c>
      <c r="I855">
        <v>0</v>
      </c>
      <c r="J855">
        <v>4</v>
      </c>
      <c r="K855">
        <v>346</v>
      </c>
      <c r="L855">
        <v>22</v>
      </c>
      <c r="M855">
        <v>0</v>
      </c>
      <c r="N855">
        <v>0</v>
      </c>
      <c r="O855">
        <v>0</v>
      </c>
      <c r="P855">
        <v>0</v>
      </c>
      <c r="Q855">
        <v>346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42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42</v>
      </c>
      <c r="AF855">
        <v>29</v>
      </c>
      <c r="AJ855">
        <v>3.77</v>
      </c>
      <c r="AK855" t="str">
        <f t="shared" si="13"/>
        <v>SW803-3700</v>
      </c>
    </row>
    <row r="856" spans="1:37">
      <c r="A856" t="s">
        <v>1541</v>
      </c>
      <c r="B856" t="s">
        <v>1539</v>
      </c>
      <c r="C856" t="s">
        <v>68</v>
      </c>
      <c r="D856" t="s">
        <v>1540</v>
      </c>
      <c r="E856">
        <v>65</v>
      </c>
      <c r="F856">
        <v>2.9</v>
      </c>
      <c r="G856">
        <v>196</v>
      </c>
      <c r="H856">
        <v>327</v>
      </c>
      <c r="I856">
        <v>290</v>
      </c>
      <c r="J856">
        <v>373</v>
      </c>
      <c r="K856">
        <v>3998</v>
      </c>
      <c r="L856">
        <v>217</v>
      </c>
      <c r="M856">
        <v>0</v>
      </c>
      <c r="N856">
        <v>163</v>
      </c>
      <c r="O856">
        <v>0</v>
      </c>
      <c r="P856">
        <v>0</v>
      </c>
      <c r="Q856">
        <v>3835</v>
      </c>
      <c r="R856">
        <v>150</v>
      </c>
      <c r="S856">
        <v>70</v>
      </c>
      <c r="T856">
        <v>735</v>
      </c>
      <c r="U856">
        <v>175</v>
      </c>
      <c r="V856">
        <v>538</v>
      </c>
      <c r="W856">
        <v>20</v>
      </c>
      <c r="X856">
        <v>202</v>
      </c>
      <c r="Y856">
        <v>776</v>
      </c>
      <c r="Z856">
        <v>250</v>
      </c>
      <c r="AA856">
        <v>593</v>
      </c>
      <c r="AB856">
        <v>253</v>
      </c>
      <c r="AC856">
        <v>484</v>
      </c>
      <c r="AD856">
        <v>374</v>
      </c>
      <c r="AE856">
        <v>4470</v>
      </c>
      <c r="AF856">
        <v>10260</v>
      </c>
      <c r="AJ856">
        <v>3.15</v>
      </c>
      <c r="AK856" t="str">
        <f t="shared" si="13"/>
        <v>SW803-5000</v>
      </c>
    </row>
    <row r="857" spans="1:37">
      <c r="A857" t="s">
        <v>1542</v>
      </c>
      <c r="B857" t="s">
        <v>1539</v>
      </c>
      <c r="C857" t="s">
        <v>68</v>
      </c>
      <c r="D857" t="s">
        <v>1540</v>
      </c>
      <c r="E857">
        <v>65</v>
      </c>
      <c r="F857">
        <v>1.6</v>
      </c>
      <c r="G857">
        <v>47</v>
      </c>
      <c r="H857">
        <v>417</v>
      </c>
      <c r="I857">
        <v>352</v>
      </c>
      <c r="J857">
        <v>382</v>
      </c>
      <c r="K857">
        <v>2676</v>
      </c>
      <c r="L857">
        <v>245</v>
      </c>
      <c r="M857">
        <v>0</v>
      </c>
      <c r="N857">
        <v>39</v>
      </c>
      <c r="O857">
        <v>0</v>
      </c>
      <c r="P857">
        <v>0</v>
      </c>
      <c r="Q857">
        <v>2637</v>
      </c>
      <c r="R857">
        <v>347</v>
      </c>
      <c r="S857">
        <v>41</v>
      </c>
      <c r="T857">
        <v>532</v>
      </c>
      <c r="U857">
        <v>678</v>
      </c>
      <c r="V857">
        <v>187</v>
      </c>
      <c r="W857">
        <v>215</v>
      </c>
      <c r="X857">
        <v>461</v>
      </c>
      <c r="Y857">
        <v>236</v>
      </c>
      <c r="Z857">
        <v>518</v>
      </c>
      <c r="AA857">
        <v>702</v>
      </c>
      <c r="AB857">
        <v>366</v>
      </c>
      <c r="AC857">
        <v>341</v>
      </c>
      <c r="AD857">
        <v>310</v>
      </c>
      <c r="AE857">
        <v>4587</v>
      </c>
      <c r="AF857">
        <v>6729</v>
      </c>
      <c r="AJ857">
        <v>5.63</v>
      </c>
      <c r="AK857" t="str">
        <f t="shared" si="13"/>
        <v>SW803-6200</v>
      </c>
    </row>
    <row r="858" spans="1:37">
      <c r="A858" t="s">
        <v>1543</v>
      </c>
      <c r="B858" t="s">
        <v>1544</v>
      </c>
      <c r="C858" t="s">
        <v>267</v>
      </c>
      <c r="D858" t="s">
        <v>1545</v>
      </c>
      <c r="E858">
        <v>72</v>
      </c>
      <c r="F858">
        <v>0.7</v>
      </c>
      <c r="G858">
        <v>1242</v>
      </c>
      <c r="H858">
        <v>39</v>
      </c>
      <c r="I858">
        <v>276</v>
      </c>
      <c r="J858">
        <v>302</v>
      </c>
      <c r="K858">
        <v>1147</v>
      </c>
      <c r="L858">
        <v>176</v>
      </c>
      <c r="M858">
        <v>0</v>
      </c>
      <c r="N858">
        <v>1035</v>
      </c>
      <c r="O858">
        <v>0</v>
      </c>
      <c r="P858">
        <v>0</v>
      </c>
      <c r="Q858">
        <v>112</v>
      </c>
      <c r="R858">
        <v>92</v>
      </c>
      <c r="S858">
        <v>117</v>
      </c>
      <c r="T858">
        <v>0</v>
      </c>
      <c r="U858">
        <v>0</v>
      </c>
      <c r="V858">
        <v>742</v>
      </c>
      <c r="W858">
        <v>0</v>
      </c>
      <c r="X858">
        <v>794</v>
      </c>
      <c r="Y858">
        <v>607</v>
      </c>
      <c r="Z858">
        <v>309</v>
      </c>
      <c r="AA858">
        <v>338</v>
      </c>
      <c r="AB858">
        <v>0</v>
      </c>
      <c r="AC858">
        <v>720</v>
      </c>
      <c r="AD858">
        <v>0</v>
      </c>
      <c r="AE858">
        <v>3627</v>
      </c>
      <c r="AF858">
        <v>3520</v>
      </c>
      <c r="AJ858">
        <v>4.03</v>
      </c>
      <c r="AK858" t="str">
        <f t="shared" si="13"/>
        <v>SW806-5000</v>
      </c>
    </row>
    <row r="859" spans="1:37">
      <c r="A859" t="s">
        <v>1546</v>
      </c>
      <c r="B859" t="s">
        <v>1544</v>
      </c>
      <c r="C859" t="s">
        <v>267</v>
      </c>
      <c r="D859" t="s">
        <v>1545</v>
      </c>
      <c r="E859">
        <v>72</v>
      </c>
      <c r="F859">
        <v>1.6</v>
      </c>
      <c r="G859">
        <v>49</v>
      </c>
      <c r="H859">
        <v>251</v>
      </c>
      <c r="I859">
        <v>264</v>
      </c>
      <c r="J859">
        <v>256</v>
      </c>
      <c r="K859">
        <v>1683</v>
      </c>
      <c r="L859">
        <v>198</v>
      </c>
      <c r="M859">
        <v>0</v>
      </c>
      <c r="N859">
        <v>41</v>
      </c>
      <c r="O859">
        <v>0</v>
      </c>
      <c r="P859">
        <v>0</v>
      </c>
      <c r="Q859">
        <v>1642</v>
      </c>
      <c r="R859">
        <v>161</v>
      </c>
      <c r="S859">
        <v>753</v>
      </c>
      <c r="T859">
        <v>0</v>
      </c>
      <c r="U859">
        <v>0</v>
      </c>
      <c r="V859">
        <v>0</v>
      </c>
      <c r="W859">
        <v>245</v>
      </c>
      <c r="X859">
        <v>587</v>
      </c>
      <c r="Y859">
        <v>286</v>
      </c>
      <c r="Z859">
        <v>458</v>
      </c>
      <c r="AA859">
        <v>136</v>
      </c>
      <c r="AB859">
        <v>356</v>
      </c>
      <c r="AC859">
        <v>0</v>
      </c>
      <c r="AD859">
        <v>249</v>
      </c>
      <c r="AE859">
        <v>3070</v>
      </c>
      <c r="AF859">
        <v>2998</v>
      </c>
      <c r="AJ859">
        <v>4.22</v>
      </c>
      <c r="AK859" t="str">
        <f t="shared" si="13"/>
        <v>SW806-6200</v>
      </c>
    </row>
    <row r="860" spans="1:37">
      <c r="A860" t="s">
        <v>1547</v>
      </c>
      <c r="B860" t="s">
        <v>1548</v>
      </c>
      <c r="C860" t="s">
        <v>68</v>
      </c>
      <c r="D860" t="s">
        <v>292</v>
      </c>
      <c r="E860">
        <v>90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881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881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J860">
        <v>2.5099999999999998</v>
      </c>
      <c r="AK860" t="str">
        <f t="shared" si="13"/>
        <v>SW811-3700</v>
      </c>
    </row>
    <row r="861" spans="1:37">
      <c r="A861" t="s">
        <v>1549</v>
      </c>
      <c r="B861" t="s">
        <v>1548</v>
      </c>
      <c r="C861" t="s">
        <v>68</v>
      </c>
      <c r="D861" t="s">
        <v>1550</v>
      </c>
      <c r="E861">
        <v>90</v>
      </c>
      <c r="F861">
        <v>0.3</v>
      </c>
      <c r="G861">
        <v>368</v>
      </c>
      <c r="H861">
        <v>997</v>
      </c>
      <c r="I861">
        <v>977</v>
      </c>
      <c r="J861">
        <v>1084</v>
      </c>
      <c r="K861">
        <v>1392</v>
      </c>
      <c r="L861">
        <v>1081</v>
      </c>
      <c r="M861">
        <v>0</v>
      </c>
      <c r="N861">
        <v>307</v>
      </c>
      <c r="O861">
        <v>0</v>
      </c>
      <c r="P861">
        <v>0</v>
      </c>
      <c r="Q861">
        <v>1085</v>
      </c>
      <c r="R861">
        <v>506</v>
      </c>
      <c r="S861">
        <v>534</v>
      </c>
      <c r="T861">
        <v>554</v>
      </c>
      <c r="U861">
        <v>1904</v>
      </c>
      <c r="V861">
        <v>1335</v>
      </c>
      <c r="W861">
        <v>888</v>
      </c>
      <c r="X861">
        <v>649</v>
      </c>
      <c r="Y861">
        <v>1542</v>
      </c>
      <c r="Z861">
        <v>145</v>
      </c>
      <c r="AA861">
        <v>3246</v>
      </c>
      <c r="AB861">
        <v>588</v>
      </c>
      <c r="AC861">
        <v>548</v>
      </c>
      <c r="AD861">
        <v>1071</v>
      </c>
      <c r="AE861">
        <v>13004</v>
      </c>
      <c r="AF861">
        <v>7109</v>
      </c>
      <c r="AJ861">
        <v>3.02</v>
      </c>
      <c r="AK861" t="str">
        <f t="shared" si="13"/>
        <v>SW811-5000</v>
      </c>
    </row>
    <row r="862" spans="1:37">
      <c r="A862" t="s">
        <v>1551</v>
      </c>
      <c r="B862" t="s">
        <v>1548</v>
      </c>
      <c r="C862" t="s">
        <v>68</v>
      </c>
      <c r="D862" t="s">
        <v>1552</v>
      </c>
      <c r="E862">
        <v>90</v>
      </c>
      <c r="F862">
        <v>0.9</v>
      </c>
      <c r="G862">
        <v>520</v>
      </c>
      <c r="H862">
        <v>637</v>
      </c>
      <c r="I862">
        <v>945</v>
      </c>
      <c r="J862">
        <v>885</v>
      </c>
      <c r="K862">
        <v>2712</v>
      </c>
      <c r="L862">
        <v>885</v>
      </c>
      <c r="M862">
        <v>0</v>
      </c>
      <c r="N862">
        <v>433</v>
      </c>
      <c r="O862">
        <v>0</v>
      </c>
      <c r="P862">
        <v>0</v>
      </c>
      <c r="Q862">
        <v>2279</v>
      </c>
      <c r="R862">
        <v>0</v>
      </c>
      <c r="S862">
        <v>659</v>
      </c>
      <c r="T862">
        <v>392</v>
      </c>
      <c r="U862">
        <v>859</v>
      </c>
      <c r="V862">
        <v>2044</v>
      </c>
      <c r="W862">
        <v>459</v>
      </c>
      <c r="X862">
        <v>1255</v>
      </c>
      <c r="Y862">
        <v>1019</v>
      </c>
      <c r="Z862">
        <v>959</v>
      </c>
      <c r="AA862">
        <v>1121</v>
      </c>
      <c r="AB862">
        <v>1111</v>
      </c>
      <c r="AC862">
        <v>0</v>
      </c>
      <c r="AD862">
        <v>745</v>
      </c>
      <c r="AE862">
        <v>10623</v>
      </c>
      <c r="AF862">
        <v>8098</v>
      </c>
      <c r="AJ862">
        <v>3.02</v>
      </c>
      <c r="AK862" t="str">
        <f t="shared" si="13"/>
        <v>SW811-6200</v>
      </c>
    </row>
    <row r="863" spans="1:37">
      <c r="A863" t="s">
        <v>6398</v>
      </c>
      <c r="B863" t="s">
        <v>1553</v>
      </c>
      <c r="C863" t="s">
        <v>68</v>
      </c>
      <c r="D863" t="s">
        <v>292</v>
      </c>
      <c r="E863">
        <v>65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-1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J863">
        <v>3.63</v>
      </c>
      <c r="AK863" t="str">
        <f t="shared" si="13"/>
        <v>SW813-3700</v>
      </c>
    </row>
    <row r="864" spans="1:37">
      <c r="A864" t="s">
        <v>1554</v>
      </c>
      <c r="B864" t="s">
        <v>1553</v>
      </c>
      <c r="C864" t="s">
        <v>68</v>
      </c>
      <c r="D864" t="s">
        <v>292</v>
      </c>
      <c r="E864">
        <v>65</v>
      </c>
      <c r="F864">
        <v>0.3</v>
      </c>
      <c r="G864">
        <v>756</v>
      </c>
      <c r="H864">
        <v>1007</v>
      </c>
      <c r="I864">
        <v>1024</v>
      </c>
      <c r="J864">
        <v>863</v>
      </c>
      <c r="K864">
        <v>2030</v>
      </c>
      <c r="L864">
        <v>428</v>
      </c>
      <c r="M864">
        <v>0</v>
      </c>
      <c r="N864">
        <v>630</v>
      </c>
      <c r="O864">
        <v>0</v>
      </c>
      <c r="P864">
        <v>0</v>
      </c>
      <c r="Q864">
        <v>1400</v>
      </c>
      <c r="R864">
        <v>416</v>
      </c>
      <c r="S864">
        <v>1026</v>
      </c>
      <c r="T864">
        <v>1721</v>
      </c>
      <c r="U864">
        <v>274</v>
      </c>
      <c r="V864">
        <v>1090</v>
      </c>
      <c r="W864">
        <v>1043</v>
      </c>
      <c r="X864">
        <v>989</v>
      </c>
      <c r="Y864">
        <v>542</v>
      </c>
      <c r="Z864">
        <v>465</v>
      </c>
      <c r="AA864">
        <v>443</v>
      </c>
      <c r="AB864">
        <v>519</v>
      </c>
      <c r="AC864">
        <v>1126</v>
      </c>
      <c r="AD864">
        <v>1123</v>
      </c>
      <c r="AE864">
        <v>10361</v>
      </c>
      <c r="AF864">
        <v>8452</v>
      </c>
      <c r="AJ864">
        <v>3.98</v>
      </c>
      <c r="AK864" t="str">
        <f t="shared" si="13"/>
        <v>SW813-5000</v>
      </c>
    </row>
    <row r="865" spans="1:37">
      <c r="A865" t="s">
        <v>1555</v>
      </c>
      <c r="B865" t="s">
        <v>1553</v>
      </c>
      <c r="C865" t="s">
        <v>68</v>
      </c>
      <c r="D865" t="s">
        <v>292</v>
      </c>
      <c r="E865">
        <v>65</v>
      </c>
      <c r="F865">
        <v>0.6</v>
      </c>
      <c r="G865">
        <v>340</v>
      </c>
      <c r="H865">
        <v>404</v>
      </c>
      <c r="I865">
        <v>459</v>
      </c>
      <c r="J865">
        <v>510</v>
      </c>
      <c r="K865">
        <v>1267</v>
      </c>
      <c r="L865">
        <v>837</v>
      </c>
      <c r="M865">
        <v>0</v>
      </c>
      <c r="N865">
        <v>283</v>
      </c>
      <c r="O865">
        <v>0</v>
      </c>
      <c r="P865">
        <v>0</v>
      </c>
      <c r="Q865">
        <v>984</v>
      </c>
      <c r="R865">
        <v>276</v>
      </c>
      <c r="S865">
        <v>378</v>
      </c>
      <c r="T865">
        <v>645</v>
      </c>
      <c r="U865">
        <v>189</v>
      </c>
      <c r="V865">
        <v>353</v>
      </c>
      <c r="W865">
        <v>448</v>
      </c>
      <c r="X865">
        <v>739</v>
      </c>
      <c r="Y865">
        <v>497</v>
      </c>
      <c r="Z865">
        <v>735</v>
      </c>
      <c r="AA865">
        <v>801</v>
      </c>
      <c r="AB865">
        <v>719</v>
      </c>
      <c r="AC865">
        <v>264</v>
      </c>
      <c r="AD865">
        <v>346</v>
      </c>
      <c r="AE865">
        <v>6114</v>
      </c>
      <c r="AF865">
        <v>5675</v>
      </c>
      <c r="AJ865">
        <v>5.07</v>
      </c>
      <c r="AK865" t="str">
        <f t="shared" si="13"/>
        <v>SW813-6200</v>
      </c>
    </row>
    <row r="866" spans="1:37">
      <c r="A866" t="s">
        <v>1556</v>
      </c>
      <c r="B866" t="s">
        <v>1557</v>
      </c>
      <c r="C866" t="s">
        <v>68</v>
      </c>
      <c r="D866" t="s">
        <v>1558</v>
      </c>
      <c r="E866">
        <v>65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1629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1629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J866">
        <v>5.27</v>
      </c>
      <c r="AK866" t="str">
        <f t="shared" si="13"/>
        <v>SW822-5000</v>
      </c>
    </row>
    <row r="867" spans="1:37">
      <c r="A867" t="s">
        <v>1559</v>
      </c>
      <c r="B867" t="s">
        <v>1560</v>
      </c>
      <c r="C867" t="s">
        <v>68</v>
      </c>
      <c r="D867" t="s">
        <v>292</v>
      </c>
      <c r="E867">
        <v>75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21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21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J867">
        <v>2.11</v>
      </c>
      <c r="AK867" t="str">
        <f t="shared" si="13"/>
        <v>SW826-3700</v>
      </c>
    </row>
    <row r="868" spans="1:37">
      <c r="A868" t="s">
        <v>1561</v>
      </c>
      <c r="B868" t="s">
        <v>1560</v>
      </c>
      <c r="C868" t="s">
        <v>1562</v>
      </c>
      <c r="D868" t="s">
        <v>292</v>
      </c>
      <c r="E868">
        <v>75</v>
      </c>
      <c r="F868">
        <v>0.1</v>
      </c>
      <c r="G868">
        <v>765</v>
      </c>
      <c r="H868">
        <v>714</v>
      </c>
      <c r="I868">
        <v>707</v>
      </c>
      <c r="J868">
        <v>821</v>
      </c>
      <c r="K868">
        <v>992</v>
      </c>
      <c r="L868">
        <v>835</v>
      </c>
      <c r="M868">
        <v>0</v>
      </c>
      <c r="N868">
        <v>637</v>
      </c>
      <c r="O868">
        <v>0</v>
      </c>
      <c r="P868">
        <v>0</v>
      </c>
      <c r="Q868">
        <v>355</v>
      </c>
      <c r="R868">
        <v>431</v>
      </c>
      <c r="S868">
        <v>968</v>
      </c>
      <c r="T868">
        <v>712</v>
      </c>
      <c r="U868">
        <v>462</v>
      </c>
      <c r="V868">
        <v>554</v>
      </c>
      <c r="W868">
        <v>444</v>
      </c>
      <c r="X868">
        <v>1102</v>
      </c>
      <c r="Y868">
        <v>1604</v>
      </c>
      <c r="Z868">
        <v>840</v>
      </c>
      <c r="AA868">
        <v>1143</v>
      </c>
      <c r="AB868">
        <v>444</v>
      </c>
      <c r="AC868">
        <v>694</v>
      </c>
      <c r="AD868">
        <v>886</v>
      </c>
      <c r="AE868">
        <v>9853</v>
      </c>
      <c r="AF868">
        <v>13422</v>
      </c>
      <c r="AG868" t="s">
        <v>1563</v>
      </c>
      <c r="AH868">
        <v>4</v>
      </c>
      <c r="AI868">
        <v>185</v>
      </c>
      <c r="AJ868">
        <v>3.23</v>
      </c>
      <c r="AK868" t="str">
        <f t="shared" si="13"/>
        <v>SW826-5000</v>
      </c>
    </row>
    <row r="869" spans="1:37">
      <c r="A869" t="s">
        <v>1564</v>
      </c>
      <c r="B869" t="s">
        <v>1560</v>
      </c>
      <c r="C869" t="s">
        <v>68</v>
      </c>
      <c r="D869" t="s">
        <v>292</v>
      </c>
      <c r="E869">
        <v>75</v>
      </c>
      <c r="F869">
        <v>0.1</v>
      </c>
      <c r="G869">
        <v>250</v>
      </c>
      <c r="H869">
        <v>543</v>
      </c>
      <c r="I869">
        <v>479</v>
      </c>
      <c r="J869">
        <v>462</v>
      </c>
      <c r="K869">
        <v>438</v>
      </c>
      <c r="L869">
        <v>284</v>
      </c>
      <c r="M869">
        <v>0</v>
      </c>
      <c r="N869">
        <v>208</v>
      </c>
      <c r="O869">
        <v>0</v>
      </c>
      <c r="P869">
        <v>0</v>
      </c>
      <c r="Q869">
        <v>230</v>
      </c>
      <c r="R869">
        <v>1002</v>
      </c>
      <c r="S869">
        <v>549</v>
      </c>
      <c r="T869">
        <v>530</v>
      </c>
      <c r="U869">
        <v>551</v>
      </c>
      <c r="V869">
        <v>346</v>
      </c>
      <c r="W869">
        <v>49</v>
      </c>
      <c r="X869">
        <v>848</v>
      </c>
      <c r="Y869">
        <v>743</v>
      </c>
      <c r="Z869">
        <v>402</v>
      </c>
      <c r="AA869">
        <v>206</v>
      </c>
      <c r="AB869">
        <v>378</v>
      </c>
      <c r="AC869">
        <v>213</v>
      </c>
      <c r="AD869">
        <v>734</v>
      </c>
      <c r="AE869">
        <v>5549</v>
      </c>
      <c r="AF869">
        <v>8755</v>
      </c>
      <c r="AJ869">
        <v>3.23</v>
      </c>
      <c r="AK869" t="str">
        <f t="shared" si="13"/>
        <v>SW826-6200</v>
      </c>
    </row>
    <row r="870" spans="1:37">
      <c r="A870" t="s">
        <v>1565</v>
      </c>
      <c r="B870" t="s">
        <v>1566</v>
      </c>
      <c r="C870" t="s">
        <v>101</v>
      </c>
      <c r="D870" t="s">
        <v>1425</v>
      </c>
      <c r="E870">
        <v>65</v>
      </c>
      <c r="F870">
        <v>2</v>
      </c>
      <c r="G870">
        <v>448</v>
      </c>
      <c r="H870">
        <v>635</v>
      </c>
      <c r="I870">
        <v>481</v>
      </c>
      <c r="J870">
        <v>623</v>
      </c>
      <c r="K870">
        <v>5337</v>
      </c>
      <c r="L870">
        <v>569</v>
      </c>
      <c r="M870">
        <v>0</v>
      </c>
      <c r="N870">
        <v>374</v>
      </c>
      <c r="O870">
        <v>0</v>
      </c>
      <c r="P870">
        <v>0</v>
      </c>
      <c r="Q870">
        <v>4963</v>
      </c>
      <c r="R870">
        <v>346</v>
      </c>
      <c r="S870">
        <v>1020</v>
      </c>
      <c r="T870">
        <v>616</v>
      </c>
      <c r="U870">
        <v>270</v>
      </c>
      <c r="V870">
        <v>0</v>
      </c>
      <c r="W870">
        <v>675</v>
      </c>
      <c r="X870">
        <v>305</v>
      </c>
      <c r="Y870">
        <v>475</v>
      </c>
      <c r="Z870">
        <v>983</v>
      </c>
      <c r="AA870">
        <v>561</v>
      </c>
      <c r="AB870">
        <v>917</v>
      </c>
      <c r="AC870">
        <v>1073</v>
      </c>
      <c r="AD870">
        <v>586</v>
      </c>
      <c r="AE870">
        <v>7481</v>
      </c>
      <c r="AF870">
        <v>9889</v>
      </c>
      <c r="AJ870">
        <v>2.92</v>
      </c>
      <c r="AK870" t="str">
        <f t="shared" si="13"/>
        <v>SW836-5000</v>
      </c>
    </row>
    <row r="871" spans="1:37">
      <c r="A871" t="s">
        <v>1567</v>
      </c>
      <c r="B871" t="s">
        <v>1566</v>
      </c>
      <c r="C871" t="s">
        <v>101</v>
      </c>
      <c r="D871" t="s">
        <v>292</v>
      </c>
      <c r="E871">
        <v>65</v>
      </c>
      <c r="F871">
        <v>8.5</v>
      </c>
      <c r="G871">
        <v>146</v>
      </c>
      <c r="H871">
        <v>139</v>
      </c>
      <c r="I871">
        <v>143</v>
      </c>
      <c r="J871">
        <v>193</v>
      </c>
      <c r="K871">
        <v>4819</v>
      </c>
      <c r="L871">
        <v>135</v>
      </c>
      <c r="M871">
        <v>0</v>
      </c>
      <c r="N871">
        <v>122</v>
      </c>
      <c r="O871">
        <v>0</v>
      </c>
      <c r="P871">
        <v>0</v>
      </c>
      <c r="Q871">
        <v>4697</v>
      </c>
      <c r="R871">
        <v>462</v>
      </c>
      <c r="S871">
        <v>267</v>
      </c>
      <c r="T871">
        <v>79</v>
      </c>
      <c r="U871">
        <v>70</v>
      </c>
      <c r="V871">
        <v>186</v>
      </c>
      <c r="W871">
        <v>0</v>
      </c>
      <c r="X871">
        <v>257</v>
      </c>
      <c r="Y871">
        <v>374</v>
      </c>
      <c r="Z871">
        <v>182</v>
      </c>
      <c r="AA871">
        <v>293</v>
      </c>
      <c r="AB871">
        <v>63</v>
      </c>
      <c r="AC871">
        <v>158</v>
      </c>
      <c r="AD871">
        <v>387</v>
      </c>
      <c r="AE871">
        <v>2316</v>
      </c>
      <c r="AF871">
        <v>2211</v>
      </c>
      <c r="AJ871">
        <v>2.92</v>
      </c>
      <c r="AK871" t="str">
        <f t="shared" si="13"/>
        <v>SW836-6200</v>
      </c>
    </row>
    <row r="872" spans="1:37">
      <c r="A872" t="s">
        <v>1568</v>
      </c>
      <c r="B872" t="s">
        <v>1569</v>
      </c>
      <c r="C872" t="s">
        <v>68</v>
      </c>
      <c r="D872" t="s">
        <v>1570</v>
      </c>
      <c r="E872">
        <v>65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407</v>
      </c>
      <c r="L872">
        <v>7</v>
      </c>
      <c r="M872">
        <v>0</v>
      </c>
      <c r="N872">
        <v>0</v>
      </c>
      <c r="O872">
        <v>0</v>
      </c>
      <c r="P872">
        <v>0</v>
      </c>
      <c r="Q872">
        <v>407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107</v>
      </c>
      <c r="AJ872">
        <v>4.76</v>
      </c>
      <c r="AK872" t="str">
        <f t="shared" si="13"/>
        <v>SW888-5000</v>
      </c>
    </row>
    <row r="873" spans="1:37">
      <c r="A873" t="s">
        <v>1571</v>
      </c>
      <c r="B873" t="s">
        <v>1569</v>
      </c>
      <c r="C873" t="s">
        <v>1562</v>
      </c>
      <c r="D873" t="s">
        <v>1570</v>
      </c>
      <c r="E873">
        <v>65</v>
      </c>
      <c r="F873">
        <v>0</v>
      </c>
      <c r="G873">
        <v>0</v>
      </c>
      <c r="H873">
        <v>0</v>
      </c>
      <c r="I873">
        <v>0</v>
      </c>
      <c r="J873">
        <v>14</v>
      </c>
      <c r="K873">
        <v>573</v>
      </c>
      <c r="L873">
        <v>45</v>
      </c>
      <c r="M873">
        <v>0</v>
      </c>
      <c r="N873">
        <v>0</v>
      </c>
      <c r="O873">
        <v>0</v>
      </c>
      <c r="P873">
        <v>0</v>
      </c>
      <c r="Q873">
        <v>573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171</v>
      </c>
      <c r="AB873">
        <v>0</v>
      </c>
      <c r="AC873">
        <v>0</v>
      </c>
      <c r="AD873">
        <v>0</v>
      </c>
      <c r="AE873">
        <v>171</v>
      </c>
      <c r="AF873">
        <v>290</v>
      </c>
      <c r="AG873" t="s">
        <v>1572</v>
      </c>
      <c r="AH873">
        <v>1</v>
      </c>
      <c r="AI873">
        <v>461</v>
      </c>
      <c r="AJ873">
        <v>5.31</v>
      </c>
      <c r="AK873" t="str">
        <f t="shared" si="13"/>
        <v>SW888-6200</v>
      </c>
    </row>
    <row r="874" spans="1:37">
      <c r="A874" t="s">
        <v>1573</v>
      </c>
      <c r="B874" t="s">
        <v>1574</v>
      </c>
      <c r="C874" t="s">
        <v>1329</v>
      </c>
      <c r="E874">
        <v>192</v>
      </c>
      <c r="F874">
        <v>3.3</v>
      </c>
      <c r="G874">
        <v>0</v>
      </c>
      <c r="H874">
        <v>95</v>
      </c>
      <c r="I874">
        <v>303</v>
      </c>
      <c r="J874">
        <v>275</v>
      </c>
      <c r="K874">
        <v>1259</v>
      </c>
      <c r="L874">
        <v>23</v>
      </c>
      <c r="M874">
        <v>0</v>
      </c>
      <c r="N874">
        <v>0</v>
      </c>
      <c r="O874">
        <v>0</v>
      </c>
      <c r="P874">
        <v>0</v>
      </c>
      <c r="Q874">
        <v>1259</v>
      </c>
      <c r="R874">
        <v>0</v>
      </c>
      <c r="S874">
        <v>224</v>
      </c>
      <c r="T874">
        <v>0</v>
      </c>
      <c r="U874">
        <v>60</v>
      </c>
      <c r="V874">
        <v>703</v>
      </c>
      <c r="W874">
        <v>759</v>
      </c>
      <c r="X874">
        <v>71</v>
      </c>
      <c r="Y874">
        <v>1117</v>
      </c>
      <c r="Z874">
        <v>277</v>
      </c>
      <c r="AA874">
        <v>73</v>
      </c>
      <c r="AB874">
        <v>0</v>
      </c>
      <c r="AC874">
        <v>15</v>
      </c>
      <c r="AD874">
        <v>0</v>
      </c>
      <c r="AE874">
        <v>3299</v>
      </c>
      <c r="AF874">
        <v>789</v>
      </c>
      <c r="AG874" t="s">
        <v>6397</v>
      </c>
      <c r="AH874">
        <v>3</v>
      </c>
      <c r="AI874">
        <v>1000</v>
      </c>
      <c r="AJ874">
        <v>8.31</v>
      </c>
      <c r="AK874" t="str">
        <f t="shared" si="13"/>
        <v>SW890-5000</v>
      </c>
    </row>
    <row r="875" spans="1:37">
      <c r="A875" t="s">
        <v>1575</v>
      </c>
      <c r="B875" t="s">
        <v>1576</v>
      </c>
      <c r="C875" t="s">
        <v>68</v>
      </c>
      <c r="D875" t="s">
        <v>292</v>
      </c>
      <c r="E875">
        <v>65</v>
      </c>
      <c r="F875">
        <v>1.3</v>
      </c>
      <c r="G875">
        <v>90</v>
      </c>
      <c r="H875">
        <v>82</v>
      </c>
      <c r="I875">
        <v>118</v>
      </c>
      <c r="J875">
        <v>121</v>
      </c>
      <c r="K875">
        <v>499</v>
      </c>
      <c r="L875">
        <v>81</v>
      </c>
      <c r="M875">
        <v>0</v>
      </c>
      <c r="N875">
        <v>75</v>
      </c>
      <c r="O875">
        <v>0</v>
      </c>
      <c r="P875">
        <v>0</v>
      </c>
      <c r="Q875">
        <v>424</v>
      </c>
      <c r="R875">
        <v>107</v>
      </c>
      <c r="S875">
        <v>123</v>
      </c>
      <c r="T875">
        <v>0</v>
      </c>
      <c r="U875">
        <v>122</v>
      </c>
      <c r="V875">
        <v>94</v>
      </c>
      <c r="W875">
        <v>184</v>
      </c>
      <c r="X875">
        <v>183</v>
      </c>
      <c r="Y875">
        <v>117</v>
      </c>
      <c r="Z875">
        <v>220</v>
      </c>
      <c r="AA875">
        <v>126</v>
      </c>
      <c r="AB875">
        <v>73</v>
      </c>
      <c r="AC875">
        <v>163</v>
      </c>
      <c r="AD875">
        <v>48</v>
      </c>
      <c r="AE875">
        <v>1453</v>
      </c>
      <c r="AF875">
        <v>2427</v>
      </c>
      <c r="AJ875">
        <v>6.99</v>
      </c>
      <c r="AK875" t="str">
        <f t="shared" si="13"/>
        <v>SY913-5000</v>
      </c>
    </row>
    <row r="876" spans="1:37">
      <c r="A876" t="s">
        <v>1577</v>
      </c>
      <c r="B876" t="s">
        <v>1576</v>
      </c>
      <c r="C876" t="s">
        <v>68</v>
      </c>
      <c r="D876" t="s">
        <v>1425</v>
      </c>
      <c r="E876">
        <v>65</v>
      </c>
      <c r="F876">
        <v>21.1</v>
      </c>
      <c r="G876">
        <v>31</v>
      </c>
      <c r="H876">
        <v>39</v>
      </c>
      <c r="I876">
        <v>34</v>
      </c>
      <c r="J876">
        <v>49</v>
      </c>
      <c r="K876">
        <v>3320</v>
      </c>
      <c r="L876">
        <v>29</v>
      </c>
      <c r="M876">
        <v>0</v>
      </c>
      <c r="N876">
        <v>26</v>
      </c>
      <c r="O876">
        <v>0</v>
      </c>
      <c r="P876">
        <v>0</v>
      </c>
      <c r="Q876">
        <v>3294</v>
      </c>
      <c r="R876">
        <v>0</v>
      </c>
      <c r="S876">
        <v>0</v>
      </c>
      <c r="T876">
        <v>117</v>
      </c>
      <c r="U876">
        <v>0</v>
      </c>
      <c r="V876">
        <v>85</v>
      </c>
      <c r="W876">
        <v>0</v>
      </c>
      <c r="X876">
        <v>0</v>
      </c>
      <c r="Y876">
        <v>0</v>
      </c>
      <c r="Z876">
        <v>160</v>
      </c>
      <c r="AA876">
        <v>76</v>
      </c>
      <c r="AB876">
        <v>0</v>
      </c>
      <c r="AC876">
        <v>154</v>
      </c>
      <c r="AD876">
        <v>0</v>
      </c>
      <c r="AE876">
        <v>592</v>
      </c>
      <c r="AF876">
        <v>988</v>
      </c>
      <c r="AJ876">
        <v>6.63</v>
      </c>
      <c r="AK876" t="str">
        <f t="shared" si="13"/>
        <v>SY913-6200</v>
      </c>
    </row>
    <row r="877" spans="1:37">
      <c r="A877" t="s">
        <v>1578</v>
      </c>
      <c r="B877" t="s">
        <v>1579</v>
      </c>
      <c r="C877" t="s">
        <v>68</v>
      </c>
      <c r="D877" t="s">
        <v>292</v>
      </c>
      <c r="E877">
        <v>65</v>
      </c>
      <c r="F877">
        <v>0</v>
      </c>
      <c r="G877">
        <v>40</v>
      </c>
      <c r="H877">
        <v>0</v>
      </c>
      <c r="I877">
        <v>9</v>
      </c>
      <c r="J877">
        <v>4</v>
      </c>
      <c r="K877">
        <v>0</v>
      </c>
      <c r="L877">
        <v>10</v>
      </c>
      <c r="M877">
        <v>0</v>
      </c>
      <c r="N877">
        <v>34</v>
      </c>
      <c r="O877">
        <v>0</v>
      </c>
      <c r="P877">
        <v>0</v>
      </c>
      <c r="Q877">
        <v>-34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53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53</v>
      </c>
      <c r="AF877">
        <v>0</v>
      </c>
      <c r="AJ877">
        <v>0</v>
      </c>
      <c r="AK877" t="str">
        <f t="shared" si="13"/>
        <v>SY914-3700</v>
      </c>
    </row>
    <row r="878" spans="1:37">
      <c r="A878" t="s">
        <v>1580</v>
      </c>
      <c r="B878" t="s">
        <v>1579</v>
      </c>
      <c r="C878" t="s">
        <v>68</v>
      </c>
      <c r="D878" t="s">
        <v>292</v>
      </c>
      <c r="E878">
        <v>65</v>
      </c>
      <c r="F878">
        <v>-0.1</v>
      </c>
      <c r="G878">
        <v>100</v>
      </c>
      <c r="H878">
        <v>187</v>
      </c>
      <c r="I878">
        <v>219</v>
      </c>
      <c r="J878">
        <v>216</v>
      </c>
      <c r="K878">
        <v>0</v>
      </c>
      <c r="L878">
        <v>112</v>
      </c>
      <c r="M878">
        <v>0</v>
      </c>
      <c r="N878">
        <v>83</v>
      </c>
      <c r="O878">
        <v>0</v>
      </c>
      <c r="P878">
        <v>0</v>
      </c>
      <c r="Q878">
        <v>-83</v>
      </c>
      <c r="R878">
        <v>155</v>
      </c>
      <c r="S878">
        <v>406</v>
      </c>
      <c r="T878">
        <v>0</v>
      </c>
      <c r="U878">
        <v>154</v>
      </c>
      <c r="V878">
        <v>358</v>
      </c>
      <c r="W878">
        <v>0</v>
      </c>
      <c r="X878">
        <v>393</v>
      </c>
      <c r="Y878">
        <v>443</v>
      </c>
      <c r="Z878">
        <v>114</v>
      </c>
      <c r="AA878">
        <v>271</v>
      </c>
      <c r="AB878">
        <v>148</v>
      </c>
      <c r="AC878">
        <v>194</v>
      </c>
      <c r="AD878">
        <v>106</v>
      </c>
      <c r="AE878">
        <v>2587</v>
      </c>
      <c r="AF878">
        <v>3150</v>
      </c>
      <c r="AJ878">
        <v>5.69</v>
      </c>
      <c r="AK878" t="str">
        <f t="shared" si="13"/>
        <v>SY914-5000</v>
      </c>
    </row>
    <row r="879" spans="1:37">
      <c r="A879" t="s">
        <v>1581</v>
      </c>
      <c r="B879" t="s">
        <v>1579</v>
      </c>
      <c r="C879" t="s">
        <v>68</v>
      </c>
      <c r="D879" t="s">
        <v>292</v>
      </c>
      <c r="E879">
        <v>65</v>
      </c>
      <c r="F879">
        <v>1.6</v>
      </c>
      <c r="G879">
        <v>37</v>
      </c>
      <c r="H879">
        <v>179</v>
      </c>
      <c r="I879">
        <v>146</v>
      </c>
      <c r="J879">
        <v>87</v>
      </c>
      <c r="K879">
        <v>1164</v>
      </c>
      <c r="L879">
        <v>30</v>
      </c>
      <c r="M879">
        <v>0</v>
      </c>
      <c r="N879">
        <v>31</v>
      </c>
      <c r="O879">
        <v>0</v>
      </c>
      <c r="P879">
        <v>0</v>
      </c>
      <c r="Q879">
        <v>1133</v>
      </c>
      <c r="R879">
        <v>63</v>
      </c>
      <c r="S879">
        <v>0</v>
      </c>
      <c r="T879">
        <v>435</v>
      </c>
      <c r="U879">
        <v>103</v>
      </c>
      <c r="V879">
        <v>0</v>
      </c>
      <c r="W879">
        <v>0</v>
      </c>
      <c r="X879">
        <v>335</v>
      </c>
      <c r="Y879">
        <v>0</v>
      </c>
      <c r="Z879">
        <v>145</v>
      </c>
      <c r="AA879">
        <v>0</v>
      </c>
      <c r="AB879">
        <v>0</v>
      </c>
      <c r="AC879">
        <v>28</v>
      </c>
      <c r="AD879">
        <v>0</v>
      </c>
      <c r="AE879">
        <v>1046</v>
      </c>
      <c r="AF879">
        <v>1786</v>
      </c>
      <c r="AJ879">
        <v>5.69</v>
      </c>
      <c r="AK879" t="str">
        <f t="shared" si="13"/>
        <v>SY914-6200</v>
      </c>
    </row>
    <row r="880" spans="1:37">
      <c r="A880" t="s">
        <v>1582</v>
      </c>
      <c r="B880" t="s">
        <v>1583</v>
      </c>
      <c r="C880" t="s">
        <v>110</v>
      </c>
      <c r="D880" t="s">
        <v>1584</v>
      </c>
      <c r="E880">
        <v>50</v>
      </c>
      <c r="F880">
        <v>-0.1</v>
      </c>
      <c r="G880">
        <v>74</v>
      </c>
      <c r="H880">
        <v>73</v>
      </c>
      <c r="I880">
        <v>143</v>
      </c>
      <c r="J880">
        <v>237</v>
      </c>
      <c r="K880">
        <v>46</v>
      </c>
      <c r="L880">
        <v>211</v>
      </c>
      <c r="M880">
        <v>0</v>
      </c>
      <c r="N880">
        <v>62</v>
      </c>
      <c r="O880">
        <v>0</v>
      </c>
      <c r="P880">
        <v>0</v>
      </c>
      <c r="Q880">
        <v>-16</v>
      </c>
      <c r="R880">
        <v>71</v>
      </c>
      <c r="S880">
        <v>102</v>
      </c>
      <c r="T880">
        <v>102</v>
      </c>
      <c r="U880">
        <v>15</v>
      </c>
      <c r="V880">
        <v>35</v>
      </c>
      <c r="W880">
        <v>33</v>
      </c>
      <c r="X880">
        <v>573</v>
      </c>
      <c r="Y880">
        <v>0</v>
      </c>
      <c r="Z880">
        <v>720</v>
      </c>
      <c r="AA880">
        <v>930</v>
      </c>
      <c r="AB880">
        <v>0</v>
      </c>
      <c r="AC880">
        <v>35</v>
      </c>
      <c r="AD880">
        <v>295</v>
      </c>
      <c r="AE880">
        <v>2840</v>
      </c>
      <c r="AF880">
        <v>239</v>
      </c>
      <c r="AJ880">
        <v>4.82</v>
      </c>
      <c r="AK880" t="str">
        <f t="shared" si="13"/>
        <v>WA001-5000</v>
      </c>
    </row>
    <row r="881" spans="1:37">
      <c r="A881" t="s">
        <v>1585</v>
      </c>
      <c r="B881" t="s">
        <v>1583</v>
      </c>
      <c r="C881" t="s">
        <v>110</v>
      </c>
      <c r="D881" t="s">
        <v>1586</v>
      </c>
      <c r="E881">
        <v>50</v>
      </c>
      <c r="F881">
        <v>0.8</v>
      </c>
      <c r="G881">
        <v>0</v>
      </c>
      <c r="H881">
        <v>183</v>
      </c>
      <c r="I881">
        <v>93</v>
      </c>
      <c r="J881">
        <v>47</v>
      </c>
      <c r="K881">
        <v>611</v>
      </c>
      <c r="L881">
        <v>3</v>
      </c>
      <c r="M881">
        <v>0</v>
      </c>
      <c r="N881">
        <v>0</v>
      </c>
      <c r="O881">
        <v>0</v>
      </c>
      <c r="P881">
        <v>0</v>
      </c>
      <c r="Q881">
        <v>611</v>
      </c>
      <c r="R881">
        <v>507</v>
      </c>
      <c r="S881">
        <v>548</v>
      </c>
      <c r="T881">
        <v>0</v>
      </c>
      <c r="U881">
        <v>0</v>
      </c>
      <c r="V881">
        <v>11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559</v>
      </c>
      <c r="AF881">
        <v>31</v>
      </c>
      <c r="AJ881">
        <v>4.25</v>
      </c>
      <c r="AK881" t="str">
        <f t="shared" si="13"/>
        <v>WA001-6200</v>
      </c>
    </row>
    <row r="882" spans="1:37">
      <c r="A882" t="s">
        <v>1587</v>
      </c>
      <c r="B882" t="s">
        <v>1588</v>
      </c>
      <c r="C882" t="s">
        <v>318</v>
      </c>
      <c r="D882" t="s">
        <v>1589</v>
      </c>
      <c r="E882">
        <v>50</v>
      </c>
      <c r="F882">
        <v>2.6</v>
      </c>
      <c r="G882">
        <v>0</v>
      </c>
      <c r="H882">
        <v>5</v>
      </c>
      <c r="I882">
        <v>3</v>
      </c>
      <c r="J882">
        <v>2</v>
      </c>
      <c r="K882">
        <v>56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56</v>
      </c>
      <c r="R882">
        <v>0</v>
      </c>
      <c r="S882">
        <v>0</v>
      </c>
      <c r="T882">
        <v>16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13</v>
      </c>
      <c r="AD882">
        <v>0</v>
      </c>
      <c r="AE882">
        <v>29</v>
      </c>
      <c r="AF882">
        <v>0</v>
      </c>
      <c r="AJ882">
        <v>5.94</v>
      </c>
      <c r="AK882" t="str">
        <f t="shared" si="13"/>
        <v>WA011-6200</v>
      </c>
    </row>
    <row r="883" spans="1:37">
      <c r="A883" t="s">
        <v>1590</v>
      </c>
      <c r="B883" t="s">
        <v>1591</v>
      </c>
      <c r="C883" t="s">
        <v>338</v>
      </c>
      <c r="D883" t="s">
        <v>284</v>
      </c>
      <c r="E883">
        <v>43</v>
      </c>
      <c r="F883">
        <v>1.2</v>
      </c>
      <c r="G883">
        <v>186</v>
      </c>
      <c r="H883">
        <v>626</v>
      </c>
      <c r="I883">
        <v>486</v>
      </c>
      <c r="J883">
        <v>415</v>
      </c>
      <c r="K883">
        <v>3057</v>
      </c>
      <c r="L883">
        <v>186</v>
      </c>
      <c r="M883">
        <v>0</v>
      </c>
      <c r="N883">
        <v>155</v>
      </c>
      <c r="O883">
        <v>0</v>
      </c>
      <c r="P883">
        <v>0</v>
      </c>
      <c r="Q883">
        <v>2902</v>
      </c>
      <c r="R883">
        <v>141</v>
      </c>
      <c r="S883">
        <v>785</v>
      </c>
      <c r="T883">
        <v>220</v>
      </c>
      <c r="U883">
        <v>872</v>
      </c>
      <c r="V883">
        <v>58</v>
      </c>
      <c r="W883">
        <v>302</v>
      </c>
      <c r="X883">
        <v>676</v>
      </c>
      <c r="Y883">
        <v>387</v>
      </c>
      <c r="Z883">
        <v>481</v>
      </c>
      <c r="AA883">
        <v>565</v>
      </c>
      <c r="AB883">
        <v>320</v>
      </c>
      <c r="AC883">
        <v>319</v>
      </c>
      <c r="AD883">
        <v>0</v>
      </c>
      <c r="AE883">
        <v>4985</v>
      </c>
      <c r="AF883">
        <v>2842</v>
      </c>
      <c r="AJ883">
        <v>4.91</v>
      </c>
      <c r="AK883" t="str">
        <f t="shared" si="13"/>
        <v>WA030-5000</v>
      </c>
    </row>
    <row r="884" spans="1:37">
      <c r="A884" t="s">
        <v>1592</v>
      </c>
      <c r="B884" t="s">
        <v>1591</v>
      </c>
      <c r="C884" t="s">
        <v>338</v>
      </c>
      <c r="D884" t="s">
        <v>284</v>
      </c>
      <c r="E884">
        <v>43</v>
      </c>
      <c r="F884">
        <v>5.0999999999999996</v>
      </c>
      <c r="G884">
        <v>21</v>
      </c>
      <c r="H884">
        <v>478</v>
      </c>
      <c r="I884">
        <v>348</v>
      </c>
      <c r="J884">
        <v>367</v>
      </c>
      <c r="K884">
        <v>9682</v>
      </c>
      <c r="L884">
        <v>58</v>
      </c>
      <c r="M884">
        <v>0</v>
      </c>
      <c r="N884">
        <v>17</v>
      </c>
      <c r="O884">
        <v>0</v>
      </c>
      <c r="P884">
        <v>0</v>
      </c>
      <c r="Q884">
        <v>9665</v>
      </c>
      <c r="R884">
        <v>0</v>
      </c>
      <c r="S884">
        <v>210</v>
      </c>
      <c r="T884">
        <v>168</v>
      </c>
      <c r="U884">
        <v>1055</v>
      </c>
      <c r="V884">
        <v>599</v>
      </c>
      <c r="W884">
        <v>0</v>
      </c>
      <c r="X884">
        <v>54</v>
      </c>
      <c r="Y884">
        <v>907</v>
      </c>
      <c r="Z884">
        <v>192</v>
      </c>
      <c r="AA884">
        <v>0</v>
      </c>
      <c r="AB884">
        <v>179</v>
      </c>
      <c r="AC884">
        <v>119</v>
      </c>
      <c r="AD884">
        <v>925</v>
      </c>
      <c r="AE884">
        <v>4408</v>
      </c>
      <c r="AF884">
        <v>2880</v>
      </c>
      <c r="AJ884">
        <v>4.91</v>
      </c>
      <c r="AK884" t="str">
        <f t="shared" si="13"/>
        <v>WA030-6200</v>
      </c>
    </row>
    <row r="885" spans="1:37">
      <c r="A885" t="s">
        <v>1593</v>
      </c>
      <c r="B885" t="s">
        <v>1594</v>
      </c>
      <c r="C885" t="s">
        <v>338</v>
      </c>
      <c r="D885" t="s">
        <v>284</v>
      </c>
      <c r="E885">
        <v>43</v>
      </c>
      <c r="F885">
        <v>6.7</v>
      </c>
      <c r="G885">
        <v>63</v>
      </c>
      <c r="H885">
        <v>101</v>
      </c>
      <c r="I885">
        <v>96</v>
      </c>
      <c r="J885">
        <v>77</v>
      </c>
      <c r="K885">
        <v>2754</v>
      </c>
      <c r="L885">
        <v>8</v>
      </c>
      <c r="M885">
        <v>0</v>
      </c>
      <c r="N885">
        <v>53</v>
      </c>
      <c r="O885">
        <v>0</v>
      </c>
      <c r="P885">
        <v>0</v>
      </c>
      <c r="Q885">
        <v>2701</v>
      </c>
      <c r="R885">
        <v>48</v>
      </c>
      <c r="S885">
        <v>110</v>
      </c>
      <c r="T885">
        <v>83</v>
      </c>
      <c r="U885">
        <v>109</v>
      </c>
      <c r="V885">
        <v>140</v>
      </c>
      <c r="W885">
        <v>10</v>
      </c>
      <c r="X885">
        <v>121</v>
      </c>
      <c r="Y885">
        <v>41</v>
      </c>
      <c r="Z885">
        <v>81</v>
      </c>
      <c r="AA885">
        <v>121</v>
      </c>
      <c r="AB885">
        <v>52</v>
      </c>
      <c r="AC885">
        <v>0</v>
      </c>
      <c r="AD885">
        <v>59</v>
      </c>
      <c r="AE885">
        <v>927</v>
      </c>
      <c r="AF885">
        <v>1163</v>
      </c>
      <c r="AJ885">
        <v>5.72</v>
      </c>
      <c r="AK885" t="str">
        <f t="shared" si="13"/>
        <v>WA090-5000</v>
      </c>
    </row>
    <row r="886" spans="1:37">
      <c r="A886" t="s">
        <v>1595</v>
      </c>
      <c r="B886" t="s">
        <v>1594</v>
      </c>
      <c r="C886" t="s">
        <v>338</v>
      </c>
      <c r="D886" t="s">
        <v>284</v>
      </c>
      <c r="E886">
        <v>43</v>
      </c>
      <c r="F886">
        <v>2.5</v>
      </c>
      <c r="G886">
        <v>65</v>
      </c>
      <c r="H886">
        <v>82</v>
      </c>
      <c r="I886">
        <v>62</v>
      </c>
      <c r="J886">
        <v>65</v>
      </c>
      <c r="K886">
        <v>858</v>
      </c>
      <c r="L886">
        <v>65</v>
      </c>
      <c r="M886">
        <v>0</v>
      </c>
      <c r="N886">
        <v>55</v>
      </c>
      <c r="O886">
        <v>0</v>
      </c>
      <c r="P886">
        <v>0</v>
      </c>
      <c r="Q886">
        <v>803</v>
      </c>
      <c r="R886">
        <v>0</v>
      </c>
      <c r="S886">
        <v>101</v>
      </c>
      <c r="T886">
        <v>97</v>
      </c>
      <c r="U886">
        <v>47</v>
      </c>
      <c r="V886">
        <v>50</v>
      </c>
      <c r="W886">
        <v>16</v>
      </c>
      <c r="X886">
        <v>60</v>
      </c>
      <c r="Y886">
        <v>59</v>
      </c>
      <c r="Z886">
        <v>0</v>
      </c>
      <c r="AA886">
        <v>91</v>
      </c>
      <c r="AB886">
        <v>126</v>
      </c>
      <c r="AC886">
        <v>94</v>
      </c>
      <c r="AD886">
        <v>36</v>
      </c>
      <c r="AE886">
        <v>777</v>
      </c>
      <c r="AF886">
        <v>724</v>
      </c>
      <c r="AJ886">
        <v>5.72</v>
      </c>
      <c r="AK886" t="str">
        <f t="shared" si="13"/>
        <v>WA090-6200</v>
      </c>
    </row>
    <row r="887" spans="1:37">
      <c r="A887" t="s">
        <v>1596</v>
      </c>
      <c r="B887" t="s">
        <v>1597</v>
      </c>
      <c r="C887" t="s">
        <v>338</v>
      </c>
      <c r="E887">
        <v>43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43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43</v>
      </c>
      <c r="R887">
        <v>7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9</v>
      </c>
      <c r="AJ887">
        <v>0</v>
      </c>
      <c r="AK887" t="str">
        <f t="shared" si="13"/>
        <v>WA110-450L</v>
      </c>
    </row>
    <row r="888" spans="1:37">
      <c r="A888" t="s">
        <v>5355</v>
      </c>
      <c r="B888" t="s">
        <v>1597</v>
      </c>
      <c r="C888" t="s">
        <v>338</v>
      </c>
      <c r="E888">
        <v>43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43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43</v>
      </c>
      <c r="R888">
        <v>7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J888">
        <v>0</v>
      </c>
      <c r="AK888" t="str">
        <f t="shared" si="13"/>
        <v>WA110-450R</v>
      </c>
    </row>
    <row r="889" spans="1:37">
      <c r="A889" t="s">
        <v>1598</v>
      </c>
      <c r="B889" t="s">
        <v>1599</v>
      </c>
      <c r="C889" t="s">
        <v>338</v>
      </c>
      <c r="D889" t="s">
        <v>284</v>
      </c>
      <c r="E889">
        <v>43</v>
      </c>
      <c r="F889">
        <v>5</v>
      </c>
      <c r="G889">
        <v>177</v>
      </c>
      <c r="H889">
        <v>355</v>
      </c>
      <c r="I889">
        <v>320</v>
      </c>
      <c r="J889">
        <v>217</v>
      </c>
      <c r="K889">
        <v>7250</v>
      </c>
      <c r="L889">
        <v>321</v>
      </c>
      <c r="M889">
        <v>0</v>
      </c>
      <c r="N889">
        <v>147</v>
      </c>
      <c r="O889">
        <v>0</v>
      </c>
      <c r="P889">
        <v>0</v>
      </c>
      <c r="Q889">
        <v>7103</v>
      </c>
      <c r="R889">
        <v>95</v>
      </c>
      <c r="S889">
        <v>403</v>
      </c>
      <c r="T889">
        <v>71</v>
      </c>
      <c r="U889">
        <v>590</v>
      </c>
      <c r="V889">
        <v>656</v>
      </c>
      <c r="W889">
        <v>65</v>
      </c>
      <c r="X889">
        <v>137</v>
      </c>
      <c r="Y889">
        <v>87</v>
      </c>
      <c r="Z889">
        <v>137</v>
      </c>
      <c r="AA889">
        <v>197</v>
      </c>
      <c r="AB889">
        <v>256</v>
      </c>
      <c r="AC889">
        <v>0</v>
      </c>
      <c r="AD889">
        <v>0</v>
      </c>
      <c r="AE889">
        <v>2599</v>
      </c>
      <c r="AF889">
        <v>5862</v>
      </c>
      <c r="AJ889">
        <v>3.85</v>
      </c>
      <c r="AK889" t="str">
        <f t="shared" si="13"/>
        <v>WA110-5000</v>
      </c>
    </row>
    <row r="890" spans="1:37">
      <c r="A890" t="s">
        <v>1600</v>
      </c>
      <c r="B890" t="s">
        <v>1599</v>
      </c>
      <c r="C890" t="s">
        <v>338</v>
      </c>
      <c r="D890" t="s">
        <v>284</v>
      </c>
      <c r="E890">
        <v>43</v>
      </c>
      <c r="F890">
        <v>27.7</v>
      </c>
      <c r="G890">
        <v>83</v>
      </c>
      <c r="H890">
        <v>94</v>
      </c>
      <c r="I890">
        <v>115</v>
      </c>
      <c r="J890">
        <v>513</v>
      </c>
      <c r="K890">
        <v>10490</v>
      </c>
      <c r="L890">
        <v>71</v>
      </c>
      <c r="M890">
        <v>0</v>
      </c>
      <c r="N890">
        <v>69</v>
      </c>
      <c r="O890">
        <v>0</v>
      </c>
      <c r="P890">
        <v>0</v>
      </c>
      <c r="Q890">
        <v>10421</v>
      </c>
      <c r="R890">
        <v>112</v>
      </c>
      <c r="S890">
        <v>82</v>
      </c>
      <c r="T890">
        <v>169</v>
      </c>
      <c r="U890">
        <v>31</v>
      </c>
      <c r="V890">
        <v>36</v>
      </c>
      <c r="W890">
        <v>214</v>
      </c>
      <c r="X890">
        <v>156</v>
      </c>
      <c r="Y890">
        <v>4499</v>
      </c>
      <c r="Z890">
        <v>77</v>
      </c>
      <c r="AA890">
        <v>157</v>
      </c>
      <c r="AB890">
        <v>599</v>
      </c>
      <c r="AC890">
        <v>0</v>
      </c>
      <c r="AD890">
        <v>131</v>
      </c>
      <c r="AE890">
        <v>6151</v>
      </c>
      <c r="AF890">
        <v>6518</v>
      </c>
      <c r="AJ890">
        <v>3.85</v>
      </c>
      <c r="AK890" t="str">
        <f t="shared" si="13"/>
        <v>WA110-6200</v>
      </c>
    </row>
    <row r="891" spans="1:37">
      <c r="A891" t="s">
        <v>1601</v>
      </c>
      <c r="B891" t="s">
        <v>1602</v>
      </c>
      <c r="C891" t="s">
        <v>338</v>
      </c>
      <c r="D891" t="s">
        <v>284</v>
      </c>
      <c r="E891">
        <v>43</v>
      </c>
      <c r="F891">
        <v>5.2</v>
      </c>
      <c r="G891">
        <v>232</v>
      </c>
      <c r="H891">
        <v>56</v>
      </c>
      <c r="I891">
        <v>111</v>
      </c>
      <c r="J891">
        <v>176</v>
      </c>
      <c r="K891">
        <v>1369</v>
      </c>
      <c r="L891">
        <v>8</v>
      </c>
      <c r="M891">
        <v>0</v>
      </c>
      <c r="N891">
        <v>193</v>
      </c>
      <c r="O891">
        <v>0</v>
      </c>
      <c r="P891">
        <v>0</v>
      </c>
      <c r="Q891">
        <v>1176</v>
      </c>
      <c r="R891">
        <v>27</v>
      </c>
      <c r="S891">
        <v>38</v>
      </c>
      <c r="T891">
        <v>51</v>
      </c>
      <c r="U891">
        <v>80</v>
      </c>
      <c r="V891">
        <v>7</v>
      </c>
      <c r="W891">
        <v>267</v>
      </c>
      <c r="X891">
        <v>224</v>
      </c>
      <c r="Y891">
        <v>609</v>
      </c>
      <c r="Z891">
        <v>184</v>
      </c>
      <c r="AA891">
        <v>296</v>
      </c>
      <c r="AB891">
        <v>226</v>
      </c>
      <c r="AC891">
        <v>51</v>
      </c>
      <c r="AD891">
        <v>78</v>
      </c>
      <c r="AE891">
        <v>2111</v>
      </c>
      <c r="AF891">
        <v>2260</v>
      </c>
      <c r="AJ891">
        <v>6.75</v>
      </c>
      <c r="AK891" t="str">
        <f t="shared" si="13"/>
        <v>WA120-5000</v>
      </c>
    </row>
    <row r="892" spans="1:37">
      <c r="A892" t="s">
        <v>1603</v>
      </c>
      <c r="B892" t="s">
        <v>1602</v>
      </c>
      <c r="C892" t="s">
        <v>338</v>
      </c>
      <c r="D892" t="s">
        <v>284</v>
      </c>
      <c r="E892">
        <v>43</v>
      </c>
      <c r="F892">
        <v>2.4</v>
      </c>
      <c r="G892">
        <v>419</v>
      </c>
      <c r="H892">
        <v>575</v>
      </c>
      <c r="I892">
        <v>421</v>
      </c>
      <c r="J892">
        <v>419</v>
      </c>
      <c r="K892">
        <v>5926</v>
      </c>
      <c r="L892">
        <v>663</v>
      </c>
      <c r="M892">
        <v>0</v>
      </c>
      <c r="N892">
        <v>349</v>
      </c>
      <c r="O892">
        <v>0</v>
      </c>
      <c r="P892">
        <v>0</v>
      </c>
      <c r="Q892">
        <v>5577</v>
      </c>
      <c r="R892">
        <v>394</v>
      </c>
      <c r="S892">
        <v>410</v>
      </c>
      <c r="T892">
        <v>1197</v>
      </c>
      <c r="U892">
        <v>119</v>
      </c>
      <c r="V892">
        <v>97</v>
      </c>
      <c r="W892">
        <v>80</v>
      </c>
      <c r="X892">
        <v>622</v>
      </c>
      <c r="Y892">
        <v>0</v>
      </c>
      <c r="Z892">
        <v>386</v>
      </c>
      <c r="AA892">
        <v>539</v>
      </c>
      <c r="AB892">
        <v>203</v>
      </c>
      <c r="AC892">
        <v>1267</v>
      </c>
      <c r="AD892">
        <v>103</v>
      </c>
      <c r="AE892">
        <v>5023</v>
      </c>
      <c r="AF892">
        <v>3095</v>
      </c>
      <c r="AJ892">
        <v>5.77</v>
      </c>
      <c r="AK892" t="str">
        <f t="shared" si="13"/>
        <v>WA120-6200</v>
      </c>
    </row>
    <row r="893" spans="1:37">
      <c r="A893" t="s">
        <v>1604</v>
      </c>
      <c r="B893" t="s">
        <v>1605</v>
      </c>
      <c r="C893" t="s">
        <v>110</v>
      </c>
      <c r="D893" t="s">
        <v>901</v>
      </c>
      <c r="E893">
        <v>50</v>
      </c>
      <c r="F893">
        <v>6.2</v>
      </c>
      <c r="G893">
        <v>0</v>
      </c>
      <c r="H893">
        <v>8</v>
      </c>
      <c r="I893">
        <v>8</v>
      </c>
      <c r="J893">
        <v>14</v>
      </c>
      <c r="K893">
        <v>208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208</v>
      </c>
      <c r="R893">
        <v>0</v>
      </c>
      <c r="S893">
        <v>0</v>
      </c>
      <c r="T893">
        <v>0</v>
      </c>
      <c r="U893">
        <v>25</v>
      </c>
      <c r="V893">
        <v>22</v>
      </c>
      <c r="W893">
        <v>0</v>
      </c>
      <c r="X893">
        <v>0</v>
      </c>
      <c r="Y893">
        <v>0</v>
      </c>
      <c r="Z893">
        <v>0</v>
      </c>
      <c r="AA893">
        <v>59</v>
      </c>
      <c r="AB893">
        <v>4</v>
      </c>
      <c r="AC893">
        <v>41</v>
      </c>
      <c r="AD893">
        <v>11</v>
      </c>
      <c r="AE893">
        <v>162</v>
      </c>
      <c r="AF893">
        <v>845</v>
      </c>
      <c r="AJ893">
        <v>4.0199999999999996</v>
      </c>
      <c r="AK893" t="str">
        <f t="shared" si="13"/>
        <v>WC090-5000</v>
      </c>
    </row>
    <row r="894" spans="1:37">
      <c r="A894" t="s">
        <v>1606</v>
      </c>
      <c r="B894" t="s">
        <v>1605</v>
      </c>
      <c r="C894" t="s">
        <v>110</v>
      </c>
      <c r="D894" t="s">
        <v>901</v>
      </c>
      <c r="E894">
        <v>50</v>
      </c>
      <c r="F894">
        <v>1.7</v>
      </c>
      <c r="G894">
        <v>0</v>
      </c>
      <c r="H894">
        <v>96</v>
      </c>
      <c r="I894">
        <v>59</v>
      </c>
      <c r="J894">
        <v>64</v>
      </c>
      <c r="K894">
        <v>655</v>
      </c>
      <c r="L894">
        <v>90</v>
      </c>
      <c r="M894">
        <v>0</v>
      </c>
      <c r="N894">
        <v>0</v>
      </c>
      <c r="O894">
        <v>0</v>
      </c>
      <c r="P894">
        <v>0</v>
      </c>
      <c r="Q894">
        <v>655</v>
      </c>
      <c r="R894">
        <v>48</v>
      </c>
      <c r="S894">
        <v>183</v>
      </c>
      <c r="T894">
        <v>0</v>
      </c>
      <c r="U894">
        <v>104</v>
      </c>
      <c r="V894">
        <v>68</v>
      </c>
      <c r="W894">
        <v>0</v>
      </c>
      <c r="X894">
        <v>0</v>
      </c>
      <c r="Y894">
        <v>253</v>
      </c>
      <c r="Z894">
        <v>0</v>
      </c>
      <c r="AA894">
        <v>0</v>
      </c>
      <c r="AB894">
        <v>164</v>
      </c>
      <c r="AC894">
        <v>0</v>
      </c>
      <c r="AD894">
        <v>0</v>
      </c>
      <c r="AE894">
        <v>772</v>
      </c>
      <c r="AF894">
        <v>873</v>
      </c>
      <c r="AJ894">
        <v>4.38</v>
      </c>
      <c r="AK894" t="str">
        <f t="shared" si="13"/>
        <v>WC090-6200</v>
      </c>
    </row>
    <row r="895" spans="1:37">
      <c r="A895" t="s">
        <v>1607</v>
      </c>
      <c r="B895" t="s">
        <v>1608</v>
      </c>
      <c r="C895" t="s">
        <v>313</v>
      </c>
      <c r="D895" t="s">
        <v>1609</v>
      </c>
      <c r="E895">
        <v>43</v>
      </c>
      <c r="F895">
        <v>2.4</v>
      </c>
      <c r="G895">
        <v>158</v>
      </c>
      <c r="H895">
        <v>129</v>
      </c>
      <c r="I895">
        <v>256</v>
      </c>
      <c r="J895">
        <v>360</v>
      </c>
      <c r="K895">
        <v>1362</v>
      </c>
      <c r="L895">
        <v>463</v>
      </c>
      <c r="M895">
        <v>0</v>
      </c>
      <c r="N895">
        <v>132</v>
      </c>
      <c r="O895">
        <v>0</v>
      </c>
      <c r="P895">
        <v>0</v>
      </c>
      <c r="Q895">
        <v>1230</v>
      </c>
      <c r="R895">
        <v>524</v>
      </c>
      <c r="S895">
        <v>0</v>
      </c>
      <c r="T895">
        <v>66</v>
      </c>
      <c r="U895">
        <v>321</v>
      </c>
      <c r="V895">
        <v>492</v>
      </c>
      <c r="W895">
        <v>352</v>
      </c>
      <c r="X895">
        <v>305</v>
      </c>
      <c r="Y895">
        <v>697</v>
      </c>
      <c r="Z895">
        <v>538</v>
      </c>
      <c r="AA895">
        <v>56</v>
      </c>
      <c r="AB895">
        <v>1065</v>
      </c>
      <c r="AC895">
        <v>0</v>
      </c>
      <c r="AD895">
        <v>428</v>
      </c>
      <c r="AE895">
        <v>4320</v>
      </c>
      <c r="AF895">
        <v>10819</v>
      </c>
      <c r="AJ895">
        <v>4.2</v>
      </c>
      <c r="AK895" t="str">
        <f t="shared" si="13"/>
        <v>WC105-5000</v>
      </c>
    </row>
    <row r="896" spans="1:37">
      <c r="A896" t="s">
        <v>1610</v>
      </c>
      <c r="B896" t="s">
        <v>1608</v>
      </c>
      <c r="C896" t="s">
        <v>313</v>
      </c>
      <c r="D896" t="s">
        <v>1609</v>
      </c>
      <c r="E896">
        <v>43</v>
      </c>
      <c r="F896">
        <v>3.3</v>
      </c>
      <c r="G896">
        <v>19</v>
      </c>
      <c r="H896">
        <v>72</v>
      </c>
      <c r="I896">
        <v>172</v>
      </c>
      <c r="J896">
        <v>321</v>
      </c>
      <c r="K896">
        <v>971</v>
      </c>
      <c r="L896">
        <v>6</v>
      </c>
      <c r="M896">
        <v>0</v>
      </c>
      <c r="N896">
        <v>16</v>
      </c>
      <c r="O896">
        <v>0</v>
      </c>
      <c r="P896">
        <v>0</v>
      </c>
      <c r="Q896">
        <v>955</v>
      </c>
      <c r="R896">
        <v>61</v>
      </c>
      <c r="S896">
        <v>0</v>
      </c>
      <c r="T896">
        <v>109</v>
      </c>
      <c r="U896">
        <v>106</v>
      </c>
      <c r="V896">
        <v>322</v>
      </c>
      <c r="W896">
        <v>102</v>
      </c>
      <c r="X896">
        <v>395</v>
      </c>
      <c r="Y896">
        <v>149</v>
      </c>
      <c r="Z896">
        <v>479</v>
      </c>
      <c r="AA896">
        <v>1095</v>
      </c>
      <c r="AB896">
        <v>406</v>
      </c>
      <c r="AC896">
        <v>175</v>
      </c>
      <c r="AD896">
        <v>515</v>
      </c>
      <c r="AE896">
        <v>3853</v>
      </c>
      <c r="AF896">
        <v>6219</v>
      </c>
      <c r="AJ896">
        <v>4.2300000000000004</v>
      </c>
      <c r="AK896" t="str">
        <f t="shared" si="13"/>
        <v>WC105-6200</v>
      </c>
    </row>
    <row r="897" spans="1:37">
      <c r="A897" t="s">
        <v>1611</v>
      </c>
      <c r="B897" t="s">
        <v>1612</v>
      </c>
      <c r="C897" t="s">
        <v>313</v>
      </c>
      <c r="E897">
        <v>40</v>
      </c>
      <c r="F897">
        <v>1</v>
      </c>
      <c r="G897">
        <v>54</v>
      </c>
      <c r="H897">
        <v>275</v>
      </c>
      <c r="I897">
        <v>316</v>
      </c>
      <c r="J897">
        <v>265</v>
      </c>
      <c r="K897">
        <v>1163</v>
      </c>
      <c r="L897">
        <v>326</v>
      </c>
      <c r="M897">
        <v>0</v>
      </c>
      <c r="N897">
        <v>45</v>
      </c>
      <c r="O897">
        <v>0</v>
      </c>
      <c r="P897">
        <v>0</v>
      </c>
      <c r="Q897">
        <v>1118</v>
      </c>
      <c r="R897">
        <v>114</v>
      </c>
      <c r="S897">
        <v>196</v>
      </c>
      <c r="T897">
        <v>162</v>
      </c>
      <c r="U897">
        <v>466</v>
      </c>
      <c r="V897">
        <v>341</v>
      </c>
      <c r="W897">
        <v>391</v>
      </c>
      <c r="X897">
        <v>338</v>
      </c>
      <c r="Y897">
        <v>131</v>
      </c>
      <c r="Z897">
        <v>503</v>
      </c>
      <c r="AA897">
        <v>0</v>
      </c>
      <c r="AB897">
        <v>219</v>
      </c>
      <c r="AC897">
        <v>218</v>
      </c>
      <c r="AD897">
        <v>220</v>
      </c>
      <c r="AE897">
        <v>3185</v>
      </c>
      <c r="AF897">
        <v>3687</v>
      </c>
      <c r="AJ897">
        <v>3.88</v>
      </c>
      <c r="AK897" t="str">
        <f t="shared" si="13"/>
        <v>WC115-5000</v>
      </c>
    </row>
    <row r="898" spans="1:37">
      <c r="A898" t="s">
        <v>1613</v>
      </c>
      <c r="B898" t="s">
        <v>1612</v>
      </c>
      <c r="C898" t="s">
        <v>313</v>
      </c>
      <c r="E898">
        <v>40</v>
      </c>
      <c r="F898">
        <v>8</v>
      </c>
      <c r="G898">
        <v>49</v>
      </c>
      <c r="H898">
        <v>74</v>
      </c>
      <c r="I898">
        <v>161</v>
      </c>
      <c r="J898">
        <v>200</v>
      </c>
      <c r="K898">
        <v>2393</v>
      </c>
      <c r="L898">
        <v>16</v>
      </c>
      <c r="M898">
        <v>0</v>
      </c>
      <c r="N898">
        <v>41</v>
      </c>
      <c r="O898">
        <v>0</v>
      </c>
      <c r="P898">
        <v>0</v>
      </c>
      <c r="Q898">
        <v>2352</v>
      </c>
      <c r="R898">
        <v>123</v>
      </c>
      <c r="S898">
        <v>57</v>
      </c>
      <c r="T898">
        <v>25</v>
      </c>
      <c r="U898">
        <v>139</v>
      </c>
      <c r="V898">
        <v>113</v>
      </c>
      <c r="W898">
        <v>129</v>
      </c>
      <c r="X898">
        <v>503</v>
      </c>
      <c r="Y898">
        <v>177</v>
      </c>
      <c r="Z898">
        <v>731</v>
      </c>
      <c r="AA898">
        <v>172</v>
      </c>
      <c r="AB898">
        <v>0</v>
      </c>
      <c r="AC898">
        <v>355</v>
      </c>
      <c r="AD898">
        <v>0</v>
      </c>
      <c r="AE898">
        <v>2401</v>
      </c>
      <c r="AF898">
        <v>2240</v>
      </c>
      <c r="AJ898">
        <v>5.3</v>
      </c>
      <c r="AK898" t="str">
        <f t="shared" si="13"/>
        <v>WC115-6200</v>
      </c>
    </row>
    <row r="899" spans="1:37">
      <c r="A899" t="s">
        <v>1614</v>
      </c>
      <c r="B899" t="s">
        <v>1615</v>
      </c>
      <c r="C899" t="s">
        <v>313</v>
      </c>
      <c r="D899" t="s">
        <v>1616</v>
      </c>
      <c r="E899">
        <v>43</v>
      </c>
      <c r="F899">
        <v>4.5</v>
      </c>
      <c r="G899">
        <v>0</v>
      </c>
      <c r="H899">
        <v>42</v>
      </c>
      <c r="I899">
        <v>49</v>
      </c>
      <c r="J899">
        <v>50</v>
      </c>
      <c r="K899">
        <v>762</v>
      </c>
      <c r="L899">
        <v>36</v>
      </c>
      <c r="M899">
        <v>0</v>
      </c>
      <c r="N899">
        <v>0</v>
      </c>
      <c r="O899">
        <v>0</v>
      </c>
      <c r="P899">
        <v>0</v>
      </c>
      <c r="Q899">
        <v>762</v>
      </c>
      <c r="R899">
        <v>0</v>
      </c>
      <c r="S899">
        <v>126</v>
      </c>
      <c r="T899">
        <v>0</v>
      </c>
      <c r="U899">
        <v>0</v>
      </c>
      <c r="V899">
        <v>120</v>
      </c>
      <c r="W899">
        <v>12</v>
      </c>
      <c r="X899">
        <v>34</v>
      </c>
      <c r="Y899">
        <v>97</v>
      </c>
      <c r="Z899">
        <v>147</v>
      </c>
      <c r="AA899">
        <v>0</v>
      </c>
      <c r="AB899">
        <v>17</v>
      </c>
      <c r="AC899">
        <v>0</v>
      </c>
      <c r="AD899">
        <v>41</v>
      </c>
      <c r="AE899">
        <v>594</v>
      </c>
      <c r="AF899">
        <v>8</v>
      </c>
      <c r="AJ899">
        <v>5.4</v>
      </c>
      <c r="AK899" t="str">
        <f t="shared" si="13"/>
        <v>WC125-5000</v>
      </c>
    </row>
    <row r="900" spans="1:37">
      <c r="A900" t="s">
        <v>1617</v>
      </c>
      <c r="B900" t="s">
        <v>1615</v>
      </c>
      <c r="C900" t="s">
        <v>313</v>
      </c>
      <c r="D900" t="s">
        <v>1616</v>
      </c>
      <c r="E900">
        <v>43</v>
      </c>
      <c r="F900">
        <v>0</v>
      </c>
      <c r="G900">
        <v>0</v>
      </c>
      <c r="H900">
        <v>0</v>
      </c>
      <c r="I900">
        <v>2</v>
      </c>
      <c r="J900">
        <v>3</v>
      </c>
      <c r="K900">
        <v>427</v>
      </c>
      <c r="L900">
        <v>6</v>
      </c>
      <c r="M900">
        <v>0</v>
      </c>
      <c r="N900">
        <v>0</v>
      </c>
      <c r="O900">
        <v>0</v>
      </c>
      <c r="P900">
        <v>0</v>
      </c>
      <c r="Q900">
        <v>427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11</v>
      </c>
      <c r="X900">
        <v>0</v>
      </c>
      <c r="Y900">
        <v>16</v>
      </c>
      <c r="Z900">
        <v>0</v>
      </c>
      <c r="AA900">
        <v>9</v>
      </c>
      <c r="AB900">
        <v>0</v>
      </c>
      <c r="AC900">
        <v>0</v>
      </c>
      <c r="AD900">
        <v>0</v>
      </c>
      <c r="AE900">
        <v>36</v>
      </c>
      <c r="AF900">
        <v>18</v>
      </c>
      <c r="AJ900">
        <v>4.8</v>
      </c>
      <c r="AK900" t="str">
        <f t="shared" si="13"/>
        <v>WC125-6200</v>
      </c>
    </row>
    <row r="901" spans="1:37">
      <c r="A901" t="s">
        <v>1618</v>
      </c>
      <c r="B901" t="s">
        <v>1619</v>
      </c>
      <c r="C901" t="s">
        <v>110</v>
      </c>
      <c r="D901" t="s">
        <v>1620</v>
      </c>
      <c r="E901">
        <v>43</v>
      </c>
      <c r="F901">
        <v>28.7</v>
      </c>
      <c r="G901">
        <v>0</v>
      </c>
      <c r="H901">
        <v>6</v>
      </c>
      <c r="I901">
        <v>61</v>
      </c>
      <c r="J901">
        <v>63</v>
      </c>
      <c r="K901">
        <v>650</v>
      </c>
      <c r="L901">
        <v>2</v>
      </c>
      <c r="M901">
        <v>0</v>
      </c>
      <c r="N901">
        <v>0</v>
      </c>
      <c r="O901">
        <v>0</v>
      </c>
      <c r="P901">
        <v>0</v>
      </c>
      <c r="Q901">
        <v>650</v>
      </c>
      <c r="R901">
        <v>0</v>
      </c>
      <c r="S901">
        <v>10</v>
      </c>
      <c r="T901">
        <v>0</v>
      </c>
      <c r="U901">
        <v>7</v>
      </c>
      <c r="V901">
        <v>194</v>
      </c>
      <c r="W901">
        <v>156</v>
      </c>
      <c r="X901">
        <v>0</v>
      </c>
      <c r="Y901">
        <v>314</v>
      </c>
      <c r="Z901">
        <v>0</v>
      </c>
      <c r="AA901">
        <v>0</v>
      </c>
      <c r="AB901">
        <v>8</v>
      </c>
      <c r="AC901">
        <v>68</v>
      </c>
      <c r="AD901">
        <v>0</v>
      </c>
      <c r="AE901">
        <v>757</v>
      </c>
      <c r="AF901">
        <v>631</v>
      </c>
      <c r="AJ901">
        <v>4.1500000000000004</v>
      </c>
      <c r="AK901" t="str">
        <f t="shared" ref="AK901:AK964" si="14">MID(A901,4,10)</f>
        <v>WC135-5000</v>
      </c>
    </row>
    <row r="902" spans="1:37">
      <c r="A902" t="s">
        <v>1621</v>
      </c>
      <c r="B902" t="s">
        <v>1619</v>
      </c>
      <c r="C902" t="s">
        <v>110</v>
      </c>
      <c r="D902" t="s">
        <v>1620</v>
      </c>
      <c r="E902">
        <v>43</v>
      </c>
      <c r="F902">
        <v>39.1</v>
      </c>
      <c r="G902">
        <v>0</v>
      </c>
      <c r="H902">
        <v>4</v>
      </c>
      <c r="I902">
        <v>12</v>
      </c>
      <c r="J902">
        <v>94</v>
      </c>
      <c r="K902">
        <v>573</v>
      </c>
      <c r="L902">
        <v>5</v>
      </c>
      <c r="M902">
        <v>0</v>
      </c>
      <c r="N902">
        <v>0</v>
      </c>
      <c r="O902">
        <v>0</v>
      </c>
      <c r="P902">
        <v>0</v>
      </c>
      <c r="Q902">
        <v>573</v>
      </c>
      <c r="R902">
        <v>0</v>
      </c>
      <c r="S902">
        <v>0</v>
      </c>
      <c r="T902">
        <v>11</v>
      </c>
      <c r="U902">
        <v>0</v>
      </c>
      <c r="V902">
        <v>9</v>
      </c>
      <c r="W902">
        <v>50</v>
      </c>
      <c r="X902">
        <v>0</v>
      </c>
      <c r="Y902">
        <v>271</v>
      </c>
      <c r="Z902">
        <v>309</v>
      </c>
      <c r="AA902">
        <v>24</v>
      </c>
      <c r="AB902">
        <v>26</v>
      </c>
      <c r="AC902">
        <v>422</v>
      </c>
      <c r="AD902">
        <v>0</v>
      </c>
      <c r="AE902">
        <v>1122</v>
      </c>
      <c r="AF902">
        <v>94</v>
      </c>
      <c r="AJ902">
        <v>4.38</v>
      </c>
      <c r="AK902" t="str">
        <f t="shared" si="14"/>
        <v>WC135-6200</v>
      </c>
    </row>
    <row r="903" spans="1:37">
      <c r="A903" t="s">
        <v>1622</v>
      </c>
      <c r="B903" t="s">
        <v>1623</v>
      </c>
      <c r="C903" t="s">
        <v>338</v>
      </c>
      <c r="D903" t="s">
        <v>1400</v>
      </c>
      <c r="E903">
        <v>50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5115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5115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3</v>
      </c>
      <c r="AC903">
        <v>0</v>
      </c>
      <c r="AD903">
        <v>0</v>
      </c>
      <c r="AE903">
        <v>3</v>
      </c>
      <c r="AF903">
        <v>0</v>
      </c>
      <c r="AJ903">
        <v>1.78</v>
      </c>
      <c r="AK903" t="str">
        <f t="shared" si="14"/>
        <v>WC175-5000</v>
      </c>
    </row>
    <row r="904" spans="1:37">
      <c r="A904" t="s">
        <v>1624</v>
      </c>
      <c r="B904" t="s">
        <v>1623</v>
      </c>
      <c r="C904" t="s">
        <v>338</v>
      </c>
      <c r="D904" t="s">
        <v>1400</v>
      </c>
      <c r="E904">
        <v>50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3254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3254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J904">
        <v>1.78</v>
      </c>
      <c r="AK904" t="str">
        <f t="shared" si="14"/>
        <v>WC175-6200</v>
      </c>
    </row>
    <row r="905" spans="1:37">
      <c r="A905" t="s">
        <v>1625</v>
      </c>
      <c r="B905" t="s">
        <v>1626</v>
      </c>
      <c r="C905" t="s">
        <v>313</v>
      </c>
      <c r="D905" t="s">
        <v>1627</v>
      </c>
      <c r="E905">
        <v>43</v>
      </c>
      <c r="F905">
        <v>1.3</v>
      </c>
      <c r="G905">
        <v>91</v>
      </c>
      <c r="H905">
        <v>231</v>
      </c>
      <c r="I905">
        <v>131</v>
      </c>
      <c r="J905">
        <v>86</v>
      </c>
      <c r="K905">
        <v>1277</v>
      </c>
      <c r="L905">
        <v>173</v>
      </c>
      <c r="M905">
        <v>0</v>
      </c>
      <c r="N905">
        <v>76</v>
      </c>
      <c r="O905">
        <v>0</v>
      </c>
      <c r="P905">
        <v>0</v>
      </c>
      <c r="Q905">
        <v>1201</v>
      </c>
      <c r="R905">
        <v>52</v>
      </c>
      <c r="S905">
        <v>0</v>
      </c>
      <c r="T905">
        <v>58</v>
      </c>
      <c r="U905">
        <v>636</v>
      </c>
      <c r="V905">
        <v>37</v>
      </c>
      <c r="W905">
        <v>0</v>
      </c>
      <c r="X905">
        <v>52</v>
      </c>
      <c r="Y905">
        <v>0</v>
      </c>
      <c r="Z905">
        <v>96</v>
      </c>
      <c r="AA905">
        <v>92</v>
      </c>
      <c r="AB905">
        <v>51</v>
      </c>
      <c r="AC905">
        <v>0</v>
      </c>
      <c r="AD905">
        <v>10</v>
      </c>
      <c r="AE905">
        <v>1032</v>
      </c>
      <c r="AF905">
        <v>1908</v>
      </c>
      <c r="AJ905">
        <v>5.52</v>
      </c>
      <c r="AK905" t="str">
        <f t="shared" si="14"/>
        <v>WC210-5000</v>
      </c>
    </row>
    <row r="906" spans="1:37">
      <c r="A906" t="s">
        <v>1628</v>
      </c>
      <c r="B906" t="s">
        <v>1626</v>
      </c>
      <c r="C906" t="s">
        <v>313</v>
      </c>
      <c r="D906" t="s">
        <v>1627</v>
      </c>
      <c r="E906">
        <v>43</v>
      </c>
      <c r="F906">
        <v>21.6</v>
      </c>
      <c r="G906">
        <v>21</v>
      </c>
      <c r="H906">
        <v>17</v>
      </c>
      <c r="I906">
        <v>11</v>
      </c>
      <c r="J906">
        <v>25</v>
      </c>
      <c r="K906">
        <v>1489</v>
      </c>
      <c r="L906">
        <v>18</v>
      </c>
      <c r="M906">
        <v>0</v>
      </c>
      <c r="N906">
        <v>17</v>
      </c>
      <c r="O906">
        <v>0</v>
      </c>
      <c r="P906">
        <v>0</v>
      </c>
      <c r="Q906">
        <v>1472</v>
      </c>
      <c r="R906">
        <v>0</v>
      </c>
      <c r="S906">
        <v>0</v>
      </c>
      <c r="T906">
        <v>51</v>
      </c>
      <c r="U906">
        <v>0</v>
      </c>
      <c r="V906">
        <v>0</v>
      </c>
      <c r="W906">
        <v>0</v>
      </c>
      <c r="X906">
        <v>15</v>
      </c>
      <c r="Y906">
        <v>38</v>
      </c>
      <c r="Z906">
        <v>10</v>
      </c>
      <c r="AA906">
        <v>11</v>
      </c>
      <c r="AB906">
        <v>0</v>
      </c>
      <c r="AC906">
        <v>102</v>
      </c>
      <c r="AD906">
        <v>67</v>
      </c>
      <c r="AE906">
        <v>294</v>
      </c>
      <c r="AF906">
        <v>1122</v>
      </c>
      <c r="AJ906">
        <v>5.26</v>
      </c>
      <c r="AK906" t="str">
        <f t="shared" si="14"/>
        <v>WC210-6200</v>
      </c>
    </row>
    <row r="907" spans="1:37">
      <c r="A907" t="s">
        <v>1629</v>
      </c>
      <c r="B907" t="s">
        <v>1630</v>
      </c>
      <c r="C907" t="s">
        <v>313</v>
      </c>
      <c r="D907" t="s">
        <v>1627</v>
      </c>
      <c r="E907">
        <v>43</v>
      </c>
      <c r="F907">
        <v>28.4</v>
      </c>
      <c r="G907">
        <v>21</v>
      </c>
      <c r="H907">
        <v>18</v>
      </c>
      <c r="I907">
        <v>15</v>
      </c>
      <c r="J907">
        <v>86</v>
      </c>
      <c r="K907">
        <v>2022</v>
      </c>
      <c r="L907">
        <v>44</v>
      </c>
      <c r="M907">
        <v>0</v>
      </c>
      <c r="N907">
        <v>17</v>
      </c>
      <c r="O907">
        <v>0</v>
      </c>
      <c r="P907">
        <v>0</v>
      </c>
      <c r="Q907">
        <v>2005</v>
      </c>
      <c r="R907">
        <v>11</v>
      </c>
      <c r="S907">
        <v>7</v>
      </c>
      <c r="T907">
        <v>10</v>
      </c>
      <c r="U907">
        <v>36</v>
      </c>
      <c r="V907">
        <v>0</v>
      </c>
      <c r="W907">
        <v>4</v>
      </c>
      <c r="X907">
        <v>35</v>
      </c>
      <c r="Y907">
        <v>87</v>
      </c>
      <c r="Z907">
        <v>206</v>
      </c>
      <c r="AA907">
        <v>0</v>
      </c>
      <c r="AB907">
        <v>0</v>
      </c>
      <c r="AC907">
        <v>631</v>
      </c>
      <c r="AD907">
        <v>10</v>
      </c>
      <c r="AE907">
        <v>1026</v>
      </c>
      <c r="AF907">
        <v>2555</v>
      </c>
      <c r="AJ907">
        <v>5.58</v>
      </c>
      <c r="AK907" t="str">
        <f t="shared" si="14"/>
        <v>WC230-5000</v>
      </c>
    </row>
    <row r="908" spans="1:37">
      <c r="A908" t="s">
        <v>1631</v>
      </c>
      <c r="B908" t="s">
        <v>1630</v>
      </c>
      <c r="C908" t="s">
        <v>313</v>
      </c>
      <c r="D908" t="s">
        <v>1627</v>
      </c>
      <c r="E908">
        <v>43</v>
      </c>
      <c r="F908">
        <v>0</v>
      </c>
      <c r="G908">
        <v>32</v>
      </c>
      <c r="H908">
        <v>0</v>
      </c>
      <c r="I908">
        <v>0</v>
      </c>
      <c r="J908">
        <v>19</v>
      </c>
      <c r="K908">
        <v>1526</v>
      </c>
      <c r="L908">
        <v>36</v>
      </c>
      <c r="M908">
        <v>0</v>
      </c>
      <c r="N908">
        <v>27</v>
      </c>
      <c r="O908">
        <v>0</v>
      </c>
      <c r="P908">
        <v>0</v>
      </c>
      <c r="Q908">
        <v>1499</v>
      </c>
      <c r="R908">
        <v>11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110</v>
      </c>
      <c r="Z908">
        <v>19</v>
      </c>
      <c r="AA908">
        <v>26</v>
      </c>
      <c r="AB908">
        <v>55</v>
      </c>
      <c r="AC908">
        <v>8</v>
      </c>
      <c r="AD908">
        <v>5</v>
      </c>
      <c r="AE908">
        <v>223</v>
      </c>
      <c r="AF908">
        <v>252</v>
      </c>
      <c r="AJ908">
        <v>4.9400000000000004</v>
      </c>
      <c r="AK908" t="str">
        <f t="shared" si="14"/>
        <v>WC230-6200</v>
      </c>
    </row>
    <row r="909" spans="1:37">
      <c r="A909" t="s">
        <v>1632</v>
      </c>
      <c r="B909" t="s">
        <v>1633</v>
      </c>
      <c r="C909" t="s">
        <v>329</v>
      </c>
      <c r="D909" t="s">
        <v>1634</v>
      </c>
      <c r="E909">
        <v>50</v>
      </c>
      <c r="F909">
        <v>9.6999999999999993</v>
      </c>
      <c r="G909">
        <v>7</v>
      </c>
      <c r="H909">
        <v>39</v>
      </c>
      <c r="I909">
        <v>45</v>
      </c>
      <c r="J909">
        <v>71</v>
      </c>
      <c r="K909">
        <v>1502</v>
      </c>
      <c r="L909">
        <v>13</v>
      </c>
      <c r="M909">
        <v>0</v>
      </c>
      <c r="N909">
        <v>6</v>
      </c>
      <c r="O909">
        <v>0</v>
      </c>
      <c r="P909">
        <v>0</v>
      </c>
      <c r="Q909">
        <v>1496</v>
      </c>
      <c r="R909">
        <v>0</v>
      </c>
      <c r="S909">
        <v>17</v>
      </c>
      <c r="T909">
        <v>99</v>
      </c>
      <c r="U909">
        <v>0</v>
      </c>
      <c r="V909">
        <v>40</v>
      </c>
      <c r="W909">
        <v>52</v>
      </c>
      <c r="X909">
        <v>63</v>
      </c>
      <c r="Y909">
        <v>21</v>
      </c>
      <c r="Z909">
        <v>12</v>
      </c>
      <c r="AA909">
        <v>159</v>
      </c>
      <c r="AB909">
        <v>272</v>
      </c>
      <c r="AC909">
        <v>0</v>
      </c>
      <c r="AD909">
        <v>115</v>
      </c>
      <c r="AE909">
        <v>850</v>
      </c>
      <c r="AF909">
        <v>597</v>
      </c>
      <c r="AJ909">
        <v>4.63</v>
      </c>
      <c r="AK909" t="str">
        <f t="shared" si="14"/>
        <v>WC331-5000</v>
      </c>
    </row>
    <row r="910" spans="1:37">
      <c r="A910" t="s">
        <v>1635</v>
      </c>
      <c r="B910" t="s">
        <v>1633</v>
      </c>
      <c r="C910" t="s">
        <v>329</v>
      </c>
      <c r="D910" t="s">
        <v>1636</v>
      </c>
      <c r="E910">
        <v>50</v>
      </c>
      <c r="F910">
        <v>0</v>
      </c>
      <c r="G910">
        <v>0</v>
      </c>
      <c r="H910">
        <v>0</v>
      </c>
      <c r="I910">
        <v>10</v>
      </c>
      <c r="J910">
        <v>26</v>
      </c>
      <c r="K910">
        <v>2107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2107</v>
      </c>
      <c r="R910">
        <v>65</v>
      </c>
      <c r="S910">
        <v>0</v>
      </c>
      <c r="T910">
        <v>0</v>
      </c>
      <c r="U910">
        <v>0</v>
      </c>
      <c r="V910">
        <v>57</v>
      </c>
      <c r="W910">
        <v>0</v>
      </c>
      <c r="X910">
        <v>0</v>
      </c>
      <c r="Y910">
        <v>160</v>
      </c>
      <c r="Z910">
        <v>51</v>
      </c>
      <c r="AA910">
        <v>39</v>
      </c>
      <c r="AB910">
        <v>0</v>
      </c>
      <c r="AC910">
        <v>0</v>
      </c>
      <c r="AD910">
        <v>0</v>
      </c>
      <c r="AE910">
        <v>307</v>
      </c>
      <c r="AF910">
        <v>596</v>
      </c>
      <c r="AJ910">
        <v>4.63</v>
      </c>
      <c r="AK910" t="str">
        <f t="shared" si="14"/>
        <v>WC331-6200</v>
      </c>
    </row>
    <row r="911" spans="1:37">
      <c r="A911" t="s">
        <v>1637</v>
      </c>
      <c r="B911" t="s">
        <v>1638</v>
      </c>
      <c r="C911" t="s">
        <v>329</v>
      </c>
      <c r="D911" t="s">
        <v>292</v>
      </c>
      <c r="E911">
        <v>50</v>
      </c>
      <c r="F911">
        <v>0</v>
      </c>
      <c r="G911">
        <v>0</v>
      </c>
      <c r="H911">
        <v>0</v>
      </c>
      <c r="I911">
        <v>0</v>
      </c>
      <c r="J911">
        <v>4</v>
      </c>
      <c r="K911">
        <v>849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849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52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52</v>
      </c>
      <c r="AF911">
        <v>0</v>
      </c>
      <c r="AJ911">
        <v>3.39</v>
      </c>
      <c r="AK911" t="str">
        <f t="shared" si="14"/>
        <v>WC411-3700</v>
      </c>
    </row>
    <row r="912" spans="1:37">
      <c r="A912" t="s">
        <v>1639</v>
      </c>
      <c r="B912" t="s">
        <v>1638</v>
      </c>
      <c r="C912" t="s">
        <v>329</v>
      </c>
      <c r="D912" t="s">
        <v>1640</v>
      </c>
      <c r="E912">
        <v>50</v>
      </c>
      <c r="F912">
        <v>0</v>
      </c>
      <c r="G912">
        <v>14</v>
      </c>
      <c r="H912">
        <v>91</v>
      </c>
      <c r="I912">
        <v>69</v>
      </c>
      <c r="J912">
        <v>63</v>
      </c>
      <c r="K912">
        <v>0</v>
      </c>
      <c r="L912">
        <v>81</v>
      </c>
      <c r="M912">
        <v>0</v>
      </c>
      <c r="N912">
        <v>11</v>
      </c>
      <c r="O912">
        <v>0</v>
      </c>
      <c r="P912">
        <v>0</v>
      </c>
      <c r="Q912">
        <v>-11</v>
      </c>
      <c r="R912">
        <v>0</v>
      </c>
      <c r="S912">
        <v>0</v>
      </c>
      <c r="T912">
        <v>126</v>
      </c>
      <c r="U912">
        <v>148</v>
      </c>
      <c r="V912">
        <v>74</v>
      </c>
      <c r="W912">
        <v>0</v>
      </c>
      <c r="X912">
        <v>67</v>
      </c>
      <c r="Y912">
        <v>79</v>
      </c>
      <c r="Z912">
        <v>124</v>
      </c>
      <c r="AA912">
        <v>43</v>
      </c>
      <c r="AB912">
        <v>70</v>
      </c>
      <c r="AC912">
        <v>29</v>
      </c>
      <c r="AD912">
        <v>0</v>
      </c>
      <c r="AE912">
        <v>760</v>
      </c>
      <c r="AF912">
        <v>1182</v>
      </c>
      <c r="AJ912">
        <v>2.95</v>
      </c>
      <c r="AK912" t="str">
        <f t="shared" si="14"/>
        <v>WC411-5000</v>
      </c>
    </row>
    <row r="913" spans="1:37">
      <c r="A913" t="s">
        <v>1641</v>
      </c>
      <c r="B913" t="s">
        <v>1638</v>
      </c>
      <c r="C913" t="s">
        <v>329</v>
      </c>
      <c r="D913" t="s">
        <v>1640</v>
      </c>
      <c r="E913">
        <v>50</v>
      </c>
      <c r="F913">
        <v>9.9</v>
      </c>
      <c r="G913">
        <v>0</v>
      </c>
      <c r="H913">
        <v>68</v>
      </c>
      <c r="I913">
        <v>50</v>
      </c>
      <c r="J913">
        <v>43</v>
      </c>
      <c r="K913">
        <v>2711</v>
      </c>
      <c r="L913">
        <v>103</v>
      </c>
      <c r="M913">
        <v>0</v>
      </c>
      <c r="N913">
        <v>0</v>
      </c>
      <c r="O913">
        <v>0</v>
      </c>
      <c r="P913">
        <v>0</v>
      </c>
      <c r="Q913">
        <v>2711</v>
      </c>
      <c r="R913">
        <v>0</v>
      </c>
      <c r="S913">
        <v>116</v>
      </c>
      <c r="T913">
        <v>60</v>
      </c>
      <c r="U913">
        <v>29</v>
      </c>
      <c r="V913">
        <v>87</v>
      </c>
      <c r="W913">
        <v>0</v>
      </c>
      <c r="X913">
        <v>10</v>
      </c>
      <c r="Y913">
        <v>43</v>
      </c>
      <c r="Z913">
        <v>122</v>
      </c>
      <c r="AA913">
        <v>29</v>
      </c>
      <c r="AB913">
        <v>0</v>
      </c>
      <c r="AC913">
        <v>0</v>
      </c>
      <c r="AD913">
        <v>21</v>
      </c>
      <c r="AE913">
        <v>517</v>
      </c>
      <c r="AF913">
        <v>1420</v>
      </c>
      <c r="AJ913">
        <v>3.56</v>
      </c>
      <c r="AK913" t="str">
        <f t="shared" si="14"/>
        <v>WC411-6200</v>
      </c>
    </row>
    <row r="914" spans="1:37">
      <c r="A914" t="s">
        <v>5489</v>
      </c>
      <c r="B914" t="s">
        <v>1642</v>
      </c>
      <c r="C914" t="s">
        <v>275</v>
      </c>
      <c r="D914" t="s">
        <v>292</v>
      </c>
      <c r="E914">
        <v>43</v>
      </c>
      <c r="F914">
        <v>0</v>
      </c>
      <c r="G914">
        <v>0</v>
      </c>
      <c r="H914">
        <v>2</v>
      </c>
      <c r="I914">
        <v>1</v>
      </c>
      <c r="J914">
        <v>4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6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16</v>
      </c>
      <c r="Z914">
        <v>0</v>
      </c>
      <c r="AA914">
        <v>0</v>
      </c>
      <c r="AB914">
        <v>0</v>
      </c>
      <c r="AC914">
        <v>28</v>
      </c>
      <c r="AD914">
        <v>0</v>
      </c>
      <c r="AE914">
        <v>50</v>
      </c>
      <c r="AF914">
        <v>40</v>
      </c>
      <c r="AJ914">
        <v>2.97</v>
      </c>
      <c r="AK914" t="str">
        <f t="shared" si="14"/>
        <v>WC421-3700</v>
      </c>
    </row>
    <row r="915" spans="1:37">
      <c r="A915" t="s">
        <v>1643</v>
      </c>
      <c r="B915" t="s">
        <v>1644</v>
      </c>
      <c r="C915" t="s">
        <v>275</v>
      </c>
      <c r="E915">
        <v>43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47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47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2</v>
      </c>
      <c r="AE915">
        <v>2</v>
      </c>
      <c r="AF915">
        <v>5</v>
      </c>
      <c r="AJ915">
        <v>0</v>
      </c>
      <c r="AK915" t="str">
        <f t="shared" si="14"/>
        <v>WC421-43L0</v>
      </c>
    </row>
    <row r="916" spans="1:37">
      <c r="A916" t="s">
        <v>1645</v>
      </c>
      <c r="B916" t="s">
        <v>1646</v>
      </c>
      <c r="C916" t="s">
        <v>275</v>
      </c>
      <c r="E916">
        <v>43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60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60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2</v>
      </c>
      <c r="AD916">
        <v>0</v>
      </c>
      <c r="AE916">
        <v>2</v>
      </c>
      <c r="AF916">
        <v>5</v>
      </c>
      <c r="AJ916">
        <v>0</v>
      </c>
      <c r="AK916" t="str">
        <f t="shared" si="14"/>
        <v>WC421-43R0</v>
      </c>
    </row>
    <row r="917" spans="1:37">
      <c r="A917" t="s">
        <v>1647</v>
      </c>
      <c r="B917" t="s">
        <v>1642</v>
      </c>
      <c r="C917" t="s">
        <v>275</v>
      </c>
      <c r="D917" t="s">
        <v>1425</v>
      </c>
      <c r="E917">
        <v>43</v>
      </c>
      <c r="F917">
        <v>2.8</v>
      </c>
      <c r="G917">
        <v>41</v>
      </c>
      <c r="H917">
        <v>79</v>
      </c>
      <c r="I917">
        <v>212</v>
      </c>
      <c r="J917">
        <v>245</v>
      </c>
      <c r="K917">
        <v>913</v>
      </c>
      <c r="L917">
        <v>247</v>
      </c>
      <c r="M917">
        <v>0</v>
      </c>
      <c r="N917">
        <v>34</v>
      </c>
      <c r="O917">
        <v>0</v>
      </c>
      <c r="P917">
        <v>0</v>
      </c>
      <c r="Q917">
        <v>879</v>
      </c>
      <c r="R917">
        <v>130</v>
      </c>
      <c r="S917">
        <v>157</v>
      </c>
      <c r="T917">
        <v>0</v>
      </c>
      <c r="U917">
        <v>81</v>
      </c>
      <c r="V917">
        <v>580</v>
      </c>
      <c r="W917">
        <v>0</v>
      </c>
      <c r="X917">
        <v>452</v>
      </c>
      <c r="Y917">
        <v>0</v>
      </c>
      <c r="Z917">
        <v>340</v>
      </c>
      <c r="AA917">
        <v>90</v>
      </c>
      <c r="AB917">
        <v>52</v>
      </c>
      <c r="AC917">
        <v>760</v>
      </c>
      <c r="AD917">
        <v>429</v>
      </c>
      <c r="AE917">
        <v>2941</v>
      </c>
      <c r="AF917">
        <v>3112</v>
      </c>
      <c r="AJ917">
        <v>6.41</v>
      </c>
      <c r="AK917" t="str">
        <f t="shared" si="14"/>
        <v>WC421-5000</v>
      </c>
    </row>
    <row r="918" spans="1:37">
      <c r="A918" t="s">
        <v>1648</v>
      </c>
      <c r="B918" t="s">
        <v>1642</v>
      </c>
      <c r="C918" t="s">
        <v>275</v>
      </c>
      <c r="D918" t="s">
        <v>1649</v>
      </c>
      <c r="E918">
        <v>43</v>
      </c>
      <c r="F918">
        <v>23.8</v>
      </c>
      <c r="G918">
        <v>0</v>
      </c>
      <c r="H918">
        <v>37</v>
      </c>
      <c r="I918">
        <v>33</v>
      </c>
      <c r="J918">
        <v>118</v>
      </c>
      <c r="K918">
        <v>3559</v>
      </c>
      <c r="L918">
        <v>30</v>
      </c>
      <c r="M918">
        <v>0</v>
      </c>
      <c r="N918">
        <v>0</v>
      </c>
      <c r="O918">
        <v>0</v>
      </c>
      <c r="P918">
        <v>0</v>
      </c>
      <c r="Q918">
        <v>3559</v>
      </c>
      <c r="R918">
        <v>0</v>
      </c>
      <c r="S918">
        <v>42</v>
      </c>
      <c r="T918">
        <v>47</v>
      </c>
      <c r="U918">
        <v>23</v>
      </c>
      <c r="V918">
        <v>0</v>
      </c>
      <c r="W918">
        <v>86</v>
      </c>
      <c r="X918">
        <v>0</v>
      </c>
      <c r="Y918">
        <v>25</v>
      </c>
      <c r="Z918">
        <v>242</v>
      </c>
      <c r="AA918">
        <v>82</v>
      </c>
      <c r="AB918">
        <v>96</v>
      </c>
      <c r="AC918">
        <v>228</v>
      </c>
      <c r="AD918">
        <v>549</v>
      </c>
      <c r="AE918">
        <v>1420</v>
      </c>
      <c r="AF918">
        <v>1544</v>
      </c>
      <c r="AJ918">
        <v>6.41</v>
      </c>
      <c r="AK918" t="str">
        <f t="shared" si="14"/>
        <v>WC421-6200</v>
      </c>
    </row>
    <row r="919" spans="1:37">
      <c r="A919" t="s">
        <v>1650</v>
      </c>
      <c r="B919" t="s">
        <v>1651</v>
      </c>
      <c r="C919" t="s">
        <v>275</v>
      </c>
      <c r="D919" t="s">
        <v>292</v>
      </c>
      <c r="E919">
        <v>43</v>
      </c>
      <c r="F919">
        <v>0</v>
      </c>
      <c r="G919">
        <v>12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10</v>
      </c>
      <c r="O919">
        <v>0</v>
      </c>
      <c r="P919">
        <v>0</v>
      </c>
      <c r="Q919">
        <v>-10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5</v>
      </c>
      <c r="AB919">
        <v>0</v>
      </c>
      <c r="AC919">
        <v>0</v>
      </c>
      <c r="AD919">
        <v>0</v>
      </c>
      <c r="AE919">
        <v>5</v>
      </c>
      <c r="AF919">
        <v>76</v>
      </c>
      <c r="AJ919">
        <v>5.08</v>
      </c>
      <c r="AK919" t="str">
        <f t="shared" si="14"/>
        <v>WC431-3700</v>
      </c>
    </row>
    <row r="920" spans="1:37">
      <c r="A920" t="s">
        <v>1652</v>
      </c>
      <c r="B920" t="s">
        <v>1651</v>
      </c>
      <c r="C920" t="s">
        <v>275</v>
      </c>
      <c r="D920" t="s">
        <v>1425</v>
      </c>
      <c r="E920">
        <v>43</v>
      </c>
      <c r="F920">
        <v>4.3</v>
      </c>
      <c r="G920">
        <v>228</v>
      </c>
      <c r="H920">
        <v>248</v>
      </c>
      <c r="I920">
        <v>305</v>
      </c>
      <c r="J920">
        <v>318</v>
      </c>
      <c r="K920">
        <v>4430</v>
      </c>
      <c r="L920">
        <v>318</v>
      </c>
      <c r="M920">
        <v>0</v>
      </c>
      <c r="N920">
        <v>190</v>
      </c>
      <c r="O920">
        <v>0</v>
      </c>
      <c r="P920">
        <v>0</v>
      </c>
      <c r="Q920">
        <v>4240</v>
      </c>
      <c r="R920">
        <v>271</v>
      </c>
      <c r="S920">
        <v>370</v>
      </c>
      <c r="T920">
        <v>15</v>
      </c>
      <c r="U920">
        <v>358</v>
      </c>
      <c r="V920">
        <v>290</v>
      </c>
      <c r="W920">
        <v>425</v>
      </c>
      <c r="X920">
        <v>371</v>
      </c>
      <c r="Y920">
        <v>485</v>
      </c>
      <c r="Z920">
        <v>548</v>
      </c>
      <c r="AA920">
        <v>589</v>
      </c>
      <c r="AB920">
        <v>0</v>
      </c>
      <c r="AC920">
        <v>19</v>
      </c>
      <c r="AD920">
        <v>340</v>
      </c>
      <c r="AE920">
        <v>3810</v>
      </c>
      <c r="AF920">
        <v>4622</v>
      </c>
      <c r="AJ920">
        <v>4.08</v>
      </c>
      <c r="AK920" t="str">
        <f t="shared" si="14"/>
        <v>WC431-5000</v>
      </c>
    </row>
    <row r="921" spans="1:37">
      <c r="A921" t="s">
        <v>1653</v>
      </c>
      <c r="B921" t="s">
        <v>1651</v>
      </c>
      <c r="C921" t="s">
        <v>275</v>
      </c>
      <c r="D921" t="s">
        <v>292</v>
      </c>
      <c r="E921">
        <v>43</v>
      </c>
      <c r="F921">
        <v>62.4</v>
      </c>
      <c r="G921">
        <v>34</v>
      </c>
      <c r="H921">
        <v>10</v>
      </c>
      <c r="I921">
        <v>52</v>
      </c>
      <c r="J921">
        <v>98</v>
      </c>
      <c r="K921">
        <v>2525</v>
      </c>
      <c r="L921">
        <v>75</v>
      </c>
      <c r="M921">
        <v>0</v>
      </c>
      <c r="N921">
        <v>28</v>
      </c>
      <c r="O921">
        <v>0</v>
      </c>
      <c r="P921">
        <v>0</v>
      </c>
      <c r="Q921">
        <v>2497</v>
      </c>
      <c r="R921">
        <v>176</v>
      </c>
      <c r="S921">
        <v>30</v>
      </c>
      <c r="T921">
        <v>0</v>
      </c>
      <c r="U921">
        <v>0</v>
      </c>
      <c r="V921">
        <v>0</v>
      </c>
      <c r="W921">
        <v>0</v>
      </c>
      <c r="X921">
        <v>279</v>
      </c>
      <c r="Y921">
        <v>184</v>
      </c>
      <c r="Z921">
        <v>49</v>
      </c>
      <c r="AA921">
        <v>395</v>
      </c>
      <c r="AB921">
        <v>0</v>
      </c>
      <c r="AC921">
        <v>162</v>
      </c>
      <c r="AD921">
        <v>73</v>
      </c>
      <c r="AE921">
        <v>1172</v>
      </c>
      <c r="AF921">
        <v>2183</v>
      </c>
      <c r="AJ921">
        <v>4.08</v>
      </c>
      <c r="AK921" t="str">
        <f t="shared" si="14"/>
        <v>WC431-6200</v>
      </c>
    </row>
    <row r="922" spans="1:37">
      <c r="A922" t="s">
        <v>1654</v>
      </c>
      <c r="B922" t="s">
        <v>1655</v>
      </c>
      <c r="C922" t="s">
        <v>329</v>
      </c>
      <c r="D922" t="s">
        <v>1656</v>
      </c>
      <c r="E922">
        <v>50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194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194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J922">
        <v>4.05</v>
      </c>
      <c r="AK922" t="str">
        <f t="shared" si="14"/>
        <v>WC471-5000</v>
      </c>
    </row>
    <row r="923" spans="1:37">
      <c r="A923" t="s">
        <v>1657</v>
      </c>
      <c r="B923" t="s">
        <v>1658</v>
      </c>
      <c r="C923" t="s">
        <v>329</v>
      </c>
      <c r="D923" t="s">
        <v>292</v>
      </c>
      <c r="E923">
        <v>50</v>
      </c>
      <c r="F923">
        <v>-4.7</v>
      </c>
      <c r="G923">
        <v>38</v>
      </c>
      <c r="H923">
        <v>2</v>
      </c>
      <c r="I923">
        <v>9</v>
      </c>
      <c r="J923">
        <v>10</v>
      </c>
      <c r="K923">
        <v>0</v>
      </c>
      <c r="L923">
        <v>0</v>
      </c>
      <c r="M923">
        <v>0</v>
      </c>
      <c r="N923">
        <v>31</v>
      </c>
      <c r="O923">
        <v>0</v>
      </c>
      <c r="P923">
        <v>0</v>
      </c>
      <c r="Q923">
        <v>-31</v>
      </c>
      <c r="R923">
        <v>0</v>
      </c>
      <c r="S923">
        <v>0</v>
      </c>
      <c r="T923">
        <v>5</v>
      </c>
      <c r="U923">
        <v>0</v>
      </c>
      <c r="V923">
        <v>24</v>
      </c>
      <c r="W923">
        <v>24</v>
      </c>
      <c r="X923">
        <v>0</v>
      </c>
      <c r="Y923">
        <v>0</v>
      </c>
      <c r="Z923">
        <v>0</v>
      </c>
      <c r="AA923">
        <v>18</v>
      </c>
      <c r="AB923">
        <v>0</v>
      </c>
      <c r="AC923">
        <v>22</v>
      </c>
      <c r="AD923">
        <v>27</v>
      </c>
      <c r="AE923">
        <v>120</v>
      </c>
      <c r="AF923">
        <v>154</v>
      </c>
      <c r="AJ923">
        <v>3.96</v>
      </c>
      <c r="AK923" t="str">
        <f t="shared" si="14"/>
        <v>WC521-5000</v>
      </c>
    </row>
    <row r="924" spans="1:37">
      <c r="A924" t="s">
        <v>1659</v>
      </c>
      <c r="B924" t="s">
        <v>1658</v>
      </c>
      <c r="C924" t="s">
        <v>329</v>
      </c>
      <c r="D924" t="s">
        <v>292</v>
      </c>
      <c r="E924">
        <v>50</v>
      </c>
      <c r="F924">
        <v>24</v>
      </c>
      <c r="G924">
        <v>5</v>
      </c>
      <c r="H924">
        <v>13</v>
      </c>
      <c r="I924">
        <v>7</v>
      </c>
      <c r="J924">
        <v>10</v>
      </c>
      <c r="K924">
        <v>1251</v>
      </c>
      <c r="L924">
        <v>0</v>
      </c>
      <c r="M924">
        <v>2</v>
      </c>
      <c r="N924">
        <v>4</v>
      </c>
      <c r="O924">
        <v>0</v>
      </c>
      <c r="P924">
        <v>152</v>
      </c>
      <c r="Q924">
        <v>1247</v>
      </c>
      <c r="R924">
        <v>26</v>
      </c>
      <c r="S924">
        <v>29</v>
      </c>
      <c r="T924">
        <v>10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29</v>
      </c>
      <c r="AB924">
        <v>25</v>
      </c>
      <c r="AC924">
        <v>0</v>
      </c>
      <c r="AD924">
        <v>25</v>
      </c>
      <c r="AE924">
        <v>118</v>
      </c>
      <c r="AF924">
        <v>307</v>
      </c>
      <c r="AJ924">
        <v>4.92</v>
      </c>
      <c r="AK924" t="str">
        <f t="shared" si="14"/>
        <v>WC521-6200</v>
      </c>
    </row>
    <row r="925" spans="1:37">
      <c r="A925" t="s">
        <v>1660</v>
      </c>
      <c r="B925" t="s">
        <v>1661</v>
      </c>
      <c r="C925" t="s">
        <v>1028</v>
      </c>
      <c r="D925" t="s">
        <v>284</v>
      </c>
      <c r="E925">
        <v>50</v>
      </c>
      <c r="F925">
        <v>38.1</v>
      </c>
      <c r="G925">
        <v>7</v>
      </c>
      <c r="H925">
        <v>19</v>
      </c>
      <c r="I925">
        <v>28</v>
      </c>
      <c r="J925">
        <v>48</v>
      </c>
      <c r="K925">
        <v>2954</v>
      </c>
      <c r="L925">
        <v>46</v>
      </c>
      <c r="M925">
        <v>0</v>
      </c>
      <c r="N925">
        <v>6</v>
      </c>
      <c r="O925">
        <v>0</v>
      </c>
      <c r="P925">
        <v>0</v>
      </c>
      <c r="Q925">
        <v>2948</v>
      </c>
      <c r="R925">
        <v>0</v>
      </c>
      <c r="S925">
        <v>0</v>
      </c>
      <c r="T925">
        <v>0</v>
      </c>
      <c r="U925">
        <v>58</v>
      </c>
      <c r="V925">
        <v>0</v>
      </c>
      <c r="W925">
        <v>59</v>
      </c>
      <c r="X925">
        <v>49</v>
      </c>
      <c r="Y925">
        <v>56</v>
      </c>
      <c r="Z925">
        <v>0</v>
      </c>
      <c r="AA925">
        <v>0</v>
      </c>
      <c r="AB925">
        <v>86</v>
      </c>
      <c r="AC925">
        <v>87</v>
      </c>
      <c r="AD925">
        <v>181</v>
      </c>
      <c r="AE925">
        <v>576</v>
      </c>
      <c r="AF925">
        <v>2217</v>
      </c>
      <c r="AJ925">
        <v>5.81</v>
      </c>
      <c r="AK925" t="str">
        <f t="shared" si="14"/>
        <v>WC652-5000</v>
      </c>
    </row>
    <row r="926" spans="1:37">
      <c r="A926" t="s">
        <v>1662</v>
      </c>
      <c r="B926" t="s">
        <v>1661</v>
      </c>
      <c r="C926" t="s">
        <v>1028</v>
      </c>
      <c r="D926" t="s">
        <v>284</v>
      </c>
      <c r="E926">
        <v>50</v>
      </c>
      <c r="F926">
        <v>0</v>
      </c>
      <c r="G926">
        <v>4</v>
      </c>
      <c r="H926">
        <v>0</v>
      </c>
      <c r="I926">
        <v>0</v>
      </c>
      <c r="J926">
        <v>17</v>
      </c>
      <c r="K926">
        <v>3589</v>
      </c>
      <c r="L926">
        <v>78</v>
      </c>
      <c r="M926">
        <v>0</v>
      </c>
      <c r="N926">
        <v>3</v>
      </c>
      <c r="O926">
        <v>0</v>
      </c>
      <c r="P926">
        <v>0</v>
      </c>
      <c r="Q926">
        <v>3586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18</v>
      </c>
      <c r="Z926">
        <v>0</v>
      </c>
      <c r="AA926">
        <v>6</v>
      </c>
      <c r="AB926">
        <v>0</v>
      </c>
      <c r="AC926">
        <v>0</v>
      </c>
      <c r="AD926">
        <v>182</v>
      </c>
      <c r="AE926">
        <v>206</v>
      </c>
      <c r="AF926">
        <v>2016</v>
      </c>
      <c r="AJ926">
        <v>5.59</v>
      </c>
      <c r="AK926" t="str">
        <f t="shared" si="14"/>
        <v>WC652-6200</v>
      </c>
    </row>
    <row r="927" spans="1:37">
      <c r="A927" t="s">
        <v>1663</v>
      </c>
      <c r="B927" t="s">
        <v>1664</v>
      </c>
      <c r="C927" t="s">
        <v>329</v>
      </c>
      <c r="E927">
        <v>43</v>
      </c>
      <c r="F927">
        <v>0</v>
      </c>
      <c r="G927">
        <v>0</v>
      </c>
      <c r="H927">
        <v>0</v>
      </c>
      <c r="I927">
        <v>1</v>
      </c>
      <c r="J927">
        <v>1</v>
      </c>
      <c r="K927">
        <v>34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34</v>
      </c>
      <c r="R927">
        <v>0</v>
      </c>
      <c r="S927">
        <v>0</v>
      </c>
      <c r="T927">
        <v>0</v>
      </c>
      <c r="U927">
        <v>0</v>
      </c>
      <c r="V927">
        <v>6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6</v>
      </c>
      <c r="AF927">
        <v>0</v>
      </c>
      <c r="AJ927">
        <v>0</v>
      </c>
      <c r="AK927" t="str">
        <f t="shared" si="14"/>
        <v>WE250-450L</v>
      </c>
    </row>
    <row r="928" spans="1:37">
      <c r="A928" t="s">
        <v>1665</v>
      </c>
      <c r="B928" t="s">
        <v>1666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1</v>
      </c>
      <c r="J928">
        <v>0</v>
      </c>
      <c r="K928">
        <v>35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35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</v>
      </c>
      <c r="AF928">
        <v>0</v>
      </c>
      <c r="AJ928">
        <v>0</v>
      </c>
      <c r="AK928" t="str">
        <f t="shared" si="14"/>
        <v>WE250-450R</v>
      </c>
    </row>
    <row r="929" spans="1:37">
      <c r="A929" t="s">
        <v>1667</v>
      </c>
      <c r="B929" t="s">
        <v>1668</v>
      </c>
      <c r="C929" t="s">
        <v>329</v>
      </c>
      <c r="E929">
        <v>43</v>
      </c>
      <c r="F929">
        <v>39.5</v>
      </c>
      <c r="G929">
        <v>9</v>
      </c>
      <c r="H929">
        <v>3</v>
      </c>
      <c r="I929">
        <v>30</v>
      </c>
      <c r="J929">
        <v>19</v>
      </c>
      <c r="K929">
        <v>482</v>
      </c>
      <c r="L929">
        <v>3</v>
      </c>
      <c r="M929">
        <v>0</v>
      </c>
      <c r="N929">
        <v>8</v>
      </c>
      <c r="O929">
        <v>0</v>
      </c>
      <c r="P929">
        <v>0</v>
      </c>
      <c r="Q929">
        <v>474</v>
      </c>
      <c r="R929">
        <v>0</v>
      </c>
      <c r="S929">
        <v>0</v>
      </c>
      <c r="T929">
        <v>9</v>
      </c>
      <c r="U929">
        <v>0</v>
      </c>
      <c r="V929">
        <v>149</v>
      </c>
      <c r="W929">
        <v>0</v>
      </c>
      <c r="X929">
        <v>24</v>
      </c>
      <c r="Y929">
        <v>7</v>
      </c>
      <c r="Z929">
        <v>10</v>
      </c>
      <c r="AA929">
        <v>0</v>
      </c>
      <c r="AB929">
        <v>11</v>
      </c>
      <c r="AC929">
        <v>0</v>
      </c>
      <c r="AD929">
        <v>16</v>
      </c>
      <c r="AE929">
        <v>226</v>
      </c>
      <c r="AF929">
        <v>106</v>
      </c>
      <c r="AJ929">
        <v>6.55</v>
      </c>
      <c r="AK929" t="str">
        <f t="shared" si="14"/>
        <v>WE250-5000</v>
      </c>
    </row>
    <row r="930" spans="1:37">
      <c r="A930" t="s">
        <v>1669</v>
      </c>
      <c r="B930" t="s">
        <v>1668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4</v>
      </c>
      <c r="J930">
        <v>5</v>
      </c>
      <c r="K930">
        <v>1870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1870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20</v>
      </c>
      <c r="Y930">
        <v>29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54</v>
      </c>
      <c r="AF930">
        <v>25</v>
      </c>
      <c r="AJ930">
        <v>5.32</v>
      </c>
      <c r="AK930" t="str">
        <f t="shared" si="14"/>
        <v>WE250-6200</v>
      </c>
    </row>
    <row r="931" spans="1:37">
      <c r="A931" t="s">
        <v>1670</v>
      </c>
      <c r="B931" t="s">
        <v>1671</v>
      </c>
      <c r="C931" t="s">
        <v>318</v>
      </c>
      <c r="D931" t="s">
        <v>292</v>
      </c>
      <c r="E931">
        <v>50</v>
      </c>
      <c r="F931">
        <v>-0.1</v>
      </c>
      <c r="G931">
        <v>264</v>
      </c>
      <c r="H931">
        <v>277</v>
      </c>
      <c r="I931">
        <v>336</v>
      </c>
      <c r="J931">
        <v>299</v>
      </c>
      <c r="K931">
        <v>104</v>
      </c>
      <c r="L931">
        <v>331</v>
      </c>
      <c r="M931">
        <v>0</v>
      </c>
      <c r="N931">
        <v>220</v>
      </c>
      <c r="O931">
        <v>0</v>
      </c>
      <c r="P931">
        <v>0</v>
      </c>
      <c r="Q931">
        <v>-116</v>
      </c>
      <c r="R931">
        <v>250</v>
      </c>
      <c r="S931">
        <v>0</v>
      </c>
      <c r="T931">
        <v>598</v>
      </c>
      <c r="U931">
        <v>233</v>
      </c>
      <c r="V931">
        <v>595</v>
      </c>
      <c r="W931">
        <v>193</v>
      </c>
      <c r="X931">
        <v>395</v>
      </c>
      <c r="Y931">
        <v>1004</v>
      </c>
      <c r="Z931">
        <v>0</v>
      </c>
      <c r="AA931">
        <v>0</v>
      </c>
      <c r="AB931">
        <v>180</v>
      </c>
      <c r="AC931">
        <v>174</v>
      </c>
      <c r="AD931">
        <v>219</v>
      </c>
      <c r="AE931">
        <v>3591</v>
      </c>
      <c r="AF931">
        <v>3785</v>
      </c>
      <c r="AJ931">
        <v>8.42</v>
      </c>
      <c r="AK931" t="str">
        <f t="shared" si="14"/>
        <v>WE261-5000</v>
      </c>
    </row>
    <row r="932" spans="1:37">
      <c r="A932" t="s">
        <v>1672</v>
      </c>
      <c r="B932" t="s">
        <v>1671</v>
      </c>
      <c r="C932" t="s">
        <v>318</v>
      </c>
      <c r="D932" t="s">
        <v>292</v>
      </c>
      <c r="E932">
        <v>50</v>
      </c>
      <c r="F932">
        <v>2.5</v>
      </c>
      <c r="G932">
        <v>0</v>
      </c>
      <c r="H932">
        <v>90</v>
      </c>
      <c r="I932">
        <v>82</v>
      </c>
      <c r="J932">
        <v>55</v>
      </c>
      <c r="K932">
        <v>883</v>
      </c>
      <c r="L932">
        <v>202</v>
      </c>
      <c r="M932">
        <v>0</v>
      </c>
      <c r="N932">
        <v>0</v>
      </c>
      <c r="O932">
        <v>0</v>
      </c>
      <c r="P932">
        <v>0</v>
      </c>
      <c r="Q932">
        <v>883</v>
      </c>
      <c r="R932">
        <v>129</v>
      </c>
      <c r="S932">
        <v>121</v>
      </c>
      <c r="T932">
        <v>111</v>
      </c>
      <c r="U932">
        <v>37</v>
      </c>
      <c r="V932">
        <v>94</v>
      </c>
      <c r="W932">
        <v>48</v>
      </c>
      <c r="X932">
        <v>81</v>
      </c>
      <c r="Y932">
        <v>13</v>
      </c>
      <c r="Z932">
        <v>0</v>
      </c>
      <c r="AA932">
        <v>81</v>
      </c>
      <c r="AB932">
        <v>0</v>
      </c>
      <c r="AC932">
        <v>0</v>
      </c>
      <c r="AD932">
        <v>79</v>
      </c>
      <c r="AE932">
        <v>665</v>
      </c>
      <c r="AF932">
        <v>1605</v>
      </c>
      <c r="AJ932">
        <v>6.84</v>
      </c>
      <c r="AK932" t="str">
        <f t="shared" si="14"/>
        <v>WE261-6200</v>
      </c>
    </row>
    <row r="933" spans="1:37">
      <c r="A933" t="s">
        <v>1673</v>
      </c>
      <c r="B933" t="s">
        <v>1674</v>
      </c>
      <c r="C933" t="s">
        <v>329</v>
      </c>
      <c r="E933">
        <v>43</v>
      </c>
      <c r="F933">
        <v>152.30000000000001</v>
      </c>
      <c r="G933">
        <v>0</v>
      </c>
      <c r="H933">
        <v>1</v>
      </c>
      <c r="I933">
        <v>5</v>
      </c>
      <c r="J933">
        <v>5</v>
      </c>
      <c r="K933">
        <v>406</v>
      </c>
      <c r="L933">
        <v>3</v>
      </c>
      <c r="M933">
        <v>0</v>
      </c>
      <c r="N933">
        <v>0</v>
      </c>
      <c r="O933">
        <v>0</v>
      </c>
      <c r="P933">
        <v>0</v>
      </c>
      <c r="Q933">
        <v>406</v>
      </c>
      <c r="R933">
        <v>0</v>
      </c>
      <c r="S933">
        <v>0</v>
      </c>
      <c r="T933">
        <v>2</v>
      </c>
      <c r="U933">
        <v>0</v>
      </c>
      <c r="V933">
        <v>30</v>
      </c>
      <c r="W933">
        <v>0</v>
      </c>
      <c r="X933">
        <v>0</v>
      </c>
      <c r="Y933">
        <v>13</v>
      </c>
      <c r="Z933">
        <v>6</v>
      </c>
      <c r="AA933">
        <v>12</v>
      </c>
      <c r="AB933">
        <v>0</v>
      </c>
      <c r="AC933">
        <v>0</v>
      </c>
      <c r="AD933">
        <v>0</v>
      </c>
      <c r="AE933">
        <v>63</v>
      </c>
      <c r="AF933">
        <v>129</v>
      </c>
      <c r="AJ933">
        <v>4.72</v>
      </c>
      <c r="AK933" t="str">
        <f t="shared" si="14"/>
        <v>WE280-5000</v>
      </c>
    </row>
    <row r="934" spans="1:37">
      <c r="A934" t="s">
        <v>1675</v>
      </c>
      <c r="B934" t="s">
        <v>1674</v>
      </c>
      <c r="C934" t="s">
        <v>329</v>
      </c>
      <c r="E934">
        <v>43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935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935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46</v>
      </c>
      <c r="AJ934">
        <v>4.72</v>
      </c>
      <c r="AK934" t="str">
        <f t="shared" si="14"/>
        <v>WE280-6200</v>
      </c>
    </row>
    <row r="935" spans="1:37">
      <c r="A935" t="s">
        <v>1676</v>
      </c>
      <c r="B935" t="s">
        <v>1677</v>
      </c>
      <c r="C935" t="s">
        <v>313</v>
      </c>
      <c r="D935" t="s">
        <v>1678</v>
      </c>
      <c r="E935">
        <v>43</v>
      </c>
      <c r="F935">
        <v>0</v>
      </c>
      <c r="G935">
        <v>0</v>
      </c>
      <c r="H935">
        <v>0</v>
      </c>
      <c r="I935">
        <v>157</v>
      </c>
      <c r="J935">
        <v>131</v>
      </c>
      <c r="K935">
        <v>2223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2223</v>
      </c>
      <c r="R935">
        <v>0</v>
      </c>
      <c r="S935">
        <v>0</v>
      </c>
      <c r="T935">
        <v>0</v>
      </c>
      <c r="U935">
        <v>0</v>
      </c>
      <c r="V935">
        <v>836</v>
      </c>
      <c r="W935">
        <v>0</v>
      </c>
      <c r="X935">
        <v>108</v>
      </c>
      <c r="Y935">
        <v>0</v>
      </c>
      <c r="Z935">
        <v>0</v>
      </c>
      <c r="AA935">
        <v>7</v>
      </c>
      <c r="AB935">
        <v>0</v>
      </c>
      <c r="AC935">
        <v>617</v>
      </c>
      <c r="AD935">
        <v>0</v>
      </c>
      <c r="AE935">
        <v>1568</v>
      </c>
      <c r="AF935">
        <v>1608</v>
      </c>
      <c r="AJ935">
        <v>5.0599999999999996</v>
      </c>
      <c r="AK935" t="str">
        <f t="shared" si="14"/>
        <v>WE300-5000</v>
      </c>
    </row>
    <row r="936" spans="1:37">
      <c r="A936" t="s">
        <v>1679</v>
      </c>
      <c r="B936" t="s">
        <v>1677</v>
      </c>
      <c r="C936" t="s">
        <v>313</v>
      </c>
      <c r="D936" t="s">
        <v>1678</v>
      </c>
      <c r="E936">
        <v>43</v>
      </c>
      <c r="F936">
        <v>1.6</v>
      </c>
      <c r="G936">
        <v>0</v>
      </c>
      <c r="H936">
        <v>234</v>
      </c>
      <c r="I936">
        <v>117</v>
      </c>
      <c r="J936">
        <v>59</v>
      </c>
      <c r="K936">
        <v>1495</v>
      </c>
      <c r="L936">
        <v>11</v>
      </c>
      <c r="M936">
        <v>0</v>
      </c>
      <c r="N936">
        <v>0</v>
      </c>
      <c r="O936">
        <v>0</v>
      </c>
      <c r="P936">
        <v>0</v>
      </c>
      <c r="Q936">
        <v>1495</v>
      </c>
      <c r="R936">
        <v>0</v>
      </c>
      <c r="S936">
        <v>703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703</v>
      </c>
      <c r="AF936">
        <v>1462</v>
      </c>
      <c r="AJ936">
        <v>5.33</v>
      </c>
      <c r="AK936" t="str">
        <f t="shared" si="14"/>
        <v>WE300-6200</v>
      </c>
    </row>
    <row r="937" spans="1:37">
      <c r="A937" t="s">
        <v>1680</v>
      </c>
      <c r="B937" t="s">
        <v>1681</v>
      </c>
      <c r="C937" t="s">
        <v>313</v>
      </c>
      <c r="D937" t="s">
        <v>1682</v>
      </c>
      <c r="E937">
        <v>43</v>
      </c>
      <c r="F937">
        <v>12.1</v>
      </c>
      <c r="G937">
        <v>6</v>
      </c>
      <c r="H937">
        <v>84</v>
      </c>
      <c r="I937">
        <v>60</v>
      </c>
      <c r="J937">
        <v>207</v>
      </c>
      <c r="K937">
        <v>4741</v>
      </c>
      <c r="L937">
        <v>0</v>
      </c>
      <c r="M937">
        <v>0</v>
      </c>
      <c r="N937">
        <v>5</v>
      </c>
      <c r="O937">
        <v>658</v>
      </c>
      <c r="P937">
        <v>0</v>
      </c>
      <c r="Q937">
        <v>4078</v>
      </c>
      <c r="R937">
        <v>10</v>
      </c>
      <c r="S937">
        <v>208</v>
      </c>
      <c r="T937">
        <v>33</v>
      </c>
      <c r="U937">
        <v>11</v>
      </c>
      <c r="V937">
        <v>79</v>
      </c>
      <c r="W937">
        <v>22</v>
      </c>
      <c r="X937">
        <v>6</v>
      </c>
      <c r="Y937">
        <v>34</v>
      </c>
      <c r="Z937">
        <v>11</v>
      </c>
      <c r="AA937">
        <v>0</v>
      </c>
      <c r="AB937">
        <v>990</v>
      </c>
      <c r="AC937">
        <v>575</v>
      </c>
      <c r="AD937">
        <v>516</v>
      </c>
      <c r="AE937">
        <v>2485</v>
      </c>
      <c r="AF937">
        <v>1302</v>
      </c>
      <c r="AJ937">
        <v>5.09</v>
      </c>
      <c r="AK937" t="str">
        <f t="shared" si="14"/>
        <v>WE350-5000</v>
      </c>
    </row>
    <row r="938" spans="1:37">
      <c r="A938" t="s">
        <v>1683</v>
      </c>
      <c r="B938" t="s">
        <v>1681</v>
      </c>
      <c r="C938" t="s">
        <v>313</v>
      </c>
      <c r="D938" t="s">
        <v>1682</v>
      </c>
      <c r="E938">
        <v>43</v>
      </c>
      <c r="F938">
        <v>18.100000000000001</v>
      </c>
      <c r="G938">
        <v>0</v>
      </c>
      <c r="H938">
        <v>40</v>
      </c>
      <c r="I938">
        <v>20</v>
      </c>
      <c r="J938">
        <v>10</v>
      </c>
      <c r="K938">
        <v>2916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2916</v>
      </c>
      <c r="R938">
        <v>0</v>
      </c>
      <c r="S938">
        <v>0</v>
      </c>
      <c r="T938">
        <v>121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121</v>
      </c>
      <c r="AF938">
        <v>2118</v>
      </c>
      <c r="AJ938">
        <v>5.41</v>
      </c>
      <c r="AK938" t="str">
        <f t="shared" si="14"/>
        <v>WE350-6200</v>
      </c>
    </row>
    <row r="939" spans="1:37">
      <c r="A939" t="s">
        <v>1684</v>
      </c>
      <c r="B939" t="s">
        <v>1685</v>
      </c>
      <c r="C939" t="s">
        <v>338</v>
      </c>
      <c r="D939" t="s">
        <v>284</v>
      </c>
      <c r="E939">
        <v>43</v>
      </c>
      <c r="F939">
        <v>0.5</v>
      </c>
      <c r="G939">
        <v>0</v>
      </c>
      <c r="H939">
        <v>176</v>
      </c>
      <c r="I939">
        <v>90</v>
      </c>
      <c r="J939">
        <v>48</v>
      </c>
      <c r="K939">
        <v>366</v>
      </c>
      <c r="L939">
        <v>496</v>
      </c>
      <c r="M939">
        <v>0</v>
      </c>
      <c r="N939">
        <v>0</v>
      </c>
      <c r="O939">
        <v>0</v>
      </c>
      <c r="P939">
        <v>0</v>
      </c>
      <c r="Q939">
        <v>366</v>
      </c>
      <c r="R939">
        <v>17</v>
      </c>
      <c r="S939">
        <v>500</v>
      </c>
      <c r="T939">
        <v>29</v>
      </c>
      <c r="U939">
        <v>0</v>
      </c>
      <c r="V939">
        <v>0</v>
      </c>
      <c r="W939">
        <v>0</v>
      </c>
      <c r="X939">
        <v>11</v>
      </c>
      <c r="Y939">
        <v>15</v>
      </c>
      <c r="Z939">
        <v>0</v>
      </c>
      <c r="AA939">
        <v>0</v>
      </c>
      <c r="AB939">
        <v>17</v>
      </c>
      <c r="AC939">
        <v>0</v>
      </c>
      <c r="AD939">
        <v>0</v>
      </c>
      <c r="AE939">
        <v>572</v>
      </c>
      <c r="AF939">
        <v>344</v>
      </c>
      <c r="AJ939">
        <v>3.34</v>
      </c>
      <c r="AK939" t="str">
        <f t="shared" si="14"/>
        <v>WE360-5000</v>
      </c>
    </row>
    <row r="940" spans="1:37">
      <c r="A940" t="s">
        <v>1686</v>
      </c>
      <c r="B940" t="s">
        <v>1685</v>
      </c>
      <c r="C940" t="s">
        <v>338</v>
      </c>
      <c r="D940" t="s">
        <v>284</v>
      </c>
      <c r="E940">
        <v>43</v>
      </c>
      <c r="F940">
        <v>23.9</v>
      </c>
      <c r="G940">
        <v>0</v>
      </c>
      <c r="H940">
        <v>9</v>
      </c>
      <c r="I940">
        <v>9</v>
      </c>
      <c r="J940">
        <v>9</v>
      </c>
      <c r="K940">
        <v>859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859</v>
      </c>
      <c r="R940">
        <v>0</v>
      </c>
      <c r="S940">
        <v>27</v>
      </c>
      <c r="T940">
        <v>0</v>
      </c>
      <c r="U940">
        <v>0</v>
      </c>
      <c r="V940">
        <v>28</v>
      </c>
      <c r="W940">
        <v>0</v>
      </c>
      <c r="X940">
        <v>0</v>
      </c>
      <c r="Y940">
        <v>0</v>
      </c>
      <c r="Z940">
        <v>20</v>
      </c>
      <c r="AA940">
        <v>0</v>
      </c>
      <c r="AB940">
        <v>0</v>
      </c>
      <c r="AC940">
        <v>0</v>
      </c>
      <c r="AD940">
        <v>27</v>
      </c>
      <c r="AE940">
        <v>102</v>
      </c>
      <c r="AF940">
        <v>432</v>
      </c>
      <c r="AJ940">
        <v>3.34</v>
      </c>
      <c r="AK940" t="str">
        <f t="shared" si="14"/>
        <v>WE360-6200</v>
      </c>
    </row>
    <row r="941" spans="1:37">
      <c r="A941" t="s">
        <v>1687</v>
      </c>
      <c r="B941" t="s">
        <v>1688</v>
      </c>
      <c r="C941" t="s">
        <v>318</v>
      </c>
      <c r="D941" t="s">
        <v>306</v>
      </c>
      <c r="E941">
        <v>50</v>
      </c>
      <c r="F941">
        <v>4.2</v>
      </c>
      <c r="G941">
        <v>56</v>
      </c>
      <c r="H941">
        <v>86</v>
      </c>
      <c r="I941">
        <v>83</v>
      </c>
      <c r="J941">
        <v>107</v>
      </c>
      <c r="K941">
        <v>1512</v>
      </c>
      <c r="L941">
        <v>44</v>
      </c>
      <c r="M941">
        <v>0</v>
      </c>
      <c r="N941">
        <v>47</v>
      </c>
      <c r="O941">
        <v>0</v>
      </c>
      <c r="P941">
        <v>0</v>
      </c>
      <c r="Q941">
        <v>1465</v>
      </c>
      <c r="R941">
        <v>34</v>
      </c>
      <c r="S941">
        <v>14</v>
      </c>
      <c r="T941">
        <v>100</v>
      </c>
      <c r="U941">
        <v>145</v>
      </c>
      <c r="V941">
        <v>84</v>
      </c>
      <c r="W941">
        <v>73</v>
      </c>
      <c r="X941">
        <v>80</v>
      </c>
      <c r="Y941">
        <v>370</v>
      </c>
      <c r="Z941">
        <v>88</v>
      </c>
      <c r="AA941">
        <v>238</v>
      </c>
      <c r="AB941">
        <v>0</v>
      </c>
      <c r="AC941">
        <v>0</v>
      </c>
      <c r="AD941">
        <v>87</v>
      </c>
      <c r="AE941">
        <v>1279</v>
      </c>
      <c r="AF941">
        <v>1886</v>
      </c>
      <c r="AJ941">
        <v>5.55</v>
      </c>
      <c r="AK941" t="str">
        <f t="shared" si="14"/>
        <v>WF131-5000</v>
      </c>
    </row>
    <row r="942" spans="1:37">
      <c r="A942" t="s">
        <v>1689</v>
      </c>
      <c r="B942" t="s">
        <v>1688</v>
      </c>
      <c r="C942" t="s">
        <v>318</v>
      </c>
      <c r="D942" t="s">
        <v>306</v>
      </c>
      <c r="E942">
        <v>50</v>
      </c>
      <c r="F942">
        <v>7.1</v>
      </c>
      <c r="G942">
        <v>77</v>
      </c>
      <c r="H942">
        <v>94</v>
      </c>
      <c r="I942">
        <v>77</v>
      </c>
      <c r="J942">
        <v>73</v>
      </c>
      <c r="K942">
        <v>2746</v>
      </c>
      <c r="L942">
        <v>49</v>
      </c>
      <c r="M942">
        <v>0</v>
      </c>
      <c r="N942">
        <v>64</v>
      </c>
      <c r="O942">
        <v>0</v>
      </c>
      <c r="P942">
        <v>0</v>
      </c>
      <c r="Q942">
        <v>2682</v>
      </c>
      <c r="R942">
        <v>0</v>
      </c>
      <c r="S942">
        <v>82</v>
      </c>
      <c r="T942">
        <v>201</v>
      </c>
      <c r="U942">
        <v>0</v>
      </c>
      <c r="V942">
        <v>143</v>
      </c>
      <c r="W942">
        <v>36</v>
      </c>
      <c r="X942">
        <v>0</v>
      </c>
      <c r="Y942">
        <v>0</v>
      </c>
      <c r="Z942">
        <v>173</v>
      </c>
      <c r="AA942">
        <v>0</v>
      </c>
      <c r="AB942">
        <v>119</v>
      </c>
      <c r="AC942">
        <v>0</v>
      </c>
      <c r="AD942">
        <v>119</v>
      </c>
      <c r="AE942">
        <v>873</v>
      </c>
      <c r="AF942">
        <v>691</v>
      </c>
      <c r="AJ942">
        <v>5.55</v>
      </c>
      <c r="AK942" t="str">
        <f t="shared" si="14"/>
        <v>WF131-6200</v>
      </c>
    </row>
    <row r="943" spans="1:37">
      <c r="A943" t="s">
        <v>1690</v>
      </c>
      <c r="B943" t="s">
        <v>1691</v>
      </c>
      <c r="C943" t="s">
        <v>318</v>
      </c>
      <c r="E943">
        <v>50</v>
      </c>
      <c r="F943">
        <v>2</v>
      </c>
      <c r="G943">
        <v>101</v>
      </c>
      <c r="H943">
        <v>223</v>
      </c>
      <c r="I943">
        <v>127</v>
      </c>
      <c r="J943">
        <v>90</v>
      </c>
      <c r="K943">
        <v>1861</v>
      </c>
      <c r="L943">
        <v>149</v>
      </c>
      <c r="M943">
        <v>0</v>
      </c>
      <c r="N943">
        <v>84</v>
      </c>
      <c r="O943">
        <v>0</v>
      </c>
      <c r="P943">
        <v>0</v>
      </c>
      <c r="Q943">
        <v>1777</v>
      </c>
      <c r="R943">
        <v>0</v>
      </c>
      <c r="S943">
        <v>349</v>
      </c>
      <c r="T943">
        <v>203</v>
      </c>
      <c r="U943">
        <v>116</v>
      </c>
      <c r="V943">
        <v>0</v>
      </c>
      <c r="W943">
        <v>0</v>
      </c>
      <c r="X943">
        <v>96</v>
      </c>
      <c r="Y943">
        <v>82</v>
      </c>
      <c r="Z943">
        <v>0</v>
      </c>
      <c r="AA943">
        <v>160</v>
      </c>
      <c r="AB943">
        <v>0</v>
      </c>
      <c r="AC943">
        <v>0</v>
      </c>
      <c r="AD943">
        <v>79</v>
      </c>
      <c r="AE943">
        <v>1085</v>
      </c>
      <c r="AF943">
        <v>2091</v>
      </c>
      <c r="AJ943">
        <v>6.56</v>
      </c>
      <c r="AK943" t="str">
        <f t="shared" si="14"/>
        <v>WF181-5000</v>
      </c>
    </row>
    <row r="944" spans="1:37">
      <c r="A944" t="s">
        <v>1692</v>
      </c>
      <c r="B944" t="s">
        <v>1691</v>
      </c>
      <c r="C944" t="s">
        <v>318</v>
      </c>
      <c r="E944">
        <v>50</v>
      </c>
      <c r="F944">
        <v>7.3</v>
      </c>
      <c r="G944">
        <v>50</v>
      </c>
      <c r="H944">
        <v>74</v>
      </c>
      <c r="I944">
        <v>127</v>
      </c>
      <c r="J944">
        <v>109</v>
      </c>
      <c r="K944">
        <v>2206</v>
      </c>
      <c r="L944">
        <v>18</v>
      </c>
      <c r="M944">
        <v>0</v>
      </c>
      <c r="N944">
        <v>41</v>
      </c>
      <c r="O944">
        <v>0</v>
      </c>
      <c r="P944">
        <v>0</v>
      </c>
      <c r="Q944">
        <v>2165</v>
      </c>
      <c r="R944">
        <v>78</v>
      </c>
      <c r="S944">
        <v>137</v>
      </c>
      <c r="T944">
        <v>0</v>
      </c>
      <c r="U944">
        <v>85</v>
      </c>
      <c r="V944">
        <v>252</v>
      </c>
      <c r="W944">
        <v>0</v>
      </c>
      <c r="X944">
        <v>290</v>
      </c>
      <c r="Y944">
        <v>111</v>
      </c>
      <c r="Z944">
        <v>29</v>
      </c>
      <c r="AA944">
        <v>140</v>
      </c>
      <c r="AB944">
        <v>63</v>
      </c>
      <c r="AC944">
        <v>0</v>
      </c>
      <c r="AD944">
        <v>199</v>
      </c>
      <c r="AE944">
        <v>1306</v>
      </c>
      <c r="AF944">
        <v>1593</v>
      </c>
      <c r="AJ944">
        <v>6.56</v>
      </c>
      <c r="AK944" t="str">
        <f t="shared" si="14"/>
        <v>WF181-6200</v>
      </c>
    </row>
    <row r="945" spans="1:37">
      <c r="A945" t="s">
        <v>1693</v>
      </c>
      <c r="B945" t="s">
        <v>1694</v>
      </c>
      <c r="C945" t="s">
        <v>110</v>
      </c>
      <c r="D945" t="s">
        <v>268</v>
      </c>
      <c r="E945">
        <v>50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63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63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J945">
        <v>3.12</v>
      </c>
      <c r="AK945" t="str">
        <f t="shared" si="14"/>
        <v>WG101-3700</v>
      </c>
    </row>
    <row r="946" spans="1:37">
      <c r="A946" t="s">
        <v>1695</v>
      </c>
      <c r="B946" t="s">
        <v>1694</v>
      </c>
      <c r="C946" t="s">
        <v>110</v>
      </c>
      <c r="D946" t="s">
        <v>451</v>
      </c>
      <c r="E946">
        <v>50</v>
      </c>
      <c r="F946">
        <v>1.8</v>
      </c>
      <c r="G946">
        <v>0</v>
      </c>
      <c r="H946">
        <v>67</v>
      </c>
      <c r="I946">
        <v>33</v>
      </c>
      <c r="J946">
        <v>18</v>
      </c>
      <c r="K946">
        <v>489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489</v>
      </c>
      <c r="R946">
        <v>0</v>
      </c>
      <c r="S946">
        <v>0</v>
      </c>
      <c r="T946">
        <v>0</v>
      </c>
      <c r="U946">
        <v>200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12</v>
      </c>
      <c r="AB946">
        <v>0</v>
      </c>
      <c r="AC946">
        <v>0</v>
      </c>
      <c r="AD946">
        <v>0</v>
      </c>
      <c r="AE946">
        <v>212</v>
      </c>
      <c r="AF946">
        <v>0</v>
      </c>
      <c r="AJ946">
        <v>3.57</v>
      </c>
      <c r="AK946" t="str">
        <f t="shared" si="14"/>
        <v>WG101-6200</v>
      </c>
    </row>
    <row r="947" spans="1:37">
      <c r="A947" t="s">
        <v>1696</v>
      </c>
      <c r="B947" t="s">
        <v>1697</v>
      </c>
      <c r="C947" t="s">
        <v>275</v>
      </c>
      <c r="E947">
        <v>43</v>
      </c>
      <c r="F947">
        <v>119.7</v>
      </c>
      <c r="G947">
        <v>0</v>
      </c>
      <c r="H947">
        <v>3</v>
      </c>
      <c r="I947">
        <v>3</v>
      </c>
      <c r="J947">
        <v>2</v>
      </c>
      <c r="K947">
        <v>1277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1277</v>
      </c>
      <c r="R947">
        <v>0</v>
      </c>
      <c r="S947">
        <v>8</v>
      </c>
      <c r="T947">
        <v>0</v>
      </c>
      <c r="U947">
        <v>0</v>
      </c>
      <c r="V947">
        <v>0</v>
      </c>
      <c r="W947">
        <v>0</v>
      </c>
      <c r="X947">
        <v>10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18</v>
      </c>
      <c r="AF947">
        <v>81</v>
      </c>
      <c r="AJ947">
        <v>3.45</v>
      </c>
      <c r="AK947" t="str">
        <f t="shared" si="14"/>
        <v>WH110-5000</v>
      </c>
    </row>
    <row r="948" spans="1:37">
      <c r="A948" t="s">
        <v>1698</v>
      </c>
      <c r="B948" t="s">
        <v>1697</v>
      </c>
      <c r="C948" t="s">
        <v>275</v>
      </c>
      <c r="E948">
        <v>43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3362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3362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61</v>
      </c>
      <c r="AJ948">
        <v>5.84</v>
      </c>
      <c r="AK948" t="str">
        <f t="shared" si="14"/>
        <v>WH110-6200</v>
      </c>
    </row>
    <row r="949" spans="1:37">
      <c r="A949" t="s">
        <v>1699</v>
      </c>
      <c r="B949" t="s">
        <v>1700</v>
      </c>
      <c r="C949" t="s">
        <v>275</v>
      </c>
      <c r="D949" t="s">
        <v>1701</v>
      </c>
      <c r="E949">
        <v>50</v>
      </c>
      <c r="F949">
        <v>0</v>
      </c>
      <c r="G949">
        <v>11</v>
      </c>
      <c r="H949">
        <v>0</v>
      </c>
      <c r="I949">
        <v>72</v>
      </c>
      <c r="J949">
        <v>91</v>
      </c>
      <c r="K949">
        <v>2864</v>
      </c>
      <c r="L949">
        <v>104</v>
      </c>
      <c r="M949">
        <v>0</v>
      </c>
      <c r="N949">
        <v>9</v>
      </c>
      <c r="O949">
        <v>0</v>
      </c>
      <c r="P949">
        <v>0</v>
      </c>
      <c r="Q949">
        <v>2855</v>
      </c>
      <c r="R949">
        <v>0</v>
      </c>
      <c r="S949">
        <v>0</v>
      </c>
      <c r="T949">
        <v>0</v>
      </c>
      <c r="U949">
        <v>0</v>
      </c>
      <c r="V949">
        <v>325</v>
      </c>
      <c r="W949">
        <v>0</v>
      </c>
      <c r="X949">
        <v>106</v>
      </c>
      <c r="Y949">
        <v>321</v>
      </c>
      <c r="Z949">
        <v>0</v>
      </c>
      <c r="AA949">
        <v>0</v>
      </c>
      <c r="AB949">
        <v>0</v>
      </c>
      <c r="AC949">
        <v>0</v>
      </c>
      <c r="AD949">
        <v>336</v>
      </c>
      <c r="AE949">
        <v>1088</v>
      </c>
      <c r="AF949">
        <v>1320</v>
      </c>
      <c r="AJ949">
        <v>6.41</v>
      </c>
      <c r="AK949" t="str">
        <f t="shared" si="14"/>
        <v>WM101-6200</v>
      </c>
    </row>
    <row r="950" spans="1:37">
      <c r="A950" t="s">
        <v>1702</v>
      </c>
      <c r="B950" t="s">
        <v>1703</v>
      </c>
      <c r="C950" t="s">
        <v>275</v>
      </c>
      <c r="D950" t="s">
        <v>1701</v>
      </c>
      <c r="E950">
        <v>50</v>
      </c>
      <c r="F950">
        <v>0</v>
      </c>
      <c r="G950">
        <v>0</v>
      </c>
      <c r="H950">
        <v>28</v>
      </c>
      <c r="I950">
        <v>43</v>
      </c>
      <c r="J950">
        <v>34</v>
      </c>
      <c r="K950">
        <v>0</v>
      </c>
      <c r="L950">
        <v>19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31</v>
      </c>
      <c r="S950">
        <v>0</v>
      </c>
      <c r="T950">
        <v>85</v>
      </c>
      <c r="U950">
        <v>0</v>
      </c>
      <c r="V950">
        <v>60</v>
      </c>
      <c r="W950">
        <v>79</v>
      </c>
      <c r="X950">
        <v>34</v>
      </c>
      <c r="Y950">
        <v>64</v>
      </c>
      <c r="Z950">
        <v>80</v>
      </c>
      <c r="AA950">
        <v>0</v>
      </c>
      <c r="AB950">
        <v>0</v>
      </c>
      <c r="AC950">
        <v>0</v>
      </c>
      <c r="AD950">
        <v>0</v>
      </c>
      <c r="AE950">
        <v>402</v>
      </c>
      <c r="AF950">
        <v>358</v>
      </c>
      <c r="AJ950">
        <v>4.51</v>
      </c>
      <c r="AK950" t="str">
        <f t="shared" si="14"/>
        <v>WM111-4300</v>
      </c>
    </row>
    <row r="951" spans="1:37">
      <c r="A951" t="s">
        <v>1704</v>
      </c>
      <c r="B951" t="s">
        <v>1703</v>
      </c>
      <c r="C951" t="s">
        <v>275</v>
      </c>
      <c r="D951" t="s">
        <v>1701</v>
      </c>
      <c r="E951">
        <v>50</v>
      </c>
      <c r="F951">
        <v>29.4</v>
      </c>
      <c r="G951">
        <v>12</v>
      </c>
      <c r="H951">
        <v>15</v>
      </c>
      <c r="I951">
        <v>12</v>
      </c>
      <c r="J951">
        <v>8</v>
      </c>
      <c r="K951">
        <v>1735</v>
      </c>
      <c r="L951">
        <v>6</v>
      </c>
      <c r="M951">
        <v>0</v>
      </c>
      <c r="N951">
        <v>10</v>
      </c>
      <c r="O951">
        <v>0</v>
      </c>
      <c r="P951">
        <v>0</v>
      </c>
      <c r="Q951">
        <v>1725</v>
      </c>
      <c r="R951">
        <v>0</v>
      </c>
      <c r="S951">
        <v>30</v>
      </c>
      <c r="T951">
        <v>14</v>
      </c>
      <c r="U951">
        <v>0</v>
      </c>
      <c r="V951">
        <v>0</v>
      </c>
      <c r="W951">
        <v>0</v>
      </c>
      <c r="X951">
        <v>27</v>
      </c>
      <c r="Y951">
        <v>0</v>
      </c>
      <c r="Z951">
        <v>28</v>
      </c>
      <c r="AA951">
        <v>0</v>
      </c>
      <c r="AB951">
        <v>0</v>
      </c>
      <c r="AC951">
        <v>0</v>
      </c>
      <c r="AD951">
        <v>0</v>
      </c>
      <c r="AE951">
        <v>99</v>
      </c>
      <c r="AF951">
        <v>103</v>
      </c>
      <c r="AJ951">
        <v>4.51</v>
      </c>
      <c r="AK951" t="str">
        <f t="shared" si="14"/>
        <v>WM111-6200</v>
      </c>
    </row>
    <row r="952" spans="1:37">
      <c r="A952" t="s">
        <v>1705</v>
      </c>
      <c r="B952" t="s">
        <v>1706</v>
      </c>
      <c r="C952" t="s">
        <v>275</v>
      </c>
      <c r="E952">
        <v>45</v>
      </c>
      <c r="F952">
        <v>2</v>
      </c>
      <c r="G952">
        <v>64</v>
      </c>
      <c r="H952">
        <v>482</v>
      </c>
      <c r="I952">
        <v>465</v>
      </c>
      <c r="J952">
        <v>683</v>
      </c>
      <c r="K952">
        <v>3895</v>
      </c>
      <c r="L952">
        <v>466</v>
      </c>
      <c r="M952">
        <v>0</v>
      </c>
      <c r="N952">
        <v>53</v>
      </c>
      <c r="O952">
        <v>0</v>
      </c>
      <c r="P952">
        <v>0</v>
      </c>
      <c r="Q952">
        <v>3842</v>
      </c>
      <c r="R952">
        <v>233</v>
      </c>
      <c r="S952">
        <v>283</v>
      </c>
      <c r="T952">
        <v>859</v>
      </c>
      <c r="U952">
        <v>305</v>
      </c>
      <c r="V952">
        <v>1256</v>
      </c>
      <c r="W952">
        <v>0</v>
      </c>
      <c r="X952">
        <v>84</v>
      </c>
      <c r="Y952">
        <v>2738</v>
      </c>
      <c r="Z952">
        <v>0</v>
      </c>
      <c r="AA952">
        <v>1211</v>
      </c>
      <c r="AB952">
        <v>885</v>
      </c>
      <c r="AC952">
        <v>572</v>
      </c>
      <c r="AD952">
        <v>0</v>
      </c>
      <c r="AE952">
        <v>8193</v>
      </c>
      <c r="AF952">
        <v>9955</v>
      </c>
      <c r="AJ952">
        <v>3.76</v>
      </c>
      <c r="AK952" t="str">
        <f t="shared" si="14"/>
        <v>WM115-5000</v>
      </c>
    </row>
    <row r="953" spans="1:37">
      <c r="A953" t="s">
        <v>1707</v>
      </c>
      <c r="B953" t="s">
        <v>1706</v>
      </c>
      <c r="C953" t="s">
        <v>275</v>
      </c>
      <c r="E953">
        <v>45</v>
      </c>
      <c r="F953">
        <v>0.3</v>
      </c>
      <c r="G953">
        <v>0</v>
      </c>
      <c r="H953">
        <v>398</v>
      </c>
      <c r="I953">
        <v>392</v>
      </c>
      <c r="J953">
        <v>553</v>
      </c>
      <c r="K953">
        <v>507</v>
      </c>
      <c r="L953">
        <v>53</v>
      </c>
      <c r="M953">
        <v>0</v>
      </c>
      <c r="N953">
        <v>0</v>
      </c>
      <c r="O953">
        <v>0</v>
      </c>
      <c r="P953">
        <v>0</v>
      </c>
      <c r="Q953">
        <v>507</v>
      </c>
      <c r="R953">
        <v>8</v>
      </c>
      <c r="S953">
        <v>78</v>
      </c>
      <c r="T953">
        <v>427</v>
      </c>
      <c r="U953">
        <v>689</v>
      </c>
      <c r="V953">
        <v>421</v>
      </c>
      <c r="W953">
        <v>595</v>
      </c>
      <c r="X953">
        <v>139</v>
      </c>
      <c r="Y953">
        <v>2768</v>
      </c>
      <c r="Z953">
        <v>34</v>
      </c>
      <c r="AA953">
        <v>815</v>
      </c>
      <c r="AB953">
        <v>0</v>
      </c>
      <c r="AC953">
        <v>417</v>
      </c>
      <c r="AD953">
        <v>252</v>
      </c>
      <c r="AE953">
        <v>6635</v>
      </c>
      <c r="AF953">
        <v>9562</v>
      </c>
      <c r="AJ953">
        <v>6.41</v>
      </c>
      <c r="AK953" t="str">
        <f t="shared" si="14"/>
        <v>WM115-6200</v>
      </c>
    </row>
    <row r="954" spans="1:37">
      <c r="A954" t="s">
        <v>1708</v>
      </c>
      <c r="B954" t="s">
        <v>1709</v>
      </c>
      <c r="C954" t="s">
        <v>329</v>
      </c>
      <c r="D954" t="s">
        <v>1710</v>
      </c>
      <c r="E954">
        <v>43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723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723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J954">
        <v>3.73</v>
      </c>
      <c r="AK954" t="str">
        <f t="shared" si="14"/>
        <v>WM215-6200</v>
      </c>
    </row>
    <row r="955" spans="1:37">
      <c r="A955" t="s">
        <v>1711</v>
      </c>
      <c r="B955" t="s">
        <v>1712</v>
      </c>
      <c r="C955" t="s">
        <v>267</v>
      </c>
      <c r="D955" t="s">
        <v>1425</v>
      </c>
      <c r="E955">
        <v>50</v>
      </c>
      <c r="F955">
        <v>7.9</v>
      </c>
      <c r="G955">
        <v>13</v>
      </c>
      <c r="H955">
        <v>60</v>
      </c>
      <c r="I955">
        <v>160</v>
      </c>
      <c r="J955">
        <v>182</v>
      </c>
      <c r="K955">
        <v>1916</v>
      </c>
      <c r="L955">
        <v>71</v>
      </c>
      <c r="M955">
        <v>0</v>
      </c>
      <c r="N955">
        <v>11</v>
      </c>
      <c r="O955">
        <v>0</v>
      </c>
      <c r="P955">
        <v>0</v>
      </c>
      <c r="Q955">
        <v>1905</v>
      </c>
      <c r="R955">
        <v>0</v>
      </c>
      <c r="S955">
        <v>0</v>
      </c>
      <c r="T955">
        <v>100</v>
      </c>
      <c r="U955">
        <v>80</v>
      </c>
      <c r="V955">
        <v>216</v>
      </c>
      <c r="W955">
        <v>483</v>
      </c>
      <c r="X955">
        <v>81</v>
      </c>
      <c r="Y955">
        <v>0</v>
      </c>
      <c r="Z955">
        <v>0</v>
      </c>
      <c r="AA955">
        <v>875</v>
      </c>
      <c r="AB955">
        <v>0</v>
      </c>
      <c r="AC955">
        <v>343</v>
      </c>
      <c r="AD955">
        <v>0</v>
      </c>
      <c r="AE955">
        <v>2178</v>
      </c>
      <c r="AF955">
        <v>2254</v>
      </c>
      <c r="AJ955">
        <v>5.87</v>
      </c>
      <c r="AK955" t="str">
        <f t="shared" si="14"/>
        <v>WM221-5000</v>
      </c>
    </row>
    <row r="956" spans="1:37">
      <c r="A956" t="s">
        <v>1713</v>
      </c>
      <c r="B956" t="s">
        <v>1712</v>
      </c>
      <c r="C956" t="s">
        <v>267</v>
      </c>
      <c r="D956" t="s">
        <v>292</v>
      </c>
      <c r="E956">
        <v>50</v>
      </c>
      <c r="F956">
        <v>7.3</v>
      </c>
      <c r="G956">
        <v>0</v>
      </c>
      <c r="H956">
        <v>25</v>
      </c>
      <c r="I956">
        <v>21</v>
      </c>
      <c r="J956">
        <v>24</v>
      </c>
      <c r="K956">
        <v>718</v>
      </c>
      <c r="L956">
        <v>33</v>
      </c>
      <c r="M956">
        <v>0</v>
      </c>
      <c r="N956">
        <v>0</v>
      </c>
      <c r="O956">
        <v>0</v>
      </c>
      <c r="P956">
        <v>0</v>
      </c>
      <c r="Q956">
        <v>718</v>
      </c>
      <c r="R956">
        <v>161</v>
      </c>
      <c r="S956">
        <v>31</v>
      </c>
      <c r="T956">
        <v>43</v>
      </c>
      <c r="U956">
        <v>0</v>
      </c>
      <c r="V956">
        <v>6</v>
      </c>
      <c r="W956">
        <v>43</v>
      </c>
      <c r="X956">
        <v>0</v>
      </c>
      <c r="Y956">
        <v>37</v>
      </c>
      <c r="Z956">
        <v>35</v>
      </c>
      <c r="AA956">
        <v>0</v>
      </c>
      <c r="AB956">
        <v>18</v>
      </c>
      <c r="AC956">
        <v>76</v>
      </c>
      <c r="AD956">
        <v>0</v>
      </c>
      <c r="AE956">
        <v>289</v>
      </c>
      <c r="AF956">
        <v>497</v>
      </c>
      <c r="AJ956">
        <v>5.87</v>
      </c>
      <c r="AK956" t="str">
        <f t="shared" si="14"/>
        <v>WM221-6200</v>
      </c>
    </row>
    <row r="957" spans="1:37">
      <c r="A957" t="s">
        <v>1714</v>
      </c>
      <c r="B957" t="s">
        <v>1715</v>
      </c>
      <c r="C957" t="s">
        <v>110</v>
      </c>
      <c r="D957" t="s">
        <v>1716</v>
      </c>
      <c r="E957">
        <v>50</v>
      </c>
      <c r="F957">
        <v>-0.2</v>
      </c>
      <c r="G957">
        <v>25</v>
      </c>
      <c r="H957">
        <v>23</v>
      </c>
      <c r="I957">
        <v>21</v>
      </c>
      <c r="J957">
        <v>17</v>
      </c>
      <c r="K957">
        <v>0</v>
      </c>
      <c r="L957">
        <v>33</v>
      </c>
      <c r="M957">
        <v>0</v>
      </c>
      <c r="N957">
        <v>20</v>
      </c>
      <c r="O957">
        <v>0</v>
      </c>
      <c r="P957">
        <v>0</v>
      </c>
      <c r="Q957">
        <v>-20</v>
      </c>
      <c r="R957">
        <v>34</v>
      </c>
      <c r="S957">
        <v>35</v>
      </c>
      <c r="T957">
        <v>0</v>
      </c>
      <c r="U957">
        <v>35</v>
      </c>
      <c r="V957">
        <v>0</v>
      </c>
      <c r="W957">
        <v>0</v>
      </c>
      <c r="X957">
        <v>56</v>
      </c>
      <c r="Y957">
        <v>29</v>
      </c>
      <c r="Z957">
        <v>0</v>
      </c>
      <c r="AA957">
        <v>30</v>
      </c>
      <c r="AB957">
        <v>0</v>
      </c>
      <c r="AC957">
        <v>0</v>
      </c>
      <c r="AD957">
        <v>21</v>
      </c>
      <c r="AE957">
        <v>206</v>
      </c>
      <c r="AF957">
        <v>151</v>
      </c>
      <c r="AJ957">
        <v>0</v>
      </c>
      <c r="AK957" t="str">
        <f t="shared" si="14"/>
        <v>WM255-5000</v>
      </c>
    </row>
    <row r="958" spans="1:37">
      <c r="A958" t="s">
        <v>1717</v>
      </c>
      <c r="B958" t="s">
        <v>1715</v>
      </c>
      <c r="C958" t="s">
        <v>110</v>
      </c>
      <c r="D958" t="s">
        <v>1716</v>
      </c>
      <c r="E958">
        <v>50</v>
      </c>
      <c r="F958">
        <v>2.5</v>
      </c>
      <c r="G958">
        <v>0</v>
      </c>
      <c r="H958">
        <v>45</v>
      </c>
      <c r="I958">
        <v>69</v>
      </c>
      <c r="J958">
        <v>78</v>
      </c>
      <c r="K958">
        <v>442</v>
      </c>
      <c r="L958">
        <v>70</v>
      </c>
      <c r="M958">
        <v>0</v>
      </c>
      <c r="N958">
        <v>0</v>
      </c>
      <c r="O958">
        <v>0</v>
      </c>
      <c r="P958">
        <v>0</v>
      </c>
      <c r="Q958">
        <v>442</v>
      </c>
      <c r="R958">
        <v>0</v>
      </c>
      <c r="S958">
        <v>41</v>
      </c>
      <c r="T958">
        <v>0</v>
      </c>
      <c r="U958">
        <v>94</v>
      </c>
      <c r="V958">
        <v>159</v>
      </c>
      <c r="W958">
        <v>0</v>
      </c>
      <c r="X958">
        <v>117</v>
      </c>
      <c r="Y958">
        <v>390</v>
      </c>
      <c r="Z958">
        <v>0</v>
      </c>
      <c r="AA958">
        <v>0</v>
      </c>
      <c r="AB958">
        <v>55</v>
      </c>
      <c r="AC958">
        <v>62</v>
      </c>
      <c r="AD958">
        <v>23</v>
      </c>
      <c r="AE958">
        <v>941</v>
      </c>
      <c r="AF958">
        <v>535</v>
      </c>
      <c r="AJ958">
        <v>4.6100000000000003</v>
      </c>
      <c r="AK958" t="str">
        <f t="shared" si="14"/>
        <v>WM255-6200</v>
      </c>
    </row>
    <row r="959" spans="1:37">
      <c r="A959" t="s">
        <v>1718</v>
      </c>
      <c r="B959" t="s">
        <v>1719</v>
      </c>
      <c r="C959" t="s">
        <v>110</v>
      </c>
      <c r="D959" t="s">
        <v>1720</v>
      </c>
      <c r="E959">
        <v>45</v>
      </c>
      <c r="F959">
        <v>0.1</v>
      </c>
      <c r="G959">
        <v>582</v>
      </c>
      <c r="H959">
        <v>189</v>
      </c>
      <c r="I959">
        <v>326</v>
      </c>
      <c r="J959">
        <v>306</v>
      </c>
      <c r="K959">
        <v>571</v>
      </c>
      <c r="L959">
        <v>72</v>
      </c>
      <c r="M959">
        <v>0</v>
      </c>
      <c r="N959">
        <v>485</v>
      </c>
      <c r="O959">
        <v>0</v>
      </c>
      <c r="P959">
        <v>0</v>
      </c>
      <c r="Q959">
        <v>86</v>
      </c>
      <c r="R959">
        <v>369</v>
      </c>
      <c r="S959">
        <v>0</v>
      </c>
      <c r="T959">
        <v>0</v>
      </c>
      <c r="U959">
        <v>566</v>
      </c>
      <c r="V959">
        <v>0</v>
      </c>
      <c r="W959">
        <v>0</v>
      </c>
      <c r="X959">
        <v>1391</v>
      </c>
      <c r="Y959">
        <v>180</v>
      </c>
      <c r="Z959">
        <v>813</v>
      </c>
      <c r="AA959">
        <v>0</v>
      </c>
      <c r="AB959">
        <v>108</v>
      </c>
      <c r="AC959">
        <v>119</v>
      </c>
      <c r="AD959">
        <v>494</v>
      </c>
      <c r="AE959">
        <v>3671</v>
      </c>
      <c r="AF959">
        <v>3383</v>
      </c>
      <c r="AJ959">
        <v>6.18</v>
      </c>
      <c r="AK959" t="str">
        <f t="shared" si="14"/>
        <v>WM301-6200</v>
      </c>
    </row>
    <row r="960" spans="1:37">
      <c r="A960" t="s">
        <v>1721</v>
      </c>
      <c r="B960" t="s">
        <v>1722</v>
      </c>
      <c r="C960" t="s">
        <v>110</v>
      </c>
      <c r="D960" t="s">
        <v>1720</v>
      </c>
      <c r="E960">
        <v>50</v>
      </c>
      <c r="F960">
        <v>2.6</v>
      </c>
      <c r="G960">
        <v>472</v>
      </c>
      <c r="H960">
        <v>49</v>
      </c>
      <c r="I960">
        <v>87</v>
      </c>
      <c r="J960">
        <v>110</v>
      </c>
      <c r="K960">
        <v>897</v>
      </c>
      <c r="L960">
        <v>6</v>
      </c>
      <c r="M960">
        <v>0</v>
      </c>
      <c r="N960">
        <v>393</v>
      </c>
      <c r="O960">
        <v>0</v>
      </c>
      <c r="P960">
        <v>0</v>
      </c>
      <c r="Q960">
        <v>504</v>
      </c>
      <c r="R960">
        <v>0</v>
      </c>
      <c r="S960">
        <v>147</v>
      </c>
      <c r="T960">
        <v>0</v>
      </c>
      <c r="U960">
        <v>0</v>
      </c>
      <c r="V960">
        <v>229</v>
      </c>
      <c r="W960">
        <v>144</v>
      </c>
      <c r="X960">
        <v>0</v>
      </c>
      <c r="Y960">
        <v>0</v>
      </c>
      <c r="Z960">
        <v>597</v>
      </c>
      <c r="AA960">
        <v>71</v>
      </c>
      <c r="AB960">
        <v>0</v>
      </c>
      <c r="AC960">
        <v>0</v>
      </c>
      <c r="AD960">
        <v>137</v>
      </c>
      <c r="AE960">
        <v>1325</v>
      </c>
      <c r="AF960">
        <v>1555</v>
      </c>
      <c r="AJ960">
        <v>6.18</v>
      </c>
      <c r="AK960" t="str">
        <f t="shared" si="14"/>
        <v>WM311-4300</v>
      </c>
    </row>
    <row r="961" spans="1:37">
      <c r="A961" t="s">
        <v>1723</v>
      </c>
      <c r="B961" t="s">
        <v>1724</v>
      </c>
      <c r="C961" t="s">
        <v>110</v>
      </c>
      <c r="D961" t="s">
        <v>1720</v>
      </c>
      <c r="E961">
        <v>50</v>
      </c>
      <c r="F961">
        <v>0.8</v>
      </c>
      <c r="G961">
        <v>462</v>
      </c>
      <c r="H961">
        <v>135</v>
      </c>
      <c r="I961">
        <v>177</v>
      </c>
      <c r="J961">
        <v>166</v>
      </c>
      <c r="K961">
        <v>840</v>
      </c>
      <c r="L961">
        <v>67</v>
      </c>
      <c r="M961">
        <v>0</v>
      </c>
      <c r="N961">
        <v>385</v>
      </c>
      <c r="O961">
        <v>0</v>
      </c>
      <c r="P961">
        <v>0</v>
      </c>
      <c r="Q961">
        <v>455</v>
      </c>
      <c r="R961">
        <v>0</v>
      </c>
      <c r="S961">
        <v>299</v>
      </c>
      <c r="T961">
        <v>0</v>
      </c>
      <c r="U961">
        <v>106</v>
      </c>
      <c r="V961">
        <v>512</v>
      </c>
      <c r="W961">
        <v>147</v>
      </c>
      <c r="X961">
        <v>0</v>
      </c>
      <c r="Y961">
        <v>280</v>
      </c>
      <c r="Z961">
        <v>443</v>
      </c>
      <c r="AA961">
        <v>69</v>
      </c>
      <c r="AB961">
        <v>0</v>
      </c>
      <c r="AC961">
        <v>0</v>
      </c>
      <c r="AD961">
        <v>140</v>
      </c>
      <c r="AE961">
        <v>1996</v>
      </c>
      <c r="AF961">
        <v>1353</v>
      </c>
      <c r="AJ961">
        <v>6.18</v>
      </c>
      <c r="AK961" t="str">
        <f t="shared" si="14"/>
        <v>WM321-4300</v>
      </c>
    </row>
    <row r="962" spans="1:37">
      <c r="A962" t="s">
        <v>1725</v>
      </c>
      <c r="B962" t="s">
        <v>1726</v>
      </c>
      <c r="C962" t="s">
        <v>275</v>
      </c>
      <c r="E962">
        <v>50</v>
      </c>
      <c r="F962">
        <v>2.8</v>
      </c>
      <c r="G962">
        <v>277</v>
      </c>
      <c r="H962">
        <v>4</v>
      </c>
      <c r="I962">
        <v>2</v>
      </c>
      <c r="J962">
        <v>6</v>
      </c>
      <c r="K962">
        <v>272</v>
      </c>
      <c r="L962">
        <v>10</v>
      </c>
      <c r="M962">
        <v>0</v>
      </c>
      <c r="N962">
        <v>231</v>
      </c>
      <c r="O962">
        <v>0</v>
      </c>
      <c r="P962">
        <v>0</v>
      </c>
      <c r="Q962">
        <v>41</v>
      </c>
      <c r="R962">
        <v>0</v>
      </c>
      <c r="S962">
        <v>0</v>
      </c>
      <c r="T962">
        <v>11</v>
      </c>
      <c r="U962">
        <v>0</v>
      </c>
      <c r="V962">
        <v>0</v>
      </c>
      <c r="W962">
        <v>0</v>
      </c>
      <c r="X962">
        <v>0</v>
      </c>
      <c r="Y962">
        <v>17</v>
      </c>
      <c r="Z962">
        <v>0</v>
      </c>
      <c r="AA962">
        <v>0</v>
      </c>
      <c r="AB962">
        <v>0</v>
      </c>
      <c r="AC962">
        <v>48</v>
      </c>
      <c r="AD962">
        <v>0</v>
      </c>
      <c r="AE962">
        <v>76</v>
      </c>
      <c r="AF962">
        <v>75</v>
      </c>
      <c r="AJ962">
        <v>6.41</v>
      </c>
      <c r="AK962" t="str">
        <f t="shared" si="14"/>
        <v>WM331-3250</v>
      </c>
    </row>
    <row r="963" spans="1:37">
      <c r="A963" t="s">
        <v>1727</v>
      </c>
      <c r="B963" t="s">
        <v>1728</v>
      </c>
      <c r="C963" t="s">
        <v>275</v>
      </c>
      <c r="E963">
        <v>50</v>
      </c>
      <c r="F963">
        <v>0</v>
      </c>
      <c r="G963">
        <v>373</v>
      </c>
      <c r="H963">
        <v>0</v>
      </c>
      <c r="I963">
        <v>60</v>
      </c>
      <c r="J963">
        <v>65</v>
      </c>
      <c r="K963">
        <v>0</v>
      </c>
      <c r="L963">
        <v>65</v>
      </c>
      <c r="M963">
        <v>0</v>
      </c>
      <c r="N963">
        <v>310</v>
      </c>
      <c r="O963">
        <v>0</v>
      </c>
      <c r="P963">
        <v>0</v>
      </c>
      <c r="Q963">
        <v>-310</v>
      </c>
      <c r="R963">
        <v>244</v>
      </c>
      <c r="S963">
        <v>0</v>
      </c>
      <c r="T963">
        <v>0</v>
      </c>
      <c r="U963">
        <v>0</v>
      </c>
      <c r="V963">
        <v>238</v>
      </c>
      <c r="W963">
        <v>119</v>
      </c>
      <c r="X963">
        <v>0</v>
      </c>
      <c r="Y963">
        <v>0</v>
      </c>
      <c r="Z963">
        <v>0</v>
      </c>
      <c r="AA963">
        <v>75</v>
      </c>
      <c r="AB963">
        <v>0</v>
      </c>
      <c r="AC963">
        <v>350</v>
      </c>
      <c r="AD963">
        <v>0</v>
      </c>
      <c r="AE963">
        <v>782</v>
      </c>
      <c r="AF963">
        <v>36</v>
      </c>
      <c r="AJ963">
        <v>5.09</v>
      </c>
      <c r="AK963" t="str">
        <f t="shared" si="14"/>
        <v>WM331-4300</v>
      </c>
    </row>
    <row r="964" spans="1:37">
      <c r="A964" t="s">
        <v>1729</v>
      </c>
      <c r="B964" t="s">
        <v>1730</v>
      </c>
      <c r="C964" t="s">
        <v>275</v>
      </c>
      <c r="D964" t="s">
        <v>1731</v>
      </c>
      <c r="E964">
        <v>50</v>
      </c>
      <c r="F964">
        <v>0.4</v>
      </c>
      <c r="G964">
        <v>91</v>
      </c>
      <c r="H964">
        <v>119</v>
      </c>
      <c r="I964">
        <v>161</v>
      </c>
      <c r="J964">
        <v>91</v>
      </c>
      <c r="K964">
        <v>267</v>
      </c>
      <c r="L964">
        <v>282</v>
      </c>
      <c r="M964">
        <v>0</v>
      </c>
      <c r="N964">
        <v>76</v>
      </c>
      <c r="O964">
        <v>0</v>
      </c>
      <c r="P964">
        <v>0</v>
      </c>
      <c r="Q964">
        <v>191</v>
      </c>
      <c r="R964">
        <v>0</v>
      </c>
      <c r="S964">
        <v>124</v>
      </c>
      <c r="T964">
        <v>234</v>
      </c>
      <c r="U964">
        <v>0</v>
      </c>
      <c r="V964">
        <v>439</v>
      </c>
      <c r="W964">
        <v>168</v>
      </c>
      <c r="X964">
        <v>0</v>
      </c>
      <c r="Y964">
        <v>73</v>
      </c>
      <c r="Z964">
        <v>0</v>
      </c>
      <c r="AA964">
        <v>0</v>
      </c>
      <c r="AB964">
        <v>55</v>
      </c>
      <c r="AC964">
        <v>0</v>
      </c>
      <c r="AD964">
        <v>0</v>
      </c>
      <c r="AE964">
        <v>1093</v>
      </c>
      <c r="AF964">
        <v>378</v>
      </c>
      <c r="AJ964">
        <v>5.09</v>
      </c>
      <c r="AK964" t="str">
        <f t="shared" si="14"/>
        <v>WM332-6200</v>
      </c>
    </row>
    <row r="965" spans="1:37">
      <c r="A965" t="s">
        <v>1732</v>
      </c>
      <c r="B965" t="s">
        <v>1733</v>
      </c>
      <c r="C965" t="s">
        <v>275</v>
      </c>
      <c r="D965" t="s">
        <v>1734</v>
      </c>
      <c r="E965">
        <v>50</v>
      </c>
      <c r="F965">
        <v>1.2</v>
      </c>
      <c r="G965">
        <v>203</v>
      </c>
      <c r="H965">
        <v>106</v>
      </c>
      <c r="I965">
        <v>67</v>
      </c>
      <c r="J965">
        <v>69</v>
      </c>
      <c r="K965">
        <v>672</v>
      </c>
      <c r="L965">
        <v>174</v>
      </c>
      <c r="M965">
        <v>0</v>
      </c>
      <c r="N965">
        <v>169</v>
      </c>
      <c r="O965">
        <v>0</v>
      </c>
      <c r="P965">
        <v>0</v>
      </c>
      <c r="Q965">
        <v>503</v>
      </c>
      <c r="R965">
        <v>0</v>
      </c>
      <c r="S965">
        <v>0</v>
      </c>
      <c r="T965">
        <v>318</v>
      </c>
      <c r="U965">
        <v>0</v>
      </c>
      <c r="V965">
        <v>23</v>
      </c>
      <c r="W965">
        <v>62</v>
      </c>
      <c r="X965">
        <v>0</v>
      </c>
      <c r="Y965">
        <v>0</v>
      </c>
      <c r="Z965">
        <v>71</v>
      </c>
      <c r="AA965">
        <v>114</v>
      </c>
      <c r="AB965">
        <v>0</v>
      </c>
      <c r="AC965">
        <v>240</v>
      </c>
      <c r="AD965">
        <v>0</v>
      </c>
      <c r="AE965">
        <v>828</v>
      </c>
      <c r="AF965">
        <v>333</v>
      </c>
      <c r="AJ965">
        <v>6.41</v>
      </c>
      <c r="AK965" t="str">
        <f t="shared" ref="AK965:AK1028" si="15">MID(A965,4,10)</f>
        <v>WM333-6200</v>
      </c>
    </row>
    <row r="966" spans="1:37">
      <c r="A966" t="s">
        <v>1735</v>
      </c>
      <c r="B966" t="s">
        <v>1736</v>
      </c>
      <c r="C966" t="s">
        <v>338</v>
      </c>
      <c r="D966" t="s">
        <v>1400</v>
      </c>
      <c r="E966">
        <v>50</v>
      </c>
      <c r="F966">
        <v>0.7</v>
      </c>
      <c r="G966">
        <v>98</v>
      </c>
      <c r="H966">
        <v>155</v>
      </c>
      <c r="I966">
        <v>147</v>
      </c>
      <c r="J966">
        <v>227</v>
      </c>
      <c r="K966">
        <v>529</v>
      </c>
      <c r="L966">
        <v>192</v>
      </c>
      <c r="M966">
        <v>0</v>
      </c>
      <c r="N966">
        <v>82</v>
      </c>
      <c r="O966">
        <v>0</v>
      </c>
      <c r="P966">
        <v>0</v>
      </c>
      <c r="Q966">
        <v>447</v>
      </c>
      <c r="R966">
        <v>569</v>
      </c>
      <c r="S966">
        <v>227</v>
      </c>
      <c r="T966">
        <v>164</v>
      </c>
      <c r="U966">
        <v>73</v>
      </c>
      <c r="V966">
        <v>419</v>
      </c>
      <c r="W966">
        <v>0</v>
      </c>
      <c r="X966">
        <v>0</v>
      </c>
      <c r="Y966">
        <v>746</v>
      </c>
      <c r="Z966">
        <v>217</v>
      </c>
      <c r="AA966">
        <v>716</v>
      </c>
      <c r="AB966">
        <v>0</v>
      </c>
      <c r="AC966">
        <v>56</v>
      </c>
      <c r="AD966">
        <v>109</v>
      </c>
      <c r="AE966">
        <v>2727</v>
      </c>
      <c r="AF966">
        <v>1174</v>
      </c>
      <c r="AJ966">
        <v>1.78</v>
      </c>
      <c r="AK966" t="str">
        <f t="shared" si="15"/>
        <v>WM345-5000</v>
      </c>
    </row>
    <row r="967" spans="1:37">
      <c r="A967" t="s">
        <v>1737</v>
      </c>
      <c r="B967" t="s">
        <v>1736</v>
      </c>
      <c r="C967" t="s">
        <v>338</v>
      </c>
      <c r="D967" t="s">
        <v>1400</v>
      </c>
      <c r="E967">
        <v>50</v>
      </c>
      <c r="F967">
        <v>7.6</v>
      </c>
      <c r="G967">
        <v>84</v>
      </c>
      <c r="H967">
        <v>27</v>
      </c>
      <c r="I967">
        <v>131</v>
      </c>
      <c r="J967">
        <v>119</v>
      </c>
      <c r="K967">
        <v>877</v>
      </c>
      <c r="L967">
        <v>53</v>
      </c>
      <c r="M967">
        <v>0</v>
      </c>
      <c r="N967">
        <v>70</v>
      </c>
      <c r="O967">
        <v>0</v>
      </c>
      <c r="P967">
        <v>0</v>
      </c>
      <c r="Q967">
        <v>807</v>
      </c>
      <c r="R967">
        <v>147</v>
      </c>
      <c r="S967">
        <v>72</v>
      </c>
      <c r="T967">
        <v>8</v>
      </c>
      <c r="U967">
        <v>0</v>
      </c>
      <c r="V967">
        <v>250</v>
      </c>
      <c r="W967">
        <v>317</v>
      </c>
      <c r="X967">
        <v>139</v>
      </c>
      <c r="Y967">
        <v>56</v>
      </c>
      <c r="Z967">
        <v>243</v>
      </c>
      <c r="AA967">
        <v>156</v>
      </c>
      <c r="AB967">
        <v>137</v>
      </c>
      <c r="AC967">
        <v>17</v>
      </c>
      <c r="AD967">
        <v>38</v>
      </c>
      <c r="AE967">
        <v>1433</v>
      </c>
      <c r="AF967">
        <v>1201</v>
      </c>
      <c r="AJ967">
        <v>6.66</v>
      </c>
      <c r="AK967" t="str">
        <f t="shared" si="15"/>
        <v>WM345-6200</v>
      </c>
    </row>
    <row r="968" spans="1:37">
      <c r="A968" t="s">
        <v>1738</v>
      </c>
      <c r="B968" t="s">
        <v>1739</v>
      </c>
      <c r="C968" t="s">
        <v>110</v>
      </c>
      <c r="D968" t="s">
        <v>1740</v>
      </c>
      <c r="E968">
        <v>50</v>
      </c>
      <c r="F968">
        <v>42.1</v>
      </c>
      <c r="G968">
        <v>0</v>
      </c>
      <c r="H968">
        <v>4</v>
      </c>
      <c r="I968">
        <v>2</v>
      </c>
      <c r="J968">
        <v>1</v>
      </c>
      <c r="K968">
        <v>617</v>
      </c>
      <c r="L968">
        <v>14</v>
      </c>
      <c r="M968">
        <v>0</v>
      </c>
      <c r="N968">
        <v>0</v>
      </c>
      <c r="O968">
        <v>0</v>
      </c>
      <c r="P968">
        <v>0</v>
      </c>
      <c r="Q968">
        <v>617</v>
      </c>
      <c r="R968">
        <v>0</v>
      </c>
      <c r="S968">
        <v>0</v>
      </c>
      <c r="T968">
        <v>8</v>
      </c>
      <c r="U968">
        <v>3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11</v>
      </c>
      <c r="AF968">
        <v>0</v>
      </c>
      <c r="AJ968">
        <v>4.5199999999999996</v>
      </c>
      <c r="AK968" t="str">
        <f t="shared" si="15"/>
        <v>WM361-6200</v>
      </c>
    </row>
    <row r="969" spans="1:37">
      <c r="A969" t="s">
        <v>1741</v>
      </c>
      <c r="B969" t="s">
        <v>1742</v>
      </c>
      <c r="C969" t="s">
        <v>275</v>
      </c>
      <c r="D969" t="s">
        <v>1743</v>
      </c>
      <c r="E969">
        <v>50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1354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1354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J969">
        <v>4.71</v>
      </c>
      <c r="AK969" t="str">
        <f t="shared" si="15"/>
        <v>WM511-4300</v>
      </c>
    </row>
    <row r="970" spans="1:37">
      <c r="A970" t="s">
        <v>1744</v>
      </c>
      <c r="B970" t="s">
        <v>1745</v>
      </c>
      <c r="C970" t="s">
        <v>275</v>
      </c>
      <c r="D970" t="s">
        <v>1743</v>
      </c>
      <c r="E970">
        <v>50</v>
      </c>
      <c r="F970">
        <v>0</v>
      </c>
      <c r="G970">
        <v>3</v>
      </c>
      <c r="H970">
        <v>0</v>
      </c>
      <c r="I970">
        <v>0</v>
      </c>
      <c r="J970">
        <v>3</v>
      </c>
      <c r="K970">
        <v>569</v>
      </c>
      <c r="L970">
        <v>0</v>
      </c>
      <c r="M970">
        <v>0</v>
      </c>
      <c r="N970">
        <v>2</v>
      </c>
      <c r="O970">
        <v>0</v>
      </c>
      <c r="P970">
        <v>0</v>
      </c>
      <c r="Q970">
        <v>567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35</v>
      </c>
      <c r="AB970">
        <v>0</v>
      </c>
      <c r="AC970">
        <v>0</v>
      </c>
      <c r="AD970">
        <v>0</v>
      </c>
      <c r="AE970">
        <v>35</v>
      </c>
      <c r="AF970">
        <v>0</v>
      </c>
      <c r="AJ970">
        <v>4.71</v>
      </c>
      <c r="AK970" t="str">
        <f t="shared" si="15"/>
        <v>WM521-6200</v>
      </c>
    </row>
    <row r="971" spans="1:37">
      <c r="A971" t="s">
        <v>1746</v>
      </c>
      <c r="B971" t="s">
        <v>1747</v>
      </c>
      <c r="C971" t="s">
        <v>275</v>
      </c>
      <c r="D971" t="s">
        <v>1748</v>
      </c>
      <c r="E971">
        <v>50</v>
      </c>
      <c r="F971">
        <v>0</v>
      </c>
      <c r="G971">
        <v>39</v>
      </c>
      <c r="H971">
        <v>0</v>
      </c>
      <c r="I971">
        <v>20</v>
      </c>
      <c r="J971">
        <v>20</v>
      </c>
      <c r="K971">
        <v>1865</v>
      </c>
      <c r="L971">
        <v>19</v>
      </c>
      <c r="M971">
        <v>0</v>
      </c>
      <c r="N971">
        <v>33</v>
      </c>
      <c r="O971">
        <v>0</v>
      </c>
      <c r="P971">
        <v>0</v>
      </c>
      <c r="Q971">
        <v>1832</v>
      </c>
      <c r="R971">
        <v>120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120</v>
      </c>
      <c r="Y971">
        <v>0</v>
      </c>
      <c r="Z971">
        <v>125</v>
      </c>
      <c r="AA971">
        <v>0</v>
      </c>
      <c r="AB971">
        <v>0</v>
      </c>
      <c r="AC971">
        <v>0</v>
      </c>
      <c r="AD971">
        <v>0</v>
      </c>
      <c r="AE971">
        <v>245</v>
      </c>
      <c r="AF971">
        <v>232</v>
      </c>
      <c r="AJ971">
        <v>5.84</v>
      </c>
      <c r="AK971" t="str">
        <f t="shared" si="15"/>
        <v>WM531-6200</v>
      </c>
    </row>
    <row r="972" spans="1:37">
      <c r="A972" t="s">
        <v>5418</v>
      </c>
      <c r="B972" t="s">
        <v>1750</v>
      </c>
      <c r="C972" t="s">
        <v>110</v>
      </c>
      <c r="D972" t="s">
        <v>1716</v>
      </c>
      <c r="E972">
        <v>50</v>
      </c>
      <c r="F972">
        <v>0</v>
      </c>
      <c r="G972">
        <v>0</v>
      </c>
      <c r="H972">
        <v>50</v>
      </c>
      <c r="I972">
        <v>25</v>
      </c>
      <c r="J972">
        <v>13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57</v>
      </c>
      <c r="U972">
        <v>94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151</v>
      </c>
      <c r="AF972">
        <v>0</v>
      </c>
      <c r="AJ972">
        <v>0</v>
      </c>
      <c r="AK972" t="str">
        <f t="shared" si="15"/>
        <v>WM580-5000</v>
      </c>
    </row>
    <row r="973" spans="1:37">
      <c r="A973" t="s">
        <v>1749</v>
      </c>
      <c r="B973" t="s">
        <v>1750</v>
      </c>
      <c r="C973" t="s">
        <v>110</v>
      </c>
      <c r="D973" t="s">
        <v>1716</v>
      </c>
      <c r="E973">
        <v>50</v>
      </c>
      <c r="F973">
        <v>0</v>
      </c>
      <c r="G973">
        <v>0</v>
      </c>
      <c r="H973">
        <v>0</v>
      </c>
      <c r="I973">
        <v>0</v>
      </c>
      <c r="J973">
        <v>25</v>
      </c>
      <c r="K973">
        <v>244</v>
      </c>
      <c r="L973">
        <v>17</v>
      </c>
      <c r="M973">
        <v>0</v>
      </c>
      <c r="N973">
        <v>0</v>
      </c>
      <c r="O973">
        <v>0</v>
      </c>
      <c r="P973">
        <v>0</v>
      </c>
      <c r="Q973">
        <v>244</v>
      </c>
      <c r="R973">
        <v>38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301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301</v>
      </c>
      <c r="AF973">
        <v>139</v>
      </c>
      <c r="AJ973">
        <v>4.1500000000000004</v>
      </c>
      <c r="AK973" t="str">
        <f t="shared" si="15"/>
        <v>WM580-6200</v>
      </c>
    </row>
    <row r="974" spans="1:37">
      <c r="A974" t="s">
        <v>1751</v>
      </c>
      <c r="B974" t="s">
        <v>1752</v>
      </c>
      <c r="C974" t="s">
        <v>329</v>
      </c>
      <c r="D974" t="s">
        <v>292</v>
      </c>
      <c r="E974">
        <v>50</v>
      </c>
      <c r="F974">
        <v>-0.4</v>
      </c>
      <c r="G974">
        <v>32</v>
      </c>
      <c r="H974">
        <v>18</v>
      </c>
      <c r="I974">
        <v>13</v>
      </c>
      <c r="J974">
        <v>13</v>
      </c>
      <c r="K974">
        <v>0</v>
      </c>
      <c r="L974">
        <v>8</v>
      </c>
      <c r="M974">
        <v>0</v>
      </c>
      <c r="N974">
        <v>26</v>
      </c>
      <c r="O974">
        <v>0</v>
      </c>
      <c r="P974">
        <v>0</v>
      </c>
      <c r="Q974">
        <v>-26</v>
      </c>
      <c r="R974">
        <v>0</v>
      </c>
      <c r="S974">
        <v>0</v>
      </c>
      <c r="T974">
        <v>54</v>
      </c>
      <c r="U974">
        <v>0</v>
      </c>
      <c r="V974">
        <v>22</v>
      </c>
      <c r="W974">
        <v>0</v>
      </c>
      <c r="X974">
        <v>0</v>
      </c>
      <c r="Y974">
        <v>0</v>
      </c>
      <c r="Z974">
        <v>0</v>
      </c>
      <c r="AA974">
        <v>74</v>
      </c>
      <c r="AB974">
        <v>0</v>
      </c>
      <c r="AC974">
        <v>0</v>
      </c>
      <c r="AD974">
        <v>0</v>
      </c>
      <c r="AE974">
        <v>150</v>
      </c>
      <c r="AF974">
        <v>699</v>
      </c>
      <c r="AJ974">
        <v>2.97</v>
      </c>
      <c r="AK974" t="str">
        <f t="shared" si="15"/>
        <v>WM791-3700</v>
      </c>
    </row>
    <row r="975" spans="1:37">
      <c r="A975" t="s">
        <v>1755</v>
      </c>
      <c r="B975" t="s">
        <v>1752</v>
      </c>
      <c r="C975" t="s">
        <v>329</v>
      </c>
      <c r="D975" t="s">
        <v>1584</v>
      </c>
      <c r="E975">
        <v>50</v>
      </c>
      <c r="F975">
        <v>0.7</v>
      </c>
      <c r="G975">
        <v>817</v>
      </c>
      <c r="H975">
        <v>247</v>
      </c>
      <c r="I975">
        <v>816</v>
      </c>
      <c r="J975">
        <v>1287</v>
      </c>
      <c r="K975">
        <v>1343</v>
      </c>
      <c r="L975">
        <v>93</v>
      </c>
      <c r="M975">
        <v>0</v>
      </c>
      <c r="N975">
        <v>681</v>
      </c>
      <c r="O975">
        <v>0</v>
      </c>
      <c r="P975">
        <v>1576</v>
      </c>
      <c r="Q975">
        <v>662</v>
      </c>
      <c r="R975">
        <v>856</v>
      </c>
      <c r="S975">
        <v>202</v>
      </c>
      <c r="T975">
        <v>0</v>
      </c>
      <c r="U975">
        <v>539</v>
      </c>
      <c r="V975">
        <v>1001</v>
      </c>
      <c r="W975">
        <v>1141</v>
      </c>
      <c r="X975">
        <v>2012</v>
      </c>
      <c r="Y975">
        <v>3654</v>
      </c>
      <c r="Z975">
        <v>1386</v>
      </c>
      <c r="AA975">
        <v>2815</v>
      </c>
      <c r="AB975">
        <v>781</v>
      </c>
      <c r="AC975">
        <v>1441</v>
      </c>
      <c r="AD975">
        <v>476</v>
      </c>
      <c r="AE975">
        <v>15448</v>
      </c>
      <c r="AF975">
        <v>19109</v>
      </c>
      <c r="AJ975">
        <v>3.4</v>
      </c>
      <c r="AK975" t="str">
        <f t="shared" si="15"/>
        <v>WM791-5000</v>
      </c>
    </row>
    <row r="976" spans="1:37">
      <c r="A976" t="s">
        <v>1756</v>
      </c>
      <c r="B976" t="s">
        <v>1752</v>
      </c>
      <c r="C976" t="s">
        <v>329</v>
      </c>
      <c r="D976" t="s">
        <v>1757</v>
      </c>
      <c r="E976">
        <v>50</v>
      </c>
      <c r="F976">
        <v>2.4</v>
      </c>
      <c r="G976">
        <v>1243</v>
      </c>
      <c r="H976">
        <v>596</v>
      </c>
      <c r="I976">
        <v>972</v>
      </c>
      <c r="J976">
        <v>1045</v>
      </c>
      <c r="K976">
        <v>6873</v>
      </c>
      <c r="L976">
        <v>2082</v>
      </c>
      <c r="M976">
        <v>0</v>
      </c>
      <c r="N976">
        <v>1036</v>
      </c>
      <c r="O976">
        <v>0</v>
      </c>
      <c r="P976">
        <v>0</v>
      </c>
      <c r="Q976">
        <v>5837</v>
      </c>
      <c r="R976">
        <v>655</v>
      </c>
      <c r="S976">
        <v>758</v>
      </c>
      <c r="T976">
        <v>263</v>
      </c>
      <c r="U976">
        <v>766</v>
      </c>
      <c r="V976">
        <v>170</v>
      </c>
      <c r="W976">
        <v>504</v>
      </c>
      <c r="X976">
        <v>3370</v>
      </c>
      <c r="Y976">
        <v>0</v>
      </c>
      <c r="Z976">
        <v>0</v>
      </c>
      <c r="AA976">
        <v>1006</v>
      </c>
      <c r="AB976">
        <v>4098</v>
      </c>
      <c r="AC976">
        <v>1157</v>
      </c>
      <c r="AD976">
        <v>453</v>
      </c>
      <c r="AE976">
        <v>12545</v>
      </c>
      <c r="AF976">
        <v>11522</v>
      </c>
      <c r="AJ976">
        <v>3.4</v>
      </c>
      <c r="AK976" t="str">
        <f t="shared" si="15"/>
        <v>WM791-6200</v>
      </c>
    </row>
    <row r="977" spans="1:37">
      <c r="A977" t="s">
        <v>1758</v>
      </c>
      <c r="B977" t="s">
        <v>1759</v>
      </c>
      <c r="C977" t="s">
        <v>329</v>
      </c>
      <c r="D977" t="s">
        <v>1760</v>
      </c>
      <c r="E977">
        <v>50</v>
      </c>
      <c r="F977">
        <v>0</v>
      </c>
      <c r="G977">
        <v>14</v>
      </c>
      <c r="H977">
        <v>0</v>
      </c>
      <c r="I977">
        <v>0</v>
      </c>
      <c r="J977">
        <v>3</v>
      </c>
      <c r="K977">
        <v>1493</v>
      </c>
      <c r="L977">
        <v>1</v>
      </c>
      <c r="M977">
        <v>0</v>
      </c>
      <c r="N977">
        <v>12</v>
      </c>
      <c r="O977">
        <v>750</v>
      </c>
      <c r="P977">
        <v>0</v>
      </c>
      <c r="Q977">
        <v>731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33</v>
      </c>
      <c r="AB977">
        <v>3</v>
      </c>
      <c r="AC977">
        <v>0</v>
      </c>
      <c r="AD977">
        <v>0</v>
      </c>
      <c r="AE977">
        <v>36</v>
      </c>
      <c r="AF977">
        <v>77</v>
      </c>
      <c r="AJ977">
        <v>3.73</v>
      </c>
      <c r="AK977" t="str">
        <f t="shared" si="15"/>
        <v>WM851-5000</v>
      </c>
    </row>
    <row r="978" spans="1:37">
      <c r="A978" t="s">
        <v>1761</v>
      </c>
      <c r="B978" t="s">
        <v>1759</v>
      </c>
      <c r="C978" t="s">
        <v>329</v>
      </c>
      <c r="D978" t="s">
        <v>1760</v>
      </c>
      <c r="E978">
        <v>50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880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880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J978">
        <v>3.6</v>
      </c>
      <c r="AK978" t="str">
        <f t="shared" si="15"/>
        <v>WM851-6200</v>
      </c>
    </row>
    <row r="979" spans="1:37">
      <c r="A979" t="s">
        <v>5624</v>
      </c>
      <c r="B979" t="s">
        <v>1762</v>
      </c>
      <c r="C979" t="s">
        <v>329</v>
      </c>
      <c r="D979" t="s">
        <v>292</v>
      </c>
      <c r="E979">
        <v>50</v>
      </c>
      <c r="F979">
        <v>-0.2</v>
      </c>
      <c r="G979">
        <v>31</v>
      </c>
      <c r="H979">
        <v>28</v>
      </c>
      <c r="I979">
        <v>14</v>
      </c>
      <c r="J979">
        <v>15</v>
      </c>
      <c r="K979">
        <v>0</v>
      </c>
      <c r="L979">
        <v>0</v>
      </c>
      <c r="M979">
        <v>0</v>
      </c>
      <c r="N979">
        <v>26</v>
      </c>
      <c r="O979">
        <v>0</v>
      </c>
      <c r="P979">
        <v>0</v>
      </c>
      <c r="Q979">
        <v>-26</v>
      </c>
      <c r="R979">
        <v>9</v>
      </c>
      <c r="S979">
        <v>85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90</v>
      </c>
      <c r="AB979">
        <v>0</v>
      </c>
      <c r="AC979">
        <v>0</v>
      </c>
      <c r="AD979">
        <v>0</v>
      </c>
      <c r="AE979">
        <v>175</v>
      </c>
      <c r="AF979">
        <v>359</v>
      </c>
      <c r="AJ979">
        <v>2.86</v>
      </c>
      <c r="AK979" t="str">
        <f t="shared" si="15"/>
        <v>WM951-3700</v>
      </c>
    </row>
    <row r="980" spans="1:37">
      <c r="A980" t="s">
        <v>1763</v>
      </c>
      <c r="B980" t="s">
        <v>1762</v>
      </c>
      <c r="C980" t="s">
        <v>329</v>
      </c>
      <c r="D980" t="s">
        <v>1764</v>
      </c>
      <c r="E980">
        <v>50</v>
      </c>
      <c r="F980">
        <v>0.2</v>
      </c>
      <c r="G980">
        <v>385</v>
      </c>
      <c r="H980">
        <v>778</v>
      </c>
      <c r="I980">
        <v>413</v>
      </c>
      <c r="J980">
        <v>525</v>
      </c>
      <c r="K980">
        <v>1070</v>
      </c>
      <c r="L980">
        <v>76</v>
      </c>
      <c r="M980">
        <v>0</v>
      </c>
      <c r="N980">
        <v>321</v>
      </c>
      <c r="O980">
        <v>0</v>
      </c>
      <c r="P980">
        <v>0</v>
      </c>
      <c r="Q980">
        <v>749</v>
      </c>
      <c r="R980">
        <v>80</v>
      </c>
      <c r="S980">
        <v>194</v>
      </c>
      <c r="T980">
        <v>524</v>
      </c>
      <c r="U980">
        <v>1615</v>
      </c>
      <c r="V980">
        <v>0</v>
      </c>
      <c r="W980">
        <v>0</v>
      </c>
      <c r="X980">
        <v>144</v>
      </c>
      <c r="Y980">
        <v>665</v>
      </c>
      <c r="Z980">
        <v>297</v>
      </c>
      <c r="AA980">
        <v>770</v>
      </c>
      <c r="AB980">
        <v>817</v>
      </c>
      <c r="AC980">
        <v>281</v>
      </c>
      <c r="AD980">
        <v>994</v>
      </c>
      <c r="AE980">
        <v>6301</v>
      </c>
      <c r="AF980">
        <v>6436</v>
      </c>
      <c r="AJ980">
        <v>4.3600000000000003</v>
      </c>
      <c r="AK980" t="str">
        <f t="shared" si="15"/>
        <v>WM951-5000</v>
      </c>
    </row>
    <row r="981" spans="1:37">
      <c r="A981" t="s">
        <v>1765</v>
      </c>
      <c r="B981" t="s">
        <v>1762</v>
      </c>
      <c r="C981" t="s">
        <v>329</v>
      </c>
      <c r="D981" t="s">
        <v>1764</v>
      </c>
      <c r="E981">
        <v>50</v>
      </c>
      <c r="F981">
        <v>0.4</v>
      </c>
      <c r="G981">
        <v>109</v>
      </c>
      <c r="H981">
        <v>474</v>
      </c>
      <c r="I981">
        <v>237</v>
      </c>
      <c r="J981">
        <v>253</v>
      </c>
      <c r="K981">
        <v>918</v>
      </c>
      <c r="L981">
        <v>200</v>
      </c>
      <c r="M981">
        <v>0</v>
      </c>
      <c r="N981">
        <v>91</v>
      </c>
      <c r="O981">
        <v>0</v>
      </c>
      <c r="P981">
        <v>0</v>
      </c>
      <c r="Q981">
        <v>827</v>
      </c>
      <c r="R981">
        <v>254</v>
      </c>
      <c r="S981">
        <v>305</v>
      </c>
      <c r="T981">
        <v>97</v>
      </c>
      <c r="U981">
        <v>1019</v>
      </c>
      <c r="V981">
        <v>0</v>
      </c>
      <c r="W981">
        <v>0</v>
      </c>
      <c r="X981">
        <v>0</v>
      </c>
      <c r="Y981">
        <v>0</v>
      </c>
      <c r="Z981">
        <v>38</v>
      </c>
      <c r="AA981">
        <v>252</v>
      </c>
      <c r="AB981">
        <v>159</v>
      </c>
      <c r="AC981">
        <v>704</v>
      </c>
      <c r="AD981">
        <v>456</v>
      </c>
      <c r="AE981">
        <v>3030</v>
      </c>
      <c r="AF981">
        <v>4997</v>
      </c>
      <c r="AJ981">
        <v>3.88</v>
      </c>
      <c r="AK981" t="str">
        <f t="shared" si="15"/>
        <v>WM951-6200</v>
      </c>
    </row>
    <row r="982" spans="1:37">
      <c r="A982" t="s">
        <v>1766</v>
      </c>
      <c r="B982" t="s">
        <v>1767</v>
      </c>
      <c r="C982" t="s">
        <v>275</v>
      </c>
      <c r="D982" t="s">
        <v>1701</v>
      </c>
      <c r="E982">
        <v>50</v>
      </c>
      <c r="F982">
        <v>0</v>
      </c>
      <c r="G982">
        <v>19</v>
      </c>
      <c r="H982">
        <v>0</v>
      </c>
      <c r="I982">
        <v>166</v>
      </c>
      <c r="J982">
        <v>110</v>
      </c>
      <c r="K982">
        <v>833</v>
      </c>
      <c r="L982">
        <v>0</v>
      </c>
      <c r="M982">
        <v>0</v>
      </c>
      <c r="N982">
        <v>16</v>
      </c>
      <c r="O982">
        <v>0</v>
      </c>
      <c r="P982">
        <v>0</v>
      </c>
      <c r="Q982">
        <v>817</v>
      </c>
      <c r="R982">
        <v>0</v>
      </c>
      <c r="S982">
        <v>0</v>
      </c>
      <c r="T982">
        <v>0</v>
      </c>
      <c r="U982">
        <v>0</v>
      </c>
      <c r="V982">
        <v>658</v>
      </c>
      <c r="W982">
        <v>0</v>
      </c>
      <c r="X982">
        <v>337</v>
      </c>
      <c r="Y982">
        <v>0</v>
      </c>
      <c r="Z982">
        <v>0</v>
      </c>
      <c r="AA982">
        <v>0</v>
      </c>
      <c r="AB982">
        <v>0</v>
      </c>
      <c r="AC982">
        <v>329</v>
      </c>
      <c r="AD982">
        <v>0</v>
      </c>
      <c r="AE982">
        <v>1324</v>
      </c>
      <c r="AF982">
        <v>1388</v>
      </c>
      <c r="AJ982">
        <v>6.41</v>
      </c>
      <c r="AK982" t="str">
        <f t="shared" si="15"/>
        <v>WM981-6200</v>
      </c>
    </row>
    <row r="983" spans="1:37">
      <c r="A983" t="s">
        <v>1768</v>
      </c>
      <c r="B983" t="s">
        <v>1769</v>
      </c>
      <c r="C983" t="s">
        <v>275</v>
      </c>
      <c r="D983" t="s">
        <v>1701</v>
      </c>
      <c r="E983">
        <v>50</v>
      </c>
      <c r="F983">
        <v>0.4</v>
      </c>
      <c r="G983">
        <v>48</v>
      </c>
      <c r="H983">
        <v>160</v>
      </c>
      <c r="I983">
        <v>225</v>
      </c>
      <c r="J983">
        <v>209</v>
      </c>
      <c r="K983">
        <v>304</v>
      </c>
      <c r="L983">
        <v>184</v>
      </c>
      <c r="M983">
        <v>0</v>
      </c>
      <c r="N983">
        <v>40</v>
      </c>
      <c r="O983">
        <v>0</v>
      </c>
      <c r="P983">
        <v>0</v>
      </c>
      <c r="Q983">
        <v>264</v>
      </c>
      <c r="R983">
        <v>155</v>
      </c>
      <c r="S983">
        <v>239</v>
      </c>
      <c r="T983">
        <v>240</v>
      </c>
      <c r="U983">
        <v>0</v>
      </c>
      <c r="V983">
        <v>839</v>
      </c>
      <c r="W983">
        <v>32</v>
      </c>
      <c r="X983">
        <v>0</v>
      </c>
      <c r="Y983">
        <v>515</v>
      </c>
      <c r="Z983">
        <v>0</v>
      </c>
      <c r="AA983">
        <v>0</v>
      </c>
      <c r="AB983">
        <v>0</v>
      </c>
      <c r="AC983">
        <v>0</v>
      </c>
      <c r="AD983">
        <v>638</v>
      </c>
      <c r="AE983">
        <v>2503</v>
      </c>
      <c r="AF983">
        <v>3498</v>
      </c>
      <c r="AJ983">
        <v>6.34</v>
      </c>
      <c r="AK983" t="str">
        <f t="shared" si="15"/>
        <v>WM991-4300</v>
      </c>
    </row>
    <row r="984" spans="1:37">
      <c r="A984" t="s">
        <v>1770</v>
      </c>
      <c r="B984" t="s">
        <v>1771</v>
      </c>
      <c r="C984" t="s">
        <v>329</v>
      </c>
      <c r="D984" t="s">
        <v>342</v>
      </c>
      <c r="E984">
        <v>50</v>
      </c>
      <c r="F984">
        <v>0</v>
      </c>
      <c r="G984">
        <v>0</v>
      </c>
      <c r="H984">
        <v>49</v>
      </c>
      <c r="I984">
        <v>35</v>
      </c>
      <c r="J984">
        <v>26</v>
      </c>
      <c r="K984">
        <v>0</v>
      </c>
      <c r="L984">
        <v>3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13</v>
      </c>
      <c r="S984">
        <v>25</v>
      </c>
      <c r="T984">
        <v>123</v>
      </c>
      <c r="U984">
        <v>0</v>
      </c>
      <c r="V984">
        <v>0</v>
      </c>
      <c r="W984">
        <v>20</v>
      </c>
      <c r="X984">
        <v>40</v>
      </c>
      <c r="Y984">
        <v>33</v>
      </c>
      <c r="Z984">
        <v>0</v>
      </c>
      <c r="AA984">
        <v>27</v>
      </c>
      <c r="AB984">
        <v>0</v>
      </c>
      <c r="AC984">
        <v>0</v>
      </c>
      <c r="AD984">
        <v>39</v>
      </c>
      <c r="AE984">
        <v>307</v>
      </c>
      <c r="AF984">
        <v>133</v>
      </c>
      <c r="AJ984">
        <v>4.62</v>
      </c>
      <c r="AK984" t="str">
        <f t="shared" si="15"/>
        <v>WO095-5000</v>
      </c>
    </row>
    <row r="985" spans="1:37">
      <c r="A985" t="s">
        <v>1772</v>
      </c>
      <c r="B985" t="s">
        <v>1771</v>
      </c>
      <c r="C985" t="s">
        <v>329</v>
      </c>
      <c r="D985" t="s">
        <v>342</v>
      </c>
      <c r="E985">
        <v>50</v>
      </c>
      <c r="F985">
        <v>48.8</v>
      </c>
      <c r="G985">
        <v>0</v>
      </c>
      <c r="H985">
        <v>9</v>
      </c>
      <c r="I985">
        <v>4</v>
      </c>
      <c r="J985">
        <v>2</v>
      </c>
      <c r="K985">
        <v>1693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1693</v>
      </c>
      <c r="R985">
        <v>0</v>
      </c>
      <c r="S985">
        <v>0</v>
      </c>
      <c r="T985">
        <v>26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26</v>
      </c>
      <c r="AF985">
        <v>0</v>
      </c>
      <c r="AJ985">
        <v>4.92</v>
      </c>
      <c r="AK985" t="str">
        <f t="shared" si="15"/>
        <v>WO095-6200</v>
      </c>
    </row>
    <row r="986" spans="1:37">
      <c r="A986" t="s">
        <v>1773</v>
      </c>
      <c r="B986" t="s">
        <v>1774</v>
      </c>
      <c r="C986" t="s">
        <v>110</v>
      </c>
      <c r="D986" t="s">
        <v>1716</v>
      </c>
      <c r="E986">
        <v>50</v>
      </c>
      <c r="F986">
        <v>1.4</v>
      </c>
      <c r="G986">
        <v>36</v>
      </c>
      <c r="H986">
        <v>202</v>
      </c>
      <c r="I986">
        <v>195</v>
      </c>
      <c r="J986">
        <v>238</v>
      </c>
      <c r="K986">
        <v>1144</v>
      </c>
      <c r="L986">
        <v>125</v>
      </c>
      <c r="M986">
        <v>0</v>
      </c>
      <c r="N986">
        <v>30</v>
      </c>
      <c r="O986">
        <v>0</v>
      </c>
      <c r="P986">
        <v>0</v>
      </c>
      <c r="Q986">
        <v>1114</v>
      </c>
      <c r="R986">
        <v>189</v>
      </c>
      <c r="S986">
        <v>180</v>
      </c>
      <c r="T986">
        <v>135</v>
      </c>
      <c r="U986">
        <v>290</v>
      </c>
      <c r="V986">
        <v>195</v>
      </c>
      <c r="W986">
        <v>0</v>
      </c>
      <c r="X986">
        <v>369</v>
      </c>
      <c r="Y986">
        <v>194</v>
      </c>
      <c r="Z986">
        <v>292</v>
      </c>
      <c r="AA986">
        <v>623</v>
      </c>
      <c r="AB986">
        <v>319</v>
      </c>
      <c r="AC986">
        <v>254</v>
      </c>
      <c r="AD986">
        <v>0</v>
      </c>
      <c r="AE986">
        <v>2851</v>
      </c>
      <c r="AF986">
        <v>2809</v>
      </c>
      <c r="AJ986">
        <v>4.1500000000000004</v>
      </c>
      <c r="AK986" t="str">
        <f t="shared" si="15"/>
        <v>WO145-6200</v>
      </c>
    </row>
    <row r="987" spans="1:37">
      <c r="A987" t="s">
        <v>1775</v>
      </c>
      <c r="B987" t="s">
        <v>1776</v>
      </c>
      <c r="C987" t="s">
        <v>329</v>
      </c>
      <c r="D987" t="s">
        <v>1777</v>
      </c>
      <c r="E987">
        <v>50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1442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1442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J987">
        <v>5.0999999999999996</v>
      </c>
      <c r="AK987" t="str">
        <f t="shared" si="15"/>
        <v>WO241-6200</v>
      </c>
    </row>
    <row r="988" spans="1:37">
      <c r="A988" t="s">
        <v>1778</v>
      </c>
      <c r="B988" t="s">
        <v>1779</v>
      </c>
      <c r="C988" t="s">
        <v>329</v>
      </c>
      <c r="D988" t="s">
        <v>1780</v>
      </c>
      <c r="E988">
        <v>50</v>
      </c>
      <c r="F988">
        <v>0</v>
      </c>
      <c r="G988">
        <v>0</v>
      </c>
      <c r="H988">
        <v>0</v>
      </c>
      <c r="I988">
        <v>57</v>
      </c>
      <c r="J988">
        <v>33</v>
      </c>
      <c r="K988">
        <v>1248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1248</v>
      </c>
      <c r="R988">
        <v>77</v>
      </c>
      <c r="S988">
        <v>0</v>
      </c>
      <c r="T988">
        <v>0</v>
      </c>
      <c r="U988">
        <v>0</v>
      </c>
      <c r="V988">
        <v>244</v>
      </c>
      <c r="W988">
        <v>0</v>
      </c>
      <c r="X988">
        <v>98</v>
      </c>
      <c r="Y988">
        <v>56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398</v>
      </c>
      <c r="AF988">
        <v>1399</v>
      </c>
      <c r="AJ988">
        <v>6.14</v>
      </c>
      <c r="AK988" t="str">
        <f t="shared" si="15"/>
        <v>WO251-5000</v>
      </c>
    </row>
    <row r="989" spans="1:37">
      <c r="A989" t="s">
        <v>1782</v>
      </c>
      <c r="B989" t="s">
        <v>1781</v>
      </c>
      <c r="C989" t="s">
        <v>110</v>
      </c>
      <c r="D989" t="s">
        <v>292</v>
      </c>
      <c r="E989">
        <v>43</v>
      </c>
      <c r="F989">
        <v>5.4</v>
      </c>
      <c r="G989">
        <v>141</v>
      </c>
      <c r="H989">
        <v>17</v>
      </c>
      <c r="I989">
        <v>28</v>
      </c>
      <c r="J989">
        <v>30</v>
      </c>
      <c r="K989">
        <v>494</v>
      </c>
      <c r="L989">
        <v>29</v>
      </c>
      <c r="M989">
        <v>0</v>
      </c>
      <c r="N989">
        <v>118</v>
      </c>
      <c r="O989">
        <v>0</v>
      </c>
      <c r="P989">
        <v>0</v>
      </c>
      <c r="Q989">
        <v>376</v>
      </c>
      <c r="R989">
        <v>112</v>
      </c>
      <c r="S989">
        <v>17</v>
      </c>
      <c r="T989">
        <v>24</v>
      </c>
      <c r="U989">
        <v>11</v>
      </c>
      <c r="V989">
        <v>0</v>
      </c>
      <c r="W989">
        <v>0</v>
      </c>
      <c r="X989">
        <v>113</v>
      </c>
      <c r="Y989">
        <v>55</v>
      </c>
      <c r="Z989">
        <v>20</v>
      </c>
      <c r="AA989">
        <v>0</v>
      </c>
      <c r="AB989">
        <v>0</v>
      </c>
      <c r="AC989">
        <v>0</v>
      </c>
      <c r="AD989">
        <v>117</v>
      </c>
      <c r="AE989">
        <v>357</v>
      </c>
      <c r="AF989">
        <v>929</v>
      </c>
      <c r="AJ989">
        <v>4.6100000000000003</v>
      </c>
      <c r="AK989" t="str">
        <f t="shared" si="15"/>
        <v>WO581-5000</v>
      </c>
    </row>
    <row r="990" spans="1:37">
      <c r="A990" t="s">
        <v>1783</v>
      </c>
      <c r="B990" t="s">
        <v>1781</v>
      </c>
      <c r="C990" t="s">
        <v>110</v>
      </c>
      <c r="D990" t="s">
        <v>1425</v>
      </c>
      <c r="E990">
        <v>43</v>
      </c>
      <c r="F990">
        <v>3.4</v>
      </c>
      <c r="G990">
        <v>179</v>
      </c>
      <c r="H990">
        <v>21</v>
      </c>
      <c r="I990">
        <v>12</v>
      </c>
      <c r="J990">
        <v>12</v>
      </c>
      <c r="K990">
        <v>443</v>
      </c>
      <c r="L990">
        <v>23</v>
      </c>
      <c r="M990">
        <v>0</v>
      </c>
      <c r="N990">
        <v>149</v>
      </c>
      <c r="O990">
        <v>0</v>
      </c>
      <c r="P990">
        <v>0</v>
      </c>
      <c r="Q990">
        <v>294</v>
      </c>
      <c r="R990">
        <v>92</v>
      </c>
      <c r="S990">
        <v>22</v>
      </c>
      <c r="T990">
        <v>3</v>
      </c>
      <c r="U990">
        <v>39</v>
      </c>
      <c r="V990">
        <v>0</v>
      </c>
      <c r="W990">
        <v>0</v>
      </c>
      <c r="X990">
        <v>5</v>
      </c>
      <c r="Y990">
        <v>0</v>
      </c>
      <c r="Z990">
        <v>14</v>
      </c>
      <c r="AA990">
        <v>55</v>
      </c>
      <c r="AB990">
        <v>0</v>
      </c>
      <c r="AC990">
        <v>0</v>
      </c>
      <c r="AD990">
        <v>0</v>
      </c>
      <c r="AE990">
        <v>138</v>
      </c>
      <c r="AF990">
        <v>694</v>
      </c>
      <c r="AJ990">
        <v>4.25</v>
      </c>
      <c r="AK990" t="str">
        <f t="shared" si="15"/>
        <v>WO581-6200</v>
      </c>
    </row>
    <row r="991" spans="1:37">
      <c r="A991" t="s">
        <v>1784</v>
      </c>
      <c r="B991" t="s">
        <v>1785</v>
      </c>
      <c r="C991" t="s">
        <v>1028</v>
      </c>
      <c r="D991" t="s">
        <v>1786</v>
      </c>
      <c r="E991">
        <v>43</v>
      </c>
      <c r="F991">
        <v>1.8</v>
      </c>
      <c r="G991">
        <v>72</v>
      </c>
      <c r="H991">
        <v>307</v>
      </c>
      <c r="I991">
        <v>208</v>
      </c>
      <c r="J991">
        <v>140</v>
      </c>
      <c r="K991">
        <v>2260</v>
      </c>
      <c r="L991">
        <v>772</v>
      </c>
      <c r="M991">
        <v>0</v>
      </c>
      <c r="N991">
        <v>60</v>
      </c>
      <c r="O991">
        <v>0</v>
      </c>
      <c r="P991">
        <v>0</v>
      </c>
      <c r="Q991">
        <v>2200</v>
      </c>
      <c r="R991">
        <v>600</v>
      </c>
      <c r="S991">
        <v>53</v>
      </c>
      <c r="T991">
        <v>462</v>
      </c>
      <c r="U991">
        <v>407</v>
      </c>
      <c r="V991">
        <v>205</v>
      </c>
      <c r="W991">
        <v>6</v>
      </c>
      <c r="X991">
        <v>116</v>
      </c>
      <c r="Y991">
        <v>0</v>
      </c>
      <c r="Z991">
        <v>0</v>
      </c>
      <c r="AA991">
        <v>189</v>
      </c>
      <c r="AB991">
        <v>106</v>
      </c>
      <c r="AC991">
        <v>130</v>
      </c>
      <c r="AD991">
        <v>0</v>
      </c>
      <c r="AE991">
        <v>1674</v>
      </c>
      <c r="AF991">
        <v>1382</v>
      </c>
      <c r="AJ991">
        <v>4.6900000000000004</v>
      </c>
      <c r="AK991" t="str">
        <f t="shared" si="15"/>
        <v>WO680-5000</v>
      </c>
    </row>
    <row r="992" spans="1:37">
      <c r="A992" t="s">
        <v>1787</v>
      </c>
      <c r="B992" t="s">
        <v>1785</v>
      </c>
      <c r="C992" t="s">
        <v>1028</v>
      </c>
      <c r="D992" t="s">
        <v>1786</v>
      </c>
      <c r="E992">
        <v>43</v>
      </c>
      <c r="F992">
        <v>5.0999999999999996</v>
      </c>
      <c r="G992">
        <v>9</v>
      </c>
      <c r="H992">
        <v>92</v>
      </c>
      <c r="I992">
        <v>81</v>
      </c>
      <c r="J992">
        <v>110</v>
      </c>
      <c r="K992">
        <v>1864</v>
      </c>
      <c r="L992">
        <v>274</v>
      </c>
      <c r="M992">
        <v>0</v>
      </c>
      <c r="N992">
        <v>8</v>
      </c>
      <c r="O992">
        <v>0</v>
      </c>
      <c r="P992">
        <v>0</v>
      </c>
      <c r="Q992">
        <v>1856</v>
      </c>
      <c r="R992">
        <v>228</v>
      </c>
      <c r="S992">
        <v>263</v>
      </c>
      <c r="T992">
        <v>0</v>
      </c>
      <c r="U992">
        <v>12</v>
      </c>
      <c r="V992">
        <v>111</v>
      </c>
      <c r="W992">
        <v>60</v>
      </c>
      <c r="X992">
        <v>38</v>
      </c>
      <c r="Y992">
        <v>117</v>
      </c>
      <c r="Z992">
        <v>17</v>
      </c>
      <c r="AA992">
        <v>0</v>
      </c>
      <c r="AB992">
        <v>131</v>
      </c>
      <c r="AC992">
        <v>0</v>
      </c>
      <c r="AD992">
        <v>572</v>
      </c>
      <c r="AE992">
        <v>1321</v>
      </c>
      <c r="AF992">
        <v>699</v>
      </c>
      <c r="AJ992">
        <v>5.78</v>
      </c>
      <c r="AK992" t="str">
        <f t="shared" si="15"/>
        <v>WO680-6200</v>
      </c>
    </row>
    <row r="993" spans="1:37">
      <c r="A993" t="s">
        <v>1788</v>
      </c>
      <c r="B993" t="s">
        <v>1789</v>
      </c>
      <c r="C993" t="s">
        <v>329</v>
      </c>
      <c r="E993">
        <v>50</v>
      </c>
      <c r="F993">
        <v>6.4</v>
      </c>
      <c r="G993">
        <v>0</v>
      </c>
      <c r="H993">
        <v>73</v>
      </c>
      <c r="I993">
        <v>41</v>
      </c>
      <c r="J993">
        <v>22</v>
      </c>
      <c r="K993">
        <v>1866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1866</v>
      </c>
      <c r="R993">
        <v>0</v>
      </c>
      <c r="S993">
        <v>73</v>
      </c>
      <c r="T993">
        <v>135</v>
      </c>
      <c r="U993">
        <v>11</v>
      </c>
      <c r="V993">
        <v>25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17</v>
      </c>
      <c r="AC993">
        <v>0</v>
      </c>
      <c r="AD993">
        <v>0</v>
      </c>
      <c r="AE993">
        <v>261</v>
      </c>
      <c r="AF993">
        <v>0</v>
      </c>
      <c r="AJ993">
        <v>0</v>
      </c>
      <c r="AK993" t="str">
        <f t="shared" si="15"/>
        <v>WO700-5000</v>
      </c>
    </row>
    <row r="994" spans="1:37">
      <c r="A994" t="s">
        <v>1790</v>
      </c>
      <c r="B994" t="s">
        <v>1791</v>
      </c>
      <c r="C994" t="s">
        <v>110</v>
      </c>
      <c r="D994" t="s">
        <v>1792</v>
      </c>
      <c r="E994">
        <v>50</v>
      </c>
      <c r="F994">
        <v>0.7</v>
      </c>
      <c r="G994">
        <v>0</v>
      </c>
      <c r="H994">
        <v>981</v>
      </c>
      <c r="I994">
        <v>705</v>
      </c>
      <c r="J994">
        <v>525</v>
      </c>
      <c r="K994">
        <v>2619</v>
      </c>
      <c r="L994">
        <v>143</v>
      </c>
      <c r="M994">
        <v>0</v>
      </c>
      <c r="N994">
        <v>0</v>
      </c>
      <c r="O994">
        <v>0</v>
      </c>
      <c r="P994">
        <v>0</v>
      </c>
      <c r="Q994">
        <v>2619</v>
      </c>
      <c r="R994">
        <v>0</v>
      </c>
      <c r="S994">
        <v>2019</v>
      </c>
      <c r="T994">
        <v>618</v>
      </c>
      <c r="U994">
        <v>307</v>
      </c>
      <c r="V994">
        <v>358</v>
      </c>
      <c r="W994">
        <v>387</v>
      </c>
      <c r="X994">
        <v>542</v>
      </c>
      <c r="Y994">
        <v>283</v>
      </c>
      <c r="Z994">
        <v>403</v>
      </c>
      <c r="AA994">
        <v>180</v>
      </c>
      <c r="AB994">
        <v>39</v>
      </c>
      <c r="AC994">
        <v>913</v>
      </c>
      <c r="AD994">
        <v>251</v>
      </c>
      <c r="AE994">
        <v>6300</v>
      </c>
      <c r="AF994">
        <v>7859</v>
      </c>
      <c r="AJ994">
        <v>4.24</v>
      </c>
      <c r="AK994" t="str">
        <f t="shared" si="15"/>
        <v>WO740-5000</v>
      </c>
    </row>
    <row r="995" spans="1:37">
      <c r="A995" t="s">
        <v>5356</v>
      </c>
      <c r="B995" t="s">
        <v>1794</v>
      </c>
      <c r="C995" t="s">
        <v>275</v>
      </c>
      <c r="D995" t="s">
        <v>292</v>
      </c>
      <c r="E995">
        <v>43</v>
      </c>
      <c r="F995">
        <v>-0.2</v>
      </c>
      <c r="G995">
        <v>2</v>
      </c>
      <c r="H995">
        <v>2</v>
      </c>
      <c r="I995">
        <v>1</v>
      </c>
      <c r="J995">
        <v>1</v>
      </c>
      <c r="K995">
        <v>0</v>
      </c>
      <c r="L995">
        <v>0</v>
      </c>
      <c r="M995">
        <v>0</v>
      </c>
      <c r="N995">
        <v>2</v>
      </c>
      <c r="O995">
        <v>0</v>
      </c>
      <c r="P995">
        <v>0</v>
      </c>
      <c r="Q995">
        <v>-2</v>
      </c>
      <c r="R995">
        <v>0</v>
      </c>
      <c r="S995">
        <v>0</v>
      </c>
      <c r="T995">
        <v>7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10</v>
      </c>
      <c r="AB995">
        <v>0</v>
      </c>
      <c r="AC995">
        <v>0</v>
      </c>
      <c r="AD995">
        <v>0</v>
      </c>
      <c r="AE995">
        <v>17</v>
      </c>
      <c r="AF995">
        <v>84</v>
      </c>
      <c r="AJ995">
        <v>0</v>
      </c>
      <c r="AK995" t="str">
        <f t="shared" si="15"/>
        <v>WO861-3700</v>
      </c>
    </row>
    <row r="996" spans="1:37">
      <c r="A996" t="s">
        <v>1793</v>
      </c>
      <c r="B996" t="s">
        <v>1794</v>
      </c>
      <c r="C996" t="s">
        <v>275</v>
      </c>
      <c r="D996" t="s">
        <v>292</v>
      </c>
      <c r="E996">
        <v>43</v>
      </c>
      <c r="F996">
        <v>25.5</v>
      </c>
      <c r="G996">
        <v>12</v>
      </c>
      <c r="H996">
        <v>14</v>
      </c>
      <c r="I996">
        <v>35</v>
      </c>
      <c r="J996">
        <v>54</v>
      </c>
      <c r="K996">
        <v>1404</v>
      </c>
      <c r="L996">
        <v>33</v>
      </c>
      <c r="M996">
        <v>0</v>
      </c>
      <c r="N996">
        <v>10</v>
      </c>
      <c r="O996">
        <v>0</v>
      </c>
      <c r="P996">
        <v>0</v>
      </c>
      <c r="Q996">
        <v>1394</v>
      </c>
      <c r="R996">
        <v>15</v>
      </c>
      <c r="S996">
        <v>0</v>
      </c>
      <c r="T996">
        <v>41</v>
      </c>
      <c r="U996">
        <v>0</v>
      </c>
      <c r="V996">
        <v>45</v>
      </c>
      <c r="W996">
        <v>69</v>
      </c>
      <c r="X996">
        <v>55</v>
      </c>
      <c r="Y996">
        <v>115</v>
      </c>
      <c r="Z996">
        <v>59</v>
      </c>
      <c r="AA996">
        <v>125</v>
      </c>
      <c r="AB996">
        <v>32</v>
      </c>
      <c r="AC996">
        <v>21</v>
      </c>
      <c r="AD996">
        <v>80</v>
      </c>
      <c r="AE996">
        <v>642</v>
      </c>
      <c r="AF996">
        <v>482</v>
      </c>
      <c r="AJ996">
        <v>6.41</v>
      </c>
      <c r="AK996" t="str">
        <f t="shared" si="15"/>
        <v>WO861-5000</v>
      </c>
    </row>
    <row r="997" spans="1:37">
      <c r="A997" t="s">
        <v>1795</v>
      </c>
      <c r="B997" t="s">
        <v>1794</v>
      </c>
      <c r="C997" t="s">
        <v>275</v>
      </c>
      <c r="D997" t="s">
        <v>292</v>
      </c>
      <c r="E997">
        <v>43</v>
      </c>
      <c r="F997">
        <v>12.2</v>
      </c>
      <c r="G997">
        <v>0</v>
      </c>
      <c r="H997">
        <v>25</v>
      </c>
      <c r="I997">
        <v>60</v>
      </c>
      <c r="J997">
        <v>47</v>
      </c>
      <c r="K997">
        <v>1208</v>
      </c>
      <c r="L997">
        <v>28</v>
      </c>
      <c r="M997">
        <v>0</v>
      </c>
      <c r="N997">
        <v>0</v>
      </c>
      <c r="O997">
        <v>0</v>
      </c>
      <c r="P997">
        <v>0</v>
      </c>
      <c r="Q997">
        <v>1208</v>
      </c>
      <c r="R997">
        <v>0</v>
      </c>
      <c r="S997">
        <v>74</v>
      </c>
      <c r="T997">
        <v>0</v>
      </c>
      <c r="U997">
        <v>0</v>
      </c>
      <c r="V997">
        <v>134</v>
      </c>
      <c r="W997">
        <v>149</v>
      </c>
      <c r="X997">
        <v>0</v>
      </c>
      <c r="Y997">
        <v>0</v>
      </c>
      <c r="Z997">
        <v>66</v>
      </c>
      <c r="AA997">
        <v>46</v>
      </c>
      <c r="AB997">
        <v>73</v>
      </c>
      <c r="AC997">
        <v>0</v>
      </c>
      <c r="AD997">
        <v>20</v>
      </c>
      <c r="AE997">
        <v>562</v>
      </c>
      <c r="AF997">
        <v>179</v>
      </c>
      <c r="AJ997">
        <v>6.41</v>
      </c>
      <c r="AK997" t="str">
        <f t="shared" si="15"/>
        <v>WO861-6200</v>
      </c>
    </row>
    <row r="998" spans="1:37">
      <c r="A998" t="s">
        <v>1796</v>
      </c>
      <c r="B998" t="s">
        <v>1797</v>
      </c>
      <c r="C998" t="s">
        <v>275</v>
      </c>
      <c r="D998" t="s">
        <v>1798</v>
      </c>
      <c r="E998">
        <v>50</v>
      </c>
      <c r="F998">
        <v>12.2</v>
      </c>
      <c r="G998">
        <v>13</v>
      </c>
      <c r="H998">
        <v>33</v>
      </c>
      <c r="I998">
        <v>134</v>
      </c>
      <c r="J998">
        <v>74</v>
      </c>
      <c r="K998">
        <v>1619</v>
      </c>
      <c r="L998">
        <v>52</v>
      </c>
      <c r="M998">
        <v>0</v>
      </c>
      <c r="N998">
        <v>11</v>
      </c>
      <c r="O998">
        <v>0</v>
      </c>
      <c r="P998">
        <v>0</v>
      </c>
      <c r="Q998">
        <v>1608</v>
      </c>
      <c r="R998">
        <v>0</v>
      </c>
      <c r="S998">
        <v>54</v>
      </c>
      <c r="T998">
        <v>45</v>
      </c>
      <c r="U998">
        <v>0</v>
      </c>
      <c r="V998">
        <v>56</v>
      </c>
      <c r="W998">
        <v>65</v>
      </c>
      <c r="X998">
        <v>582</v>
      </c>
      <c r="Y998">
        <v>31</v>
      </c>
      <c r="Z998">
        <v>48</v>
      </c>
      <c r="AA998">
        <v>10</v>
      </c>
      <c r="AB998">
        <v>0</v>
      </c>
      <c r="AC998">
        <v>0</v>
      </c>
      <c r="AD998">
        <v>0</v>
      </c>
      <c r="AE998">
        <v>891</v>
      </c>
      <c r="AF998">
        <v>1563</v>
      </c>
      <c r="AJ998">
        <v>6.27</v>
      </c>
      <c r="AK998" t="str">
        <f t="shared" si="15"/>
        <v>WO891-5000</v>
      </c>
    </row>
    <row r="999" spans="1:37">
      <c r="A999" t="s">
        <v>1799</v>
      </c>
      <c r="B999" t="s">
        <v>1797</v>
      </c>
      <c r="C999" t="s">
        <v>275</v>
      </c>
      <c r="D999" t="s">
        <v>1800</v>
      </c>
      <c r="E999">
        <v>50</v>
      </c>
      <c r="F999">
        <v>61.3</v>
      </c>
      <c r="G999">
        <v>0</v>
      </c>
      <c r="H999">
        <v>13</v>
      </c>
      <c r="I999">
        <v>21</v>
      </c>
      <c r="J999">
        <v>49</v>
      </c>
      <c r="K999">
        <v>3188</v>
      </c>
      <c r="L999">
        <v>34</v>
      </c>
      <c r="M999">
        <v>0</v>
      </c>
      <c r="N999">
        <v>0</v>
      </c>
      <c r="O999">
        <v>0</v>
      </c>
      <c r="P999">
        <v>0</v>
      </c>
      <c r="Q999">
        <v>3188</v>
      </c>
      <c r="R999">
        <v>0</v>
      </c>
      <c r="S999">
        <v>20</v>
      </c>
      <c r="T999">
        <v>19</v>
      </c>
      <c r="U999">
        <v>0</v>
      </c>
      <c r="V999">
        <v>7</v>
      </c>
      <c r="W999">
        <v>34</v>
      </c>
      <c r="X999">
        <v>48</v>
      </c>
      <c r="Y999">
        <v>5</v>
      </c>
      <c r="Z999">
        <v>99</v>
      </c>
      <c r="AA999">
        <v>132</v>
      </c>
      <c r="AB999">
        <v>27</v>
      </c>
      <c r="AC999">
        <v>84</v>
      </c>
      <c r="AD999">
        <v>114</v>
      </c>
      <c r="AE999">
        <v>589</v>
      </c>
      <c r="AF999">
        <v>2071</v>
      </c>
      <c r="AJ999">
        <v>3.94</v>
      </c>
      <c r="AK999" t="str">
        <f t="shared" si="15"/>
        <v>WO891-6200</v>
      </c>
    </row>
    <row r="1000" spans="1:37">
      <c r="A1000" t="s">
        <v>1801</v>
      </c>
      <c r="B1000" t="s">
        <v>1802</v>
      </c>
      <c r="C1000" t="s">
        <v>110</v>
      </c>
      <c r="D1000" t="s">
        <v>292</v>
      </c>
      <c r="E1000">
        <v>50</v>
      </c>
      <c r="F1000">
        <v>0</v>
      </c>
      <c r="G1000">
        <v>16</v>
      </c>
      <c r="H1000">
        <v>0</v>
      </c>
      <c r="I1000">
        <v>39</v>
      </c>
      <c r="J1000">
        <v>20</v>
      </c>
      <c r="K1000">
        <v>0</v>
      </c>
      <c r="L1000">
        <v>15</v>
      </c>
      <c r="M1000">
        <v>0</v>
      </c>
      <c r="N1000">
        <v>13</v>
      </c>
      <c r="O1000">
        <v>0</v>
      </c>
      <c r="P1000">
        <v>0</v>
      </c>
      <c r="Q1000">
        <v>-13</v>
      </c>
      <c r="R1000">
        <v>0</v>
      </c>
      <c r="S1000">
        <v>0</v>
      </c>
      <c r="T1000">
        <v>0</v>
      </c>
      <c r="U1000">
        <v>0</v>
      </c>
      <c r="V1000">
        <v>71</v>
      </c>
      <c r="W1000">
        <v>126</v>
      </c>
      <c r="X1000">
        <v>37</v>
      </c>
      <c r="Y1000">
        <v>2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236</v>
      </c>
      <c r="AF1000">
        <v>64</v>
      </c>
      <c r="AJ1000">
        <v>3.06</v>
      </c>
      <c r="AK1000" t="str">
        <f t="shared" si="15"/>
        <v>WO951-3700</v>
      </c>
    </row>
    <row r="1001" spans="1:37">
      <c r="A1001" t="s">
        <v>1803</v>
      </c>
      <c r="B1001" t="s">
        <v>1802</v>
      </c>
      <c r="C1001" t="s">
        <v>110</v>
      </c>
      <c r="D1001" t="s">
        <v>1804</v>
      </c>
      <c r="E1001">
        <v>50</v>
      </c>
      <c r="F1001">
        <v>0.6</v>
      </c>
      <c r="G1001">
        <v>469</v>
      </c>
      <c r="H1001">
        <v>155</v>
      </c>
      <c r="I1001">
        <v>207</v>
      </c>
      <c r="J1001">
        <v>227</v>
      </c>
      <c r="K1001">
        <v>791</v>
      </c>
      <c r="L1001">
        <v>457</v>
      </c>
      <c r="M1001">
        <v>0</v>
      </c>
      <c r="N1001">
        <v>391</v>
      </c>
      <c r="O1001">
        <v>0</v>
      </c>
      <c r="P1001">
        <v>0</v>
      </c>
      <c r="Q1001">
        <v>400</v>
      </c>
      <c r="R1001">
        <v>391</v>
      </c>
      <c r="S1001">
        <v>160</v>
      </c>
      <c r="T1001">
        <v>57</v>
      </c>
      <c r="U1001">
        <v>247</v>
      </c>
      <c r="V1001">
        <v>396</v>
      </c>
      <c r="W1001">
        <v>94</v>
      </c>
      <c r="X1001">
        <v>290</v>
      </c>
      <c r="Y1001">
        <v>434</v>
      </c>
      <c r="Z1001">
        <v>305</v>
      </c>
      <c r="AA1001">
        <v>100</v>
      </c>
      <c r="AB1001">
        <v>488</v>
      </c>
      <c r="AC1001">
        <v>30</v>
      </c>
      <c r="AD1001">
        <v>126</v>
      </c>
      <c r="AE1001">
        <v>2727</v>
      </c>
      <c r="AF1001">
        <v>1972</v>
      </c>
      <c r="AJ1001">
        <v>4.6100000000000003</v>
      </c>
      <c r="AK1001" t="str">
        <f t="shared" si="15"/>
        <v>WO951-5000</v>
      </c>
    </row>
    <row r="1002" spans="1:37">
      <c r="A1002" t="s">
        <v>1805</v>
      </c>
      <c r="B1002" t="s">
        <v>1802</v>
      </c>
      <c r="C1002" t="s">
        <v>110</v>
      </c>
      <c r="D1002" t="s">
        <v>1804</v>
      </c>
      <c r="E1002">
        <v>50</v>
      </c>
      <c r="F1002">
        <v>1.2</v>
      </c>
      <c r="G1002">
        <v>100</v>
      </c>
      <c r="H1002">
        <v>122</v>
      </c>
      <c r="I1002">
        <v>136</v>
      </c>
      <c r="J1002">
        <v>158</v>
      </c>
      <c r="K1002">
        <v>663</v>
      </c>
      <c r="L1002">
        <v>97</v>
      </c>
      <c r="M1002">
        <v>0</v>
      </c>
      <c r="N1002">
        <v>83</v>
      </c>
      <c r="O1002">
        <v>0</v>
      </c>
      <c r="P1002">
        <v>0</v>
      </c>
      <c r="Q1002">
        <v>580</v>
      </c>
      <c r="R1002">
        <v>32</v>
      </c>
      <c r="S1002">
        <v>166</v>
      </c>
      <c r="T1002">
        <v>122</v>
      </c>
      <c r="U1002">
        <v>77</v>
      </c>
      <c r="V1002">
        <v>268</v>
      </c>
      <c r="W1002">
        <v>0</v>
      </c>
      <c r="X1002">
        <v>183</v>
      </c>
      <c r="Y1002">
        <v>138</v>
      </c>
      <c r="Z1002">
        <v>0</v>
      </c>
      <c r="AA1002">
        <v>366</v>
      </c>
      <c r="AB1002">
        <v>261</v>
      </c>
      <c r="AC1002">
        <v>84</v>
      </c>
      <c r="AD1002">
        <v>236</v>
      </c>
      <c r="AE1002">
        <v>1901</v>
      </c>
      <c r="AF1002">
        <v>2259</v>
      </c>
      <c r="AJ1002">
        <v>4.6100000000000003</v>
      </c>
      <c r="AK1002" t="str">
        <f t="shared" si="15"/>
        <v>WO951-6200</v>
      </c>
    </row>
    <row r="1003" spans="1:37">
      <c r="A1003" t="s">
        <v>1806</v>
      </c>
      <c r="B1003" t="s">
        <v>1807</v>
      </c>
      <c r="C1003" t="s">
        <v>110</v>
      </c>
      <c r="E1003">
        <v>50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1036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1036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10</v>
      </c>
      <c r="AJ1003">
        <v>4.5129999999999999</v>
      </c>
      <c r="AK1003" t="str">
        <f t="shared" si="15"/>
        <v>WP101-5000</v>
      </c>
    </row>
    <row r="1004" spans="1:37">
      <c r="A1004" t="s">
        <v>1808</v>
      </c>
      <c r="B1004" t="s">
        <v>1809</v>
      </c>
      <c r="C1004" t="s">
        <v>313</v>
      </c>
      <c r="D1004" t="s">
        <v>1810</v>
      </c>
      <c r="E1004">
        <v>50</v>
      </c>
      <c r="F1004">
        <v>0.3</v>
      </c>
      <c r="G1004">
        <v>1496</v>
      </c>
      <c r="H1004">
        <v>2085</v>
      </c>
      <c r="I1004">
        <v>1849</v>
      </c>
      <c r="J1004">
        <v>1945</v>
      </c>
      <c r="K1004">
        <v>3761</v>
      </c>
      <c r="L1004">
        <v>404</v>
      </c>
      <c r="M1004">
        <v>0</v>
      </c>
      <c r="N1004">
        <v>1246</v>
      </c>
      <c r="O1004">
        <v>0</v>
      </c>
      <c r="P1004">
        <v>0</v>
      </c>
      <c r="Q1004">
        <v>2515</v>
      </c>
      <c r="R1004">
        <v>1883</v>
      </c>
      <c r="S1004">
        <v>1611</v>
      </c>
      <c r="T1004">
        <v>3853</v>
      </c>
      <c r="U1004">
        <v>792</v>
      </c>
      <c r="V1004">
        <v>1258</v>
      </c>
      <c r="W1004">
        <v>1464</v>
      </c>
      <c r="X1004">
        <v>2114</v>
      </c>
      <c r="Y1004">
        <v>2430</v>
      </c>
      <c r="Z1004">
        <v>2496</v>
      </c>
      <c r="AA1004">
        <v>1420</v>
      </c>
      <c r="AB1004">
        <v>1781</v>
      </c>
      <c r="AC1004">
        <v>2618</v>
      </c>
      <c r="AD1004">
        <v>1498</v>
      </c>
      <c r="AE1004">
        <v>23335</v>
      </c>
      <c r="AF1004">
        <v>20996</v>
      </c>
      <c r="AJ1004">
        <v>3.94</v>
      </c>
      <c r="AK1004" t="str">
        <f t="shared" si="15"/>
        <v>WP110-5000</v>
      </c>
    </row>
    <row r="1005" spans="1:37">
      <c r="A1005" t="s">
        <v>1811</v>
      </c>
      <c r="B1005" t="s">
        <v>1809</v>
      </c>
      <c r="C1005" t="s">
        <v>313</v>
      </c>
      <c r="D1005" t="s">
        <v>1810</v>
      </c>
      <c r="E1005">
        <v>50</v>
      </c>
      <c r="F1005">
        <v>1.8</v>
      </c>
      <c r="G1005">
        <v>482</v>
      </c>
      <c r="H1005">
        <v>581</v>
      </c>
      <c r="I1005">
        <v>837</v>
      </c>
      <c r="J1005">
        <v>890</v>
      </c>
      <c r="K1005">
        <v>4667</v>
      </c>
      <c r="L1005">
        <v>422</v>
      </c>
      <c r="M1005">
        <v>0</v>
      </c>
      <c r="N1005">
        <v>402</v>
      </c>
      <c r="O1005">
        <v>0</v>
      </c>
      <c r="P1005">
        <v>0</v>
      </c>
      <c r="Q1005">
        <v>4265</v>
      </c>
      <c r="R1005">
        <v>397</v>
      </c>
      <c r="S1005">
        <v>546</v>
      </c>
      <c r="T1005">
        <v>830</v>
      </c>
      <c r="U1005">
        <v>367</v>
      </c>
      <c r="V1005">
        <v>461</v>
      </c>
      <c r="W1005">
        <v>606</v>
      </c>
      <c r="X1005">
        <v>2211</v>
      </c>
      <c r="Y1005">
        <v>615</v>
      </c>
      <c r="Z1005">
        <v>1377</v>
      </c>
      <c r="AA1005">
        <v>1484</v>
      </c>
      <c r="AB1005">
        <v>678</v>
      </c>
      <c r="AC1005">
        <v>491</v>
      </c>
      <c r="AD1005">
        <v>1011</v>
      </c>
      <c r="AE1005">
        <v>10677</v>
      </c>
      <c r="AF1005">
        <v>15221</v>
      </c>
      <c r="AJ1005">
        <v>3.69</v>
      </c>
      <c r="AK1005" t="str">
        <f t="shared" si="15"/>
        <v>WP110-6200</v>
      </c>
    </row>
    <row r="1006" spans="1:37">
      <c r="A1006" t="s">
        <v>1812</v>
      </c>
      <c r="B1006" t="s">
        <v>1813</v>
      </c>
      <c r="C1006" t="s">
        <v>313</v>
      </c>
      <c r="D1006" t="s">
        <v>1810</v>
      </c>
      <c r="E1006">
        <v>43</v>
      </c>
      <c r="F1006">
        <v>1.7</v>
      </c>
      <c r="G1006">
        <v>45</v>
      </c>
      <c r="H1006">
        <v>269</v>
      </c>
      <c r="I1006">
        <v>309</v>
      </c>
      <c r="J1006">
        <v>401</v>
      </c>
      <c r="K1006">
        <v>1895</v>
      </c>
      <c r="L1006">
        <v>136</v>
      </c>
      <c r="M1006">
        <v>0</v>
      </c>
      <c r="N1006">
        <v>37</v>
      </c>
      <c r="O1006">
        <v>0</v>
      </c>
      <c r="P1006">
        <v>0</v>
      </c>
      <c r="Q1006">
        <v>1858</v>
      </c>
      <c r="R1006">
        <v>199</v>
      </c>
      <c r="S1006">
        <v>60</v>
      </c>
      <c r="T1006">
        <v>681</v>
      </c>
      <c r="U1006">
        <v>65</v>
      </c>
      <c r="V1006">
        <v>716</v>
      </c>
      <c r="W1006">
        <v>127</v>
      </c>
      <c r="X1006">
        <v>204</v>
      </c>
      <c r="Y1006">
        <v>0</v>
      </c>
      <c r="Z1006">
        <v>117</v>
      </c>
      <c r="AA1006">
        <v>515</v>
      </c>
      <c r="AB1006">
        <v>987</v>
      </c>
      <c r="AC1006">
        <v>1125</v>
      </c>
      <c r="AD1006">
        <v>218</v>
      </c>
      <c r="AE1006">
        <v>4815</v>
      </c>
      <c r="AF1006">
        <v>1395</v>
      </c>
      <c r="AJ1006">
        <v>5.9</v>
      </c>
      <c r="AK1006" t="str">
        <f t="shared" si="15"/>
        <v>WP115-5000</v>
      </c>
    </row>
    <row r="1007" spans="1:37">
      <c r="A1007" t="s">
        <v>1814</v>
      </c>
      <c r="B1007" t="s">
        <v>1813</v>
      </c>
      <c r="C1007" t="s">
        <v>313</v>
      </c>
      <c r="D1007" t="s">
        <v>1810</v>
      </c>
      <c r="E1007">
        <v>43</v>
      </c>
      <c r="F1007">
        <v>3</v>
      </c>
      <c r="G1007">
        <v>252</v>
      </c>
      <c r="H1007">
        <v>204</v>
      </c>
      <c r="I1007">
        <v>122</v>
      </c>
      <c r="J1007">
        <v>168</v>
      </c>
      <c r="K1007">
        <v>2628</v>
      </c>
      <c r="L1007">
        <v>131</v>
      </c>
      <c r="M1007">
        <v>0</v>
      </c>
      <c r="N1007">
        <v>210</v>
      </c>
      <c r="O1007">
        <v>0</v>
      </c>
      <c r="P1007">
        <v>0</v>
      </c>
      <c r="Q1007">
        <v>2418</v>
      </c>
      <c r="R1007">
        <v>0</v>
      </c>
      <c r="S1007">
        <v>351</v>
      </c>
      <c r="T1007">
        <v>260</v>
      </c>
      <c r="U1007">
        <v>0</v>
      </c>
      <c r="V1007">
        <v>0</v>
      </c>
      <c r="W1007">
        <v>118</v>
      </c>
      <c r="X1007">
        <v>0</v>
      </c>
      <c r="Y1007">
        <v>0</v>
      </c>
      <c r="Z1007">
        <v>0</v>
      </c>
      <c r="AA1007">
        <v>520</v>
      </c>
      <c r="AB1007">
        <v>0</v>
      </c>
      <c r="AC1007">
        <v>89</v>
      </c>
      <c r="AD1007">
        <v>676</v>
      </c>
      <c r="AE1007">
        <v>2014</v>
      </c>
      <c r="AF1007">
        <v>1547</v>
      </c>
      <c r="AJ1007">
        <v>4.84</v>
      </c>
      <c r="AK1007" t="str">
        <f t="shared" si="15"/>
        <v>WP115-6200</v>
      </c>
    </row>
    <row r="1008" spans="1:37">
      <c r="A1008" t="s">
        <v>1815</v>
      </c>
      <c r="B1008" t="s">
        <v>1816</v>
      </c>
      <c r="C1008" t="s">
        <v>313</v>
      </c>
      <c r="D1008" t="s">
        <v>1810</v>
      </c>
      <c r="E1008">
        <v>43</v>
      </c>
      <c r="F1008">
        <v>12.1</v>
      </c>
      <c r="G1008">
        <v>169</v>
      </c>
      <c r="H1008">
        <v>68</v>
      </c>
      <c r="I1008">
        <v>204</v>
      </c>
      <c r="J1008">
        <v>243</v>
      </c>
      <c r="K1008">
        <v>3445</v>
      </c>
      <c r="L1008">
        <v>62</v>
      </c>
      <c r="M1008">
        <v>0</v>
      </c>
      <c r="N1008">
        <v>141</v>
      </c>
      <c r="O1008">
        <v>0</v>
      </c>
      <c r="P1008">
        <v>0</v>
      </c>
      <c r="Q1008">
        <v>3304</v>
      </c>
      <c r="R1008">
        <v>65</v>
      </c>
      <c r="S1008">
        <v>55</v>
      </c>
      <c r="T1008">
        <v>0</v>
      </c>
      <c r="U1008">
        <v>150</v>
      </c>
      <c r="V1008">
        <v>170</v>
      </c>
      <c r="W1008">
        <v>851</v>
      </c>
      <c r="X1008">
        <v>0</v>
      </c>
      <c r="Y1008">
        <v>168</v>
      </c>
      <c r="Z1008">
        <v>269</v>
      </c>
      <c r="AA1008">
        <v>795</v>
      </c>
      <c r="AB1008">
        <v>357</v>
      </c>
      <c r="AC1008">
        <v>106</v>
      </c>
      <c r="AD1008">
        <v>0</v>
      </c>
      <c r="AE1008">
        <v>2921</v>
      </c>
      <c r="AF1008">
        <v>3771</v>
      </c>
      <c r="AJ1008">
        <v>3.95</v>
      </c>
      <c r="AK1008" t="str">
        <f t="shared" si="15"/>
        <v>WP120-5000</v>
      </c>
    </row>
    <row r="1009" spans="1:37">
      <c r="A1009" t="s">
        <v>1817</v>
      </c>
      <c r="B1009" t="s">
        <v>1816</v>
      </c>
      <c r="C1009" t="s">
        <v>313</v>
      </c>
      <c r="D1009" t="s">
        <v>1810</v>
      </c>
      <c r="E1009">
        <v>43</v>
      </c>
      <c r="F1009">
        <v>482.5</v>
      </c>
      <c r="G1009">
        <v>0</v>
      </c>
      <c r="H1009">
        <v>5</v>
      </c>
      <c r="I1009">
        <v>2</v>
      </c>
      <c r="J1009">
        <v>102</v>
      </c>
      <c r="K1009">
        <v>9006</v>
      </c>
      <c r="L1009">
        <v>35</v>
      </c>
      <c r="M1009">
        <v>0</v>
      </c>
      <c r="N1009">
        <v>0</v>
      </c>
      <c r="O1009">
        <v>0</v>
      </c>
      <c r="P1009">
        <v>0</v>
      </c>
      <c r="Q1009">
        <v>9006</v>
      </c>
      <c r="R1009">
        <v>0</v>
      </c>
      <c r="S1009">
        <v>0</v>
      </c>
      <c r="T1009">
        <v>0</v>
      </c>
      <c r="U1009">
        <v>14</v>
      </c>
      <c r="V1009">
        <v>0</v>
      </c>
      <c r="W1009">
        <v>0</v>
      </c>
      <c r="X1009">
        <v>0</v>
      </c>
      <c r="Y1009">
        <v>47</v>
      </c>
      <c r="Z1009">
        <v>24</v>
      </c>
      <c r="AA1009">
        <v>0</v>
      </c>
      <c r="AB1009">
        <v>32</v>
      </c>
      <c r="AC1009">
        <v>0</v>
      </c>
      <c r="AD1009">
        <v>1112</v>
      </c>
      <c r="AE1009">
        <v>1229</v>
      </c>
      <c r="AF1009">
        <v>4972</v>
      </c>
      <c r="AJ1009">
        <v>3.7</v>
      </c>
      <c r="AK1009" t="str">
        <f t="shared" si="15"/>
        <v>WP120-6200</v>
      </c>
    </row>
    <row r="1010" spans="1:37">
      <c r="A1010" t="s">
        <v>1818</v>
      </c>
      <c r="B1010" t="s">
        <v>1819</v>
      </c>
      <c r="C1010" t="s">
        <v>313</v>
      </c>
      <c r="D1010" t="s">
        <v>1810</v>
      </c>
      <c r="E1010">
        <v>43</v>
      </c>
      <c r="F1010">
        <v>0.2</v>
      </c>
      <c r="G1010">
        <v>42</v>
      </c>
      <c r="H1010">
        <v>276</v>
      </c>
      <c r="I1010">
        <v>230</v>
      </c>
      <c r="J1010">
        <v>186</v>
      </c>
      <c r="K1010">
        <v>295</v>
      </c>
      <c r="L1010">
        <v>225</v>
      </c>
      <c r="M1010">
        <v>0</v>
      </c>
      <c r="N1010">
        <v>35</v>
      </c>
      <c r="O1010">
        <v>0</v>
      </c>
      <c r="P1010">
        <v>0</v>
      </c>
      <c r="Q1010">
        <v>260</v>
      </c>
      <c r="R1010">
        <v>175</v>
      </c>
      <c r="S1010">
        <v>420</v>
      </c>
      <c r="T1010">
        <v>286</v>
      </c>
      <c r="U1010">
        <v>121</v>
      </c>
      <c r="V1010">
        <v>278</v>
      </c>
      <c r="W1010">
        <v>88</v>
      </c>
      <c r="X1010">
        <v>189</v>
      </c>
      <c r="Y1010">
        <v>0</v>
      </c>
      <c r="Z1010">
        <v>162</v>
      </c>
      <c r="AA1010">
        <v>151</v>
      </c>
      <c r="AB1010">
        <v>25</v>
      </c>
      <c r="AC1010">
        <v>0</v>
      </c>
      <c r="AD1010">
        <v>507</v>
      </c>
      <c r="AE1010">
        <v>2227</v>
      </c>
      <c r="AF1010">
        <v>1604</v>
      </c>
      <c r="AJ1010">
        <v>4.8099999999999996</v>
      </c>
      <c r="AK1010" t="str">
        <f t="shared" si="15"/>
        <v>WP125-5000</v>
      </c>
    </row>
    <row r="1011" spans="1:37">
      <c r="A1011" t="s">
        <v>1820</v>
      </c>
      <c r="B1011" t="s">
        <v>1819</v>
      </c>
      <c r="C1011" t="s">
        <v>313</v>
      </c>
      <c r="D1011" t="s">
        <v>1810</v>
      </c>
      <c r="E1011">
        <v>43</v>
      </c>
      <c r="F1011">
        <v>3.9</v>
      </c>
      <c r="G1011">
        <v>21</v>
      </c>
      <c r="H1011">
        <v>84</v>
      </c>
      <c r="I1011">
        <v>51</v>
      </c>
      <c r="J1011">
        <v>36</v>
      </c>
      <c r="K1011">
        <v>1332</v>
      </c>
      <c r="L1011">
        <v>27</v>
      </c>
      <c r="M1011">
        <v>0</v>
      </c>
      <c r="N1011">
        <v>17</v>
      </c>
      <c r="O1011">
        <v>0</v>
      </c>
      <c r="P1011">
        <v>0</v>
      </c>
      <c r="Q1011">
        <v>1315</v>
      </c>
      <c r="R1011">
        <v>0</v>
      </c>
      <c r="S1011">
        <v>138</v>
      </c>
      <c r="T1011">
        <v>114</v>
      </c>
      <c r="U1011">
        <v>0</v>
      </c>
      <c r="V1011">
        <v>21</v>
      </c>
      <c r="W1011">
        <v>0</v>
      </c>
      <c r="X1011">
        <v>33</v>
      </c>
      <c r="Y1011">
        <v>68</v>
      </c>
      <c r="Z1011">
        <v>0</v>
      </c>
      <c r="AA1011">
        <v>0</v>
      </c>
      <c r="AB1011">
        <v>0</v>
      </c>
      <c r="AC1011">
        <v>0</v>
      </c>
      <c r="AD1011">
        <v>61</v>
      </c>
      <c r="AE1011">
        <v>435</v>
      </c>
      <c r="AF1011">
        <v>377</v>
      </c>
      <c r="AJ1011">
        <v>5.3</v>
      </c>
      <c r="AK1011" t="str">
        <f t="shared" si="15"/>
        <v>WP125-6200</v>
      </c>
    </row>
    <row r="1012" spans="1:37">
      <c r="A1012" t="s">
        <v>6017</v>
      </c>
      <c r="B1012" t="s">
        <v>1821</v>
      </c>
      <c r="C1012" t="s">
        <v>313</v>
      </c>
      <c r="D1012" t="s">
        <v>1822</v>
      </c>
      <c r="E1012">
        <v>43</v>
      </c>
      <c r="F1012">
        <v>0</v>
      </c>
      <c r="G1012">
        <v>0</v>
      </c>
      <c r="H1012">
        <v>0</v>
      </c>
      <c r="I1012">
        <v>6</v>
      </c>
      <c r="J1012">
        <v>4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26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37</v>
      </c>
      <c r="Y1012">
        <v>0</v>
      </c>
      <c r="Z1012">
        <v>0</v>
      </c>
      <c r="AA1012">
        <v>9</v>
      </c>
      <c r="AB1012">
        <v>0</v>
      </c>
      <c r="AC1012">
        <v>0</v>
      </c>
      <c r="AD1012">
        <v>2</v>
      </c>
      <c r="AE1012">
        <v>48</v>
      </c>
      <c r="AF1012">
        <v>50</v>
      </c>
      <c r="AJ1012">
        <v>2.95</v>
      </c>
      <c r="AK1012" t="str">
        <f t="shared" si="15"/>
        <v>WP130-5000</v>
      </c>
    </row>
    <row r="1013" spans="1:37">
      <c r="A1013" t="s">
        <v>1823</v>
      </c>
      <c r="B1013" t="s">
        <v>1821</v>
      </c>
      <c r="C1013" t="s">
        <v>313</v>
      </c>
      <c r="D1013" t="s">
        <v>1822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3</v>
      </c>
      <c r="K1013">
        <v>3090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3090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33</v>
      </c>
      <c r="AC1013">
        <v>0</v>
      </c>
      <c r="AD1013">
        <v>0</v>
      </c>
      <c r="AE1013">
        <v>33</v>
      </c>
      <c r="AF1013">
        <v>9</v>
      </c>
      <c r="AJ1013">
        <v>3.43</v>
      </c>
      <c r="AK1013" t="str">
        <f t="shared" si="15"/>
        <v>WP130-6200</v>
      </c>
    </row>
    <row r="1014" spans="1:37">
      <c r="A1014" t="s">
        <v>1824</v>
      </c>
      <c r="B1014" t="s">
        <v>1825</v>
      </c>
      <c r="C1014" t="s">
        <v>313</v>
      </c>
      <c r="D1014" t="s">
        <v>1786</v>
      </c>
      <c r="E1014">
        <v>43</v>
      </c>
      <c r="F1014">
        <v>1</v>
      </c>
      <c r="G1014">
        <v>12</v>
      </c>
      <c r="H1014">
        <v>158</v>
      </c>
      <c r="I1014">
        <v>126</v>
      </c>
      <c r="J1014">
        <v>96</v>
      </c>
      <c r="K1014">
        <v>621</v>
      </c>
      <c r="L1014">
        <v>18</v>
      </c>
      <c r="M1014">
        <v>0</v>
      </c>
      <c r="N1014">
        <v>10</v>
      </c>
      <c r="O1014">
        <v>0</v>
      </c>
      <c r="P1014">
        <v>0</v>
      </c>
      <c r="Q1014">
        <v>611</v>
      </c>
      <c r="R1014">
        <v>169</v>
      </c>
      <c r="S1014">
        <v>104</v>
      </c>
      <c r="T1014">
        <v>67</v>
      </c>
      <c r="U1014">
        <v>302</v>
      </c>
      <c r="V1014">
        <v>44</v>
      </c>
      <c r="W1014">
        <v>132</v>
      </c>
      <c r="X1014">
        <v>106</v>
      </c>
      <c r="Y1014">
        <v>27</v>
      </c>
      <c r="Z1014">
        <v>0</v>
      </c>
      <c r="AA1014">
        <v>199</v>
      </c>
      <c r="AB1014">
        <v>109</v>
      </c>
      <c r="AC1014">
        <v>57</v>
      </c>
      <c r="AD1014">
        <v>0</v>
      </c>
      <c r="AE1014">
        <v>1147</v>
      </c>
      <c r="AF1014">
        <v>269</v>
      </c>
      <c r="AJ1014">
        <v>5.66</v>
      </c>
      <c r="AK1014" t="str">
        <f t="shared" si="15"/>
        <v>WP140-5000</v>
      </c>
    </row>
    <row r="1015" spans="1:37">
      <c r="A1015" t="s">
        <v>1826</v>
      </c>
      <c r="B1015" t="s">
        <v>1825</v>
      </c>
      <c r="C1015" t="s">
        <v>313</v>
      </c>
      <c r="D1015" t="s">
        <v>1786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4</v>
      </c>
      <c r="K1015">
        <v>2110</v>
      </c>
      <c r="L1015">
        <v>19</v>
      </c>
      <c r="M1015">
        <v>0</v>
      </c>
      <c r="N1015">
        <v>0</v>
      </c>
      <c r="O1015">
        <v>0</v>
      </c>
      <c r="P1015">
        <v>0</v>
      </c>
      <c r="Q1015">
        <v>2110</v>
      </c>
      <c r="R1015">
        <v>21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46</v>
      </c>
      <c r="AD1015">
        <v>0</v>
      </c>
      <c r="AE1015">
        <v>46</v>
      </c>
      <c r="AF1015">
        <v>637</v>
      </c>
      <c r="AJ1015">
        <v>5.41</v>
      </c>
      <c r="AK1015" t="str">
        <f t="shared" si="15"/>
        <v>WP140-6200</v>
      </c>
    </row>
    <row r="1016" spans="1:37">
      <c r="A1016" t="s">
        <v>1827</v>
      </c>
      <c r="B1016" t="s">
        <v>1828</v>
      </c>
      <c r="C1016" t="s">
        <v>1028</v>
      </c>
      <c r="D1016" t="s">
        <v>1786</v>
      </c>
      <c r="E1016">
        <v>43</v>
      </c>
      <c r="F1016">
        <v>1</v>
      </c>
      <c r="G1016">
        <v>16</v>
      </c>
      <c r="H1016">
        <v>48</v>
      </c>
      <c r="I1016">
        <v>336</v>
      </c>
      <c r="J1016">
        <v>295</v>
      </c>
      <c r="K1016">
        <v>212</v>
      </c>
      <c r="L1016">
        <v>38</v>
      </c>
      <c r="M1016">
        <v>0</v>
      </c>
      <c r="N1016">
        <v>13</v>
      </c>
      <c r="O1016">
        <v>0</v>
      </c>
      <c r="P1016">
        <v>0</v>
      </c>
      <c r="Q1016">
        <v>199</v>
      </c>
      <c r="R1016">
        <v>24</v>
      </c>
      <c r="S1016">
        <v>51</v>
      </c>
      <c r="T1016">
        <v>94</v>
      </c>
      <c r="U1016">
        <v>0</v>
      </c>
      <c r="V1016">
        <v>750</v>
      </c>
      <c r="W1016">
        <v>0</v>
      </c>
      <c r="X1016">
        <v>1121</v>
      </c>
      <c r="Y1016">
        <v>0</v>
      </c>
      <c r="Z1016">
        <v>208</v>
      </c>
      <c r="AA1016">
        <v>67</v>
      </c>
      <c r="AB1016">
        <v>171</v>
      </c>
      <c r="AC1016">
        <v>963</v>
      </c>
      <c r="AD1016">
        <v>114</v>
      </c>
      <c r="AE1016">
        <v>3539</v>
      </c>
      <c r="AF1016">
        <v>3954</v>
      </c>
      <c r="AJ1016">
        <v>4.08</v>
      </c>
      <c r="AK1016" t="str">
        <f t="shared" si="15"/>
        <v>WP500-5000</v>
      </c>
    </row>
    <row r="1017" spans="1:37">
      <c r="A1017" t="s">
        <v>1829</v>
      </c>
      <c r="B1017" t="s">
        <v>1828</v>
      </c>
      <c r="C1017" t="s">
        <v>1028</v>
      </c>
      <c r="D1017" t="s">
        <v>1786</v>
      </c>
      <c r="E1017">
        <v>43</v>
      </c>
      <c r="F1017">
        <v>15.6</v>
      </c>
      <c r="G1017">
        <v>0</v>
      </c>
      <c r="H1017">
        <v>109</v>
      </c>
      <c r="I1017">
        <v>128</v>
      </c>
      <c r="J1017">
        <v>110</v>
      </c>
      <c r="K1017">
        <v>6762</v>
      </c>
      <c r="L1017">
        <v>11</v>
      </c>
      <c r="M1017">
        <v>0</v>
      </c>
      <c r="N1017">
        <v>0</v>
      </c>
      <c r="O1017">
        <v>0</v>
      </c>
      <c r="P1017">
        <v>0</v>
      </c>
      <c r="Q1017">
        <v>6762</v>
      </c>
      <c r="R1017">
        <v>33</v>
      </c>
      <c r="S1017">
        <v>17</v>
      </c>
      <c r="T1017">
        <v>309</v>
      </c>
      <c r="U1017">
        <v>0</v>
      </c>
      <c r="V1017">
        <v>14</v>
      </c>
      <c r="W1017">
        <v>14</v>
      </c>
      <c r="X1017">
        <v>412</v>
      </c>
      <c r="Y1017">
        <v>31</v>
      </c>
      <c r="Z1017">
        <v>220</v>
      </c>
      <c r="AA1017">
        <v>149</v>
      </c>
      <c r="AB1017">
        <v>13</v>
      </c>
      <c r="AC1017">
        <v>0</v>
      </c>
      <c r="AD1017">
        <v>138</v>
      </c>
      <c r="AE1017">
        <v>1317</v>
      </c>
      <c r="AF1017">
        <v>2846</v>
      </c>
      <c r="AJ1017">
        <v>4.17</v>
      </c>
      <c r="AK1017" t="str">
        <f t="shared" si="15"/>
        <v>WP500-6200</v>
      </c>
    </row>
    <row r="1018" spans="1:37">
      <c r="A1018" t="s">
        <v>1832</v>
      </c>
      <c r="B1018" t="s">
        <v>1831</v>
      </c>
      <c r="C1018" t="s">
        <v>318</v>
      </c>
      <c r="D1018" t="s">
        <v>1425</v>
      </c>
      <c r="E1018">
        <v>50</v>
      </c>
      <c r="F1018">
        <v>27.8</v>
      </c>
      <c r="G1018">
        <v>22</v>
      </c>
      <c r="H1018">
        <v>4</v>
      </c>
      <c r="I1018">
        <v>10</v>
      </c>
      <c r="J1018">
        <v>55</v>
      </c>
      <c r="K1018">
        <v>500</v>
      </c>
      <c r="L1018">
        <v>0</v>
      </c>
      <c r="M1018">
        <v>0</v>
      </c>
      <c r="N1018">
        <v>18</v>
      </c>
      <c r="O1018">
        <v>0</v>
      </c>
      <c r="P1018">
        <v>0</v>
      </c>
      <c r="Q1018">
        <v>482</v>
      </c>
      <c r="R1018">
        <v>21</v>
      </c>
      <c r="S1018">
        <v>0</v>
      </c>
      <c r="T1018">
        <v>13</v>
      </c>
      <c r="U1018">
        <v>0</v>
      </c>
      <c r="V1018">
        <v>8</v>
      </c>
      <c r="W1018">
        <v>0</v>
      </c>
      <c r="X1018">
        <v>40</v>
      </c>
      <c r="Y1018">
        <v>0</v>
      </c>
      <c r="Z1018">
        <v>0</v>
      </c>
      <c r="AA1018">
        <v>84</v>
      </c>
      <c r="AB1018">
        <v>200</v>
      </c>
      <c r="AC1018">
        <v>315</v>
      </c>
      <c r="AD1018">
        <v>0</v>
      </c>
      <c r="AE1018">
        <v>660</v>
      </c>
      <c r="AF1018">
        <v>409</v>
      </c>
      <c r="AJ1018">
        <v>6.67</v>
      </c>
      <c r="AK1018" t="str">
        <f t="shared" si="15"/>
        <v>WT741-5000</v>
      </c>
    </row>
    <row r="1019" spans="1:37">
      <c r="A1019" t="s">
        <v>1833</v>
      </c>
      <c r="B1019" t="s">
        <v>1831</v>
      </c>
      <c r="C1019" t="s">
        <v>318</v>
      </c>
      <c r="D1019" t="s">
        <v>292</v>
      </c>
      <c r="E1019">
        <v>50</v>
      </c>
      <c r="F1019">
        <v>0</v>
      </c>
      <c r="G1019">
        <v>0</v>
      </c>
      <c r="H1019">
        <v>0</v>
      </c>
      <c r="I1019">
        <v>1</v>
      </c>
      <c r="J1019">
        <v>21</v>
      </c>
      <c r="K1019">
        <v>292</v>
      </c>
      <c r="L1019">
        <v>16</v>
      </c>
      <c r="M1019">
        <v>0</v>
      </c>
      <c r="N1019">
        <v>0</v>
      </c>
      <c r="O1019">
        <v>0</v>
      </c>
      <c r="P1019">
        <v>0</v>
      </c>
      <c r="Q1019">
        <v>292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8</v>
      </c>
      <c r="Y1019">
        <v>0</v>
      </c>
      <c r="Z1019">
        <v>71</v>
      </c>
      <c r="AA1019">
        <v>88</v>
      </c>
      <c r="AB1019">
        <v>56</v>
      </c>
      <c r="AC1019">
        <v>30</v>
      </c>
      <c r="AD1019">
        <v>0</v>
      </c>
      <c r="AE1019">
        <v>253</v>
      </c>
      <c r="AF1019">
        <v>289</v>
      </c>
      <c r="AJ1019">
        <v>6</v>
      </c>
      <c r="AK1019" t="str">
        <f t="shared" si="15"/>
        <v>WT741-6200</v>
      </c>
    </row>
    <row r="1020" spans="1:37">
      <c r="A1020" t="s">
        <v>1834</v>
      </c>
      <c r="B1020" t="s">
        <v>1835</v>
      </c>
      <c r="C1020" t="s">
        <v>267</v>
      </c>
      <c r="D1020" t="s">
        <v>1786</v>
      </c>
      <c r="E1020">
        <v>43</v>
      </c>
      <c r="F1020">
        <v>1.3</v>
      </c>
      <c r="G1020">
        <v>122</v>
      </c>
      <c r="H1020">
        <v>433</v>
      </c>
      <c r="I1020">
        <v>466</v>
      </c>
      <c r="J1020">
        <v>396</v>
      </c>
      <c r="K1020">
        <v>2289</v>
      </c>
      <c r="L1020">
        <v>84</v>
      </c>
      <c r="M1020">
        <v>0</v>
      </c>
      <c r="N1020">
        <v>102</v>
      </c>
      <c r="O1020">
        <v>0</v>
      </c>
      <c r="P1020">
        <v>355</v>
      </c>
      <c r="Q1020">
        <v>2187</v>
      </c>
      <c r="R1020">
        <v>0</v>
      </c>
      <c r="S1020">
        <v>689</v>
      </c>
      <c r="T1020">
        <v>60</v>
      </c>
      <c r="U1020">
        <v>551</v>
      </c>
      <c r="V1020">
        <v>148</v>
      </c>
      <c r="W1020">
        <v>744</v>
      </c>
      <c r="X1020">
        <v>606</v>
      </c>
      <c r="Y1020">
        <v>0</v>
      </c>
      <c r="Z1020">
        <v>1493</v>
      </c>
      <c r="AA1020">
        <v>0</v>
      </c>
      <c r="AB1020">
        <v>18</v>
      </c>
      <c r="AC1020">
        <v>291</v>
      </c>
      <c r="AD1020">
        <v>147</v>
      </c>
      <c r="AE1020">
        <v>4747</v>
      </c>
      <c r="AF1020">
        <v>3766</v>
      </c>
      <c r="AJ1020">
        <v>4.8099999999999996</v>
      </c>
      <c r="AK1020" t="str">
        <f t="shared" si="15"/>
        <v>WT790-5000</v>
      </c>
    </row>
    <row r="1021" spans="1:37">
      <c r="A1021" t="s">
        <v>1836</v>
      </c>
      <c r="B1021" t="s">
        <v>1835</v>
      </c>
      <c r="C1021" t="s">
        <v>267</v>
      </c>
      <c r="D1021" t="s">
        <v>1786</v>
      </c>
      <c r="E1021">
        <v>43</v>
      </c>
      <c r="F1021">
        <v>3.6</v>
      </c>
      <c r="G1021">
        <v>0</v>
      </c>
      <c r="H1021">
        <v>47</v>
      </c>
      <c r="I1021">
        <v>226</v>
      </c>
      <c r="J1021">
        <v>330</v>
      </c>
      <c r="K1021">
        <v>683</v>
      </c>
      <c r="L1021">
        <v>5</v>
      </c>
      <c r="M1021">
        <v>0</v>
      </c>
      <c r="N1021">
        <v>0</v>
      </c>
      <c r="O1021">
        <v>0</v>
      </c>
      <c r="P1021">
        <v>0</v>
      </c>
      <c r="Q1021">
        <v>683</v>
      </c>
      <c r="R1021">
        <v>35</v>
      </c>
      <c r="S1021">
        <v>25</v>
      </c>
      <c r="T1021">
        <v>40</v>
      </c>
      <c r="U1021">
        <v>76</v>
      </c>
      <c r="V1021">
        <v>445</v>
      </c>
      <c r="W1021">
        <v>288</v>
      </c>
      <c r="X1021">
        <v>481</v>
      </c>
      <c r="Y1021">
        <v>111</v>
      </c>
      <c r="Z1021">
        <v>0</v>
      </c>
      <c r="AA1021">
        <v>582</v>
      </c>
      <c r="AB1021">
        <v>494</v>
      </c>
      <c r="AC1021">
        <v>1049</v>
      </c>
      <c r="AD1021">
        <v>365</v>
      </c>
      <c r="AE1021">
        <v>3956</v>
      </c>
      <c r="AF1021">
        <v>2001</v>
      </c>
      <c r="AJ1021">
        <v>4.67</v>
      </c>
      <c r="AK1021" t="str">
        <f t="shared" si="15"/>
        <v>WT790-6200</v>
      </c>
    </row>
    <row r="1022" spans="1:37">
      <c r="A1022" t="s">
        <v>1837</v>
      </c>
      <c r="B1022" t="s">
        <v>1838</v>
      </c>
      <c r="C1022" t="s">
        <v>329</v>
      </c>
      <c r="D1022" t="s">
        <v>1839</v>
      </c>
      <c r="E1022">
        <v>50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2945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2945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909</v>
      </c>
      <c r="AJ1022">
        <v>4.92</v>
      </c>
      <c r="AK1022" t="str">
        <f t="shared" si="15"/>
        <v>WT840-6200</v>
      </c>
    </row>
    <row r="1023" spans="1:37">
      <c r="A1023" t="s">
        <v>1840</v>
      </c>
      <c r="B1023" t="s">
        <v>1841</v>
      </c>
      <c r="C1023" t="s">
        <v>267</v>
      </c>
      <c r="E1023">
        <v>43</v>
      </c>
      <c r="F1023">
        <v>0</v>
      </c>
      <c r="G1023">
        <v>55</v>
      </c>
      <c r="H1023">
        <v>132</v>
      </c>
      <c r="I1023">
        <v>235</v>
      </c>
      <c r="J1023">
        <v>192</v>
      </c>
      <c r="K1023">
        <v>56</v>
      </c>
      <c r="L1023">
        <v>463</v>
      </c>
      <c r="M1023">
        <v>0</v>
      </c>
      <c r="N1023">
        <v>46</v>
      </c>
      <c r="O1023">
        <v>0</v>
      </c>
      <c r="P1023">
        <v>0</v>
      </c>
      <c r="Q1023">
        <v>10</v>
      </c>
      <c r="R1023">
        <v>321</v>
      </c>
      <c r="S1023">
        <v>0</v>
      </c>
      <c r="T1023">
        <v>287</v>
      </c>
      <c r="U1023">
        <v>108</v>
      </c>
      <c r="V1023">
        <v>64</v>
      </c>
      <c r="W1023">
        <v>608</v>
      </c>
      <c r="X1023">
        <v>343</v>
      </c>
      <c r="Y1023">
        <v>33</v>
      </c>
      <c r="Z1023">
        <v>258</v>
      </c>
      <c r="AA1023">
        <v>122</v>
      </c>
      <c r="AB1023">
        <v>117</v>
      </c>
      <c r="AC1023">
        <v>359</v>
      </c>
      <c r="AD1023">
        <v>0</v>
      </c>
      <c r="AE1023">
        <v>2299</v>
      </c>
      <c r="AF1023">
        <v>4309</v>
      </c>
      <c r="AJ1023">
        <v>6.42</v>
      </c>
      <c r="AK1023" t="str">
        <f t="shared" si="15"/>
        <v>WT850-5000</v>
      </c>
    </row>
    <row r="1024" spans="1:37">
      <c r="A1024" t="s">
        <v>1842</v>
      </c>
      <c r="B1024" t="s">
        <v>1841</v>
      </c>
      <c r="C1024" t="s">
        <v>267</v>
      </c>
      <c r="E1024">
        <v>43</v>
      </c>
      <c r="F1024">
        <v>3.3</v>
      </c>
      <c r="G1024">
        <v>34</v>
      </c>
      <c r="H1024">
        <v>25</v>
      </c>
      <c r="I1024">
        <v>181</v>
      </c>
      <c r="J1024">
        <v>243</v>
      </c>
      <c r="K1024">
        <v>355</v>
      </c>
      <c r="L1024">
        <v>0</v>
      </c>
      <c r="M1024">
        <v>0</v>
      </c>
      <c r="N1024">
        <v>29</v>
      </c>
      <c r="O1024">
        <v>0</v>
      </c>
      <c r="P1024">
        <v>0</v>
      </c>
      <c r="Q1024">
        <v>326</v>
      </c>
      <c r="R1024">
        <v>43</v>
      </c>
      <c r="S1024">
        <v>74</v>
      </c>
      <c r="T1024">
        <v>0</v>
      </c>
      <c r="U1024">
        <v>0</v>
      </c>
      <c r="V1024">
        <v>0</v>
      </c>
      <c r="W1024">
        <v>1013</v>
      </c>
      <c r="X1024">
        <v>0</v>
      </c>
      <c r="Y1024">
        <v>212</v>
      </c>
      <c r="Z1024">
        <v>0</v>
      </c>
      <c r="AA1024">
        <v>298</v>
      </c>
      <c r="AB1024">
        <v>568</v>
      </c>
      <c r="AC1024">
        <v>389</v>
      </c>
      <c r="AD1024">
        <v>361</v>
      </c>
      <c r="AE1024">
        <v>2915</v>
      </c>
      <c r="AF1024">
        <v>1154</v>
      </c>
      <c r="AJ1024">
        <v>6.04</v>
      </c>
      <c r="AK1024" t="str">
        <f t="shared" si="15"/>
        <v>WT850-6200</v>
      </c>
    </row>
    <row r="1025" spans="1:37">
      <c r="A1025" t="s">
        <v>1843</v>
      </c>
      <c r="B1025" t="s">
        <v>1844</v>
      </c>
      <c r="C1025" t="s">
        <v>338</v>
      </c>
      <c r="D1025" t="s">
        <v>284</v>
      </c>
      <c r="E1025">
        <v>43</v>
      </c>
      <c r="F1025">
        <v>32.6</v>
      </c>
      <c r="G1025">
        <v>22</v>
      </c>
      <c r="H1025">
        <v>20</v>
      </c>
      <c r="I1025">
        <v>35</v>
      </c>
      <c r="J1025">
        <v>35</v>
      </c>
      <c r="K1025">
        <v>2674</v>
      </c>
      <c r="L1025">
        <v>33</v>
      </c>
      <c r="M1025">
        <v>0</v>
      </c>
      <c r="N1025">
        <v>19</v>
      </c>
      <c r="O1025">
        <v>0</v>
      </c>
      <c r="P1025">
        <v>0</v>
      </c>
      <c r="Q1025">
        <v>2655</v>
      </c>
      <c r="R1025">
        <v>13</v>
      </c>
      <c r="S1025">
        <v>29</v>
      </c>
      <c r="T1025">
        <v>21</v>
      </c>
      <c r="U1025">
        <v>11</v>
      </c>
      <c r="V1025">
        <v>92</v>
      </c>
      <c r="W1025">
        <v>52</v>
      </c>
      <c r="X1025">
        <v>3</v>
      </c>
      <c r="Y1025">
        <v>37</v>
      </c>
      <c r="Z1025">
        <v>0</v>
      </c>
      <c r="AA1025">
        <v>133</v>
      </c>
      <c r="AB1025">
        <v>32</v>
      </c>
      <c r="AC1025">
        <v>8</v>
      </c>
      <c r="AD1025">
        <v>0</v>
      </c>
      <c r="AE1025">
        <v>418</v>
      </c>
      <c r="AF1025">
        <v>2682</v>
      </c>
      <c r="AJ1025">
        <v>5.77</v>
      </c>
      <c r="AK1025" t="str">
        <f t="shared" si="15"/>
        <v>WT860-5000</v>
      </c>
    </row>
    <row r="1026" spans="1:37">
      <c r="A1026" t="s">
        <v>1845</v>
      </c>
      <c r="B1026" t="s">
        <v>1844</v>
      </c>
      <c r="C1026" t="s">
        <v>338</v>
      </c>
      <c r="D1026" t="s">
        <v>284</v>
      </c>
      <c r="E1026">
        <v>43</v>
      </c>
      <c r="F1026">
        <v>20</v>
      </c>
      <c r="G1026">
        <v>21</v>
      </c>
      <c r="H1026">
        <v>25</v>
      </c>
      <c r="I1026">
        <v>42</v>
      </c>
      <c r="J1026">
        <v>89</v>
      </c>
      <c r="K1026">
        <v>2013</v>
      </c>
      <c r="L1026">
        <v>6</v>
      </c>
      <c r="M1026">
        <v>0</v>
      </c>
      <c r="N1026">
        <v>17</v>
      </c>
      <c r="O1026">
        <v>0</v>
      </c>
      <c r="P1026">
        <v>0</v>
      </c>
      <c r="Q1026">
        <v>1996</v>
      </c>
      <c r="R1026">
        <v>0</v>
      </c>
      <c r="S1026">
        <v>45</v>
      </c>
      <c r="T1026">
        <v>8</v>
      </c>
      <c r="U1026">
        <v>22</v>
      </c>
      <c r="V1026">
        <v>0</v>
      </c>
      <c r="W1026">
        <v>0</v>
      </c>
      <c r="X1026">
        <v>178</v>
      </c>
      <c r="Y1026">
        <v>6</v>
      </c>
      <c r="Z1026">
        <v>319</v>
      </c>
      <c r="AA1026">
        <v>0</v>
      </c>
      <c r="AB1026">
        <v>67</v>
      </c>
      <c r="AC1026">
        <v>400</v>
      </c>
      <c r="AD1026">
        <v>28</v>
      </c>
      <c r="AE1026">
        <v>1073</v>
      </c>
      <c r="AF1026">
        <v>255</v>
      </c>
      <c r="AJ1026">
        <v>5.77</v>
      </c>
      <c r="AK1026" t="str">
        <f t="shared" si="15"/>
        <v>WT860-6200</v>
      </c>
    </row>
    <row r="1027" spans="1:37">
      <c r="A1027" t="s">
        <v>1846</v>
      </c>
      <c r="B1027" t="s">
        <v>1847</v>
      </c>
      <c r="C1027" t="s">
        <v>338</v>
      </c>
      <c r="D1027" t="s">
        <v>284</v>
      </c>
      <c r="E1027">
        <v>43</v>
      </c>
      <c r="F1027">
        <v>16.100000000000001</v>
      </c>
      <c r="G1027">
        <v>59</v>
      </c>
      <c r="H1027">
        <v>182</v>
      </c>
      <c r="I1027">
        <v>540</v>
      </c>
      <c r="J1027">
        <v>533</v>
      </c>
      <c r="K1027">
        <v>11735</v>
      </c>
      <c r="L1027">
        <v>601</v>
      </c>
      <c r="M1027">
        <v>0</v>
      </c>
      <c r="N1027">
        <v>49</v>
      </c>
      <c r="O1027">
        <v>0</v>
      </c>
      <c r="P1027">
        <v>0</v>
      </c>
      <c r="Q1027">
        <v>11686</v>
      </c>
      <c r="R1027">
        <v>0</v>
      </c>
      <c r="S1027">
        <v>233</v>
      </c>
      <c r="T1027">
        <v>171</v>
      </c>
      <c r="U1027">
        <v>142</v>
      </c>
      <c r="V1027">
        <v>1130</v>
      </c>
      <c r="W1027">
        <v>126</v>
      </c>
      <c r="X1027">
        <v>1436</v>
      </c>
      <c r="Y1027">
        <v>520</v>
      </c>
      <c r="Z1027">
        <v>508</v>
      </c>
      <c r="AA1027">
        <v>688</v>
      </c>
      <c r="AB1027">
        <v>1049</v>
      </c>
      <c r="AC1027">
        <v>205</v>
      </c>
      <c r="AD1027">
        <v>192</v>
      </c>
      <c r="AE1027">
        <v>6400</v>
      </c>
      <c r="AF1027">
        <v>9046</v>
      </c>
      <c r="AJ1027">
        <v>4.91</v>
      </c>
      <c r="AK1027" t="str">
        <f t="shared" si="15"/>
        <v>WT870-5000</v>
      </c>
    </row>
    <row r="1028" spans="1:37">
      <c r="A1028" t="s">
        <v>1848</v>
      </c>
      <c r="B1028" t="s">
        <v>1847</v>
      </c>
      <c r="C1028" t="s">
        <v>338</v>
      </c>
      <c r="D1028" t="s">
        <v>284</v>
      </c>
      <c r="E1028">
        <v>43</v>
      </c>
      <c r="F1028">
        <v>362.5</v>
      </c>
      <c r="G1028">
        <v>41</v>
      </c>
      <c r="H1028">
        <v>5</v>
      </c>
      <c r="I1028">
        <v>206</v>
      </c>
      <c r="J1028">
        <v>379</v>
      </c>
      <c r="K1028">
        <v>6801</v>
      </c>
      <c r="L1028">
        <v>9</v>
      </c>
      <c r="M1028">
        <v>0</v>
      </c>
      <c r="N1028">
        <v>34</v>
      </c>
      <c r="O1028">
        <v>0</v>
      </c>
      <c r="P1028">
        <v>0</v>
      </c>
      <c r="Q1028">
        <v>6767</v>
      </c>
      <c r="R1028">
        <v>1196</v>
      </c>
      <c r="S1028">
        <v>0</v>
      </c>
      <c r="T1028">
        <v>10</v>
      </c>
      <c r="U1028">
        <v>4</v>
      </c>
      <c r="V1028">
        <v>166</v>
      </c>
      <c r="W1028">
        <v>0</v>
      </c>
      <c r="X1028">
        <v>1056</v>
      </c>
      <c r="Y1028">
        <v>293</v>
      </c>
      <c r="Z1028">
        <v>775</v>
      </c>
      <c r="AA1028">
        <v>232</v>
      </c>
      <c r="AB1028">
        <v>1207</v>
      </c>
      <c r="AC1028">
        <v>801</v>
      </c>
      <c r="AD1028">
        <v>0</v>
      </c>
      <c r="AE1028">
        <v>4544</v>
      </c>
      <c r="AF1028">
        <v>5509</v>
      </c>
      <c r="AJ1028">
        <v>5.77</v>
      </c>
      <c r="AK1028" t="str">
        <f t="shared" si="15"/>
        <v>WT870-6200</v>
      </c>
    </row>
    <row r="1029" spans="1:37">
      <c r="A1029" t="s">
        <v>1849</v>
      </c>
      <c r="B1029" t="s">
        <v>1850</v>
      </c>
      <c r="C1029" t="s">
        <v>338</v>
      </c>
      <c r="D1029" t="s">
        <v>284</v>
      </c>
      <c r="E1029">
        <v>43</v>
      </c>
      <c r="F1029">
        <v>75.2</v>
      </c>
      <c r="G1029">
        <v>11</v>
      </c>
      <c r="H1029">
        <v>19</v>
      </c>
      <c r="I1029">
        <v>10</v>
      </c>
      <c r="J1029">
        <v>5</v>
      </c>
      <c r="K1029">
        <v>5821</v>
      </c>
      <c r="L1029">
        <v>34</v>
      </c>
      <c r="M1029">
        <v>0</v>
      </c>
      <c r="N1029">
        <v>9</v>
      </c>
      <c r="O1029">
        <v>0</v>
      </c>
      <c r="P1029">
        <v>0</v>
      </c>
      <c r="Q1029">
        <v>5812</v>
      </c>
      <c r="R1029">
        <v>0</v>
      </c>
      <c r="S1029">
        <v>58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58</v>
      </c>
      <c r="AF1029">
        <v>6123</v>
      </c>
      <c r="AJ1029">
        <v>6.75</v>
      </c>
      <c r="AK1029" t="str">
        <f t="shared" ref="AK1029:AK1092" si="16">MID(A1029,4,10)</f>
        <v>WT880-5000</v>
      </c>
    </row>
    <row r="1030" spans="1:37">
      <c r="A1030" t="s">
        <v>1851</v>
      </c>
      <c r="B1030" t="s">
        <v>1850</v>
      </c>
      <c r="C1030" t="s">
        <v>338</v>
      </c>
      <c r="D1030" t="s">
        <v>284</v>
      </c>
      <c r="E1030">
        <v>43</v>
      </c>
      <c r="F1030">
        <v>0</v>
      </c>
      <c r="G1030">
        <v>21</v>
      </c>
      <c r="H1030">
        <v>0</v>
      </c>
      <c r="I1030">
        <v>0</v>
      </c>
      <c r="J1030">
        <v>6</v>
      </c>
      <c r="K1030">
        <v>1501</v>
      </c>
      <c r="L1030">
        <v>0</v>
      </c>
      <c r="M1030">
        <v>0</v>
      </c>
      <c r="N1030">
        <v>17</v>
      </c>
      <c r="O1030">
        <v>0</v>
      </c>
      <c r="P1030">
        <v>0</v>
      </c>
      <c r="Q1030">
        <v>1484</v>
      </c>
      <c r="R1030">
        <v>23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38</v>
      </c>
      <c r="AA1030">
        <v>0</v>
      </c>
      <c r="AB1030">
        <v>27</v>
      </c>
      <c r="AC1030">
        <v>8</v>
      </c>
      <c r="AD1030">
        <v>0</v>
      </c>
      <c r="AE1030">
        <v>73</v>
      </c>
      <c r="AF1030">
        <v>176</v>
      </c>
      <c r="AJ1030">
        <v>5.14</v>
      </c>
      <c r="AK1030" t="str">
        <f t="shared" si="16"/>
        <v>WT880-6200</v>
      </c>
    </row>
    <row r="1031" spans="1:37">
      <c r="A1031" t="s">
        <v>1852</v>
      </c>
      <c r="B1031" t="s">
        <v>1853</v>
      </c>
      <c r="C1031" t="s">
        <v>110</v>
      </c>
      <c r="D1031" t="s">
        <v>1854</v>
      </c>
      <c r="E1031">
        <v>43</v>
      </c>
      <c r="F1031">
        <v>50.6</v>
      </c>
      <c r="G1031">
        <v>0</v>
      </c>
      <c r="H1031">
        <v>3</v>
      </c>
      <c r="I1031">
        <v>10</v>
      </c>
      <c r="J1031">
        <v>58</v>
      </c>
      <c r="K1031">
        <v>675</v>
      </c>
      <c r="L1031">
        <v>2</v>
      </c>
      <c r="M1031">
        <v>0</v>
      </c>
      <c r="N1031">
        <v>0</v>
      </c>
      <c r="O1031">
        <v>0</v>
      </c>
      <c r="P1031">
        <v>0</v>
      </c>
      <c r="Q1031">
        <v>675</v>
      </c>
      <c r="R1031">
        <v>9</v>
      </c>
      <c r="S1031">
        <v>0</v>
      </c>
      <c r="T1031">
        <v>10</v>
      </c>
      <c r="U1031">
        <v>0</v>
      </c>
      <c r="V1031">
        <v>0</v>
      </c>
      <c r="W1031">
        <v>48</v>
      </c>
      <c r="X1031">
        <v>0</v>
      </c>
      <c r="Y1031">
        <v>12</v>
      </c>
      <c r="Z1031">
        <v>222</v>
      </c>
      <c r="AA1031">
        <v>408</v>
      </c>
      <c r="AB1031">
        <v>0</v>
      </c>
      <c r="AC1031">
        <v>0</v>
      </c>
      <c r="AD1031">
        <v>0</v>
      </c>
      <c r="AE1031">
        <v>700</v>
      </c>
      <c r="AF1031">
        <v>794</v>
      </c>
      <c r="AJ1031">
        <v>4.6100000000000003</v>
      </c>
      <c r="AK1031" t="str">
        <f t="shared" si="16"/>
        <v>WT890-6200</v>
      </c>
    </row>
    <row r="1032" spans="1:37">
      <c r="A1032" t="s">
        <v>1855</v>
      </c>
      <c r="B1032" t="s">
        <v>1856</v>
      </c>
      <c r="C1032" t="s">
        <v>275</v>
      </c>
      <c r="D1032" t="s">
        <v>306</v>
      </c>
      <c r="E1032">
        <v>43</v>
      </c>
      <c r="F1032">
        <v>3</v>
      </c>
      <c r="G1032">
        <v>151</v>
      </c>
      <c r="H1032">
        <v>342</v>
      </c>
      <c r="I1032">
        <v>208</v>
      </c>
      <c r="J1032">
        <v>325</v>
      </c>
      <c r="K1032">
        <v>4290</v>
      </c>
      <c r="L1032">
        <v>425</v>
      </c>
      <c r="M1032">
        <v>0</v>
      </c>
      <c r="N1032">
        <v>126</v>
      </c>
      <c r="O1032">
        <v>0</v>
      </c>
      <c r="P1032">
        <v>0</v>
      </c>
      <c r="Q1032">
        <v>4164</v>
      </c>
      <c r="R1032">
        <v>128</v>
      </c>
      <c r="S1032">
        <v>0</v>
      </c>
      <c r="T1032">
        <v>403</v>
      </c>
      <c r="U1032">
        <v>624</v>
      </c>
      <c r="V1032">
        <v>0</v>
      </c>
      <c r="W1032">
        <v>32</v>
      </c>
      <c r="X1032">
        <v>188</v>
      </c>
      <c r="Y1032">
        <v>201</v>
      </c>
      <c r="Z1032">
        <v>239</v>
      </c>
      <c r="AA1032">
        <v>341</v>
      </c>
      <c r="AB1032">
        <v>961</v>
      </c>
      <c r="AC1032">
        <v>726</v>
      </c>
      <c r="AD1032">
        <v>189</v>
      </c>
      <c r="AE1032">
        <v>3904</v>
      </c>
      <c r="AF1032">
        <v>6778</v>
      </c>
      <c r="AJ1032">
        <v>3.45</v>
      </c>
      <c r="AK1032" t="str">
        <f t="shared" si="16"/>
        <v>WW011-5000</v>
      </c>
    </row>
    <row r="1033" spans="1:37">
      <c r="A1033" t="s">
        <v>1857</v>
      </c>
      <c r="B1033" t="s">
        <v>1856</v>
      </c>
      <c r="C1033" t="s">
        <v>275</v>
      </c>
      <c r="D1033" t="s">
        <v>306</v>
      </c>
      <c r="E1033">
        <v>43</v>
      </c>
      <c r="F1033">
        <v>3.7</v>
      </c>
      <c r="G1033">
        <v>20</v>
      </c>
      <c r="H1033">
        <v>169</v>
      </c>
      <c r="I1033">
        <v>217</v>
      </c>
      <c r="J1033">
        <v>301</v>
      </c>
      <c r="K1033">
        <v>2495</v>
      </c>
      <c r="L1033">
        <v>31</v>
      </c>
      <c r="M1033">
        <v>0</v>
      </c>
      <c r="N1033">
        <v>16</v>
      </c>
      <c r="O1033">
        <v>0</v>
      </c>
      <c r="P1033">
        <v>0</v>
      </c>
      <c r="Q1033">
        <v>2479</v>
      </c>
      <c r="R1033">
        <v>17</v>
      </c>
      <c r="S1033">
        <v>23</v>
      </c>
      <c r="T1033">
        <v>0</v>
      </c>
      <c r="U1033">
        <v>483</v>
      </c>
      <c r="V1033">
        <v>174</v>
      </c>
      <c r="W1033">
        <v>608</v>
      </c>
      <c r="X1033">
        <v>14</v>
      </c>
      <c r="Y1033">
        <v>556</v>
      </c>
      <c r="Z1033">
        <v>951</v>
      </c>
      <c r="AA1033">
        <v>150</v>
      </c>
      <c r="AB1033">
        <v>81</v>
      </c>
      <c r="AC1033">
        <v>124</v>
      </c>
      <c r="AD1033">
        <v>451</v>
      </c>
      <c r="AE1033">
        <v>3615</v>
      </c>
      <c r="AF1033">
        <v>4746</v>
      </c>
      <c r="AJ1033">
        <v>3.45</v>
      </c>
      <c r="AK1033" t="str">
        <f t="shared" si="16"/>
        <v>WW011-6200</v>
      </c>
    </row>
    <row r="1034" spans="1:37">
      <c r="A1034" t="s">
        <v>1858</v>
      </c>
      <c r="B1034" t="s">
        <v>1859</v>
      </c>
      <c r="C1034" t="s">
        <v>110</v>
      </c>
      <c r="D1034" t="s">
        <v>667</v>
      </c>
      <c r="E1034">
        <v>43</v>
      </c>
      <c r="F1034">
        <v>0</v>
      </c>
      <c r="G1034">
        <v>0</v>
      </c>
      <c r="H1034">
        <v>0</v>
      </c>
      <c r="I1034">
        <v>0</v>
      </c>
      <c r="J1034">
        <v>3</v>
      </c>
      <c r="K1034">
        <v>729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729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11</v>
      </c>
      <c r="Z1034">
        <v>13</v>
      </c>
      <c r="AA1034">
        <v>0</v>
      </c>
      <c r="AB1034">
        <v>0</v>
      </c>
      <c r="AC1034">
        <v>0</v>
      </c>
      <c r="AD1034">
        <v>7</v>
      </c>
      <c r="AE1034">
        <v>31</v>
      </c>
      <c r="AF1034">
        <v>164</v>
      </c>
      <c r="AJ1034">
        <v>4.1500000000000004</v>
      </c>
      <c r="AK1034" t="str">
        <f t="shared" si="16"/>
        <v>WW020-5000</v>
      </c>
    </row>
    <row r="1035" spans="1:37">
      <c r="A1035" t="s">
        <v>1860</v>
      </c>
      <c r="B1035" t="s">
        <v>1859</v>
      </c>
      <c r="C1035" t="s">
        <v>110</v>
      </c>
      <c r="D1035" t="s">
        <v>667</v>
      </c>
      <c r="E1035">
        <v>43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4205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4205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137</v>
      </c>
      <c r="AJ1035">
        <v>4.25</v>
      </c>
      <c r="AK1035" t="str">
        <f t="shared" si="16"/>
        <v>WW020-6200</v>
      </c>
    </row>
    <row r="1036" spans="1:37">
      <c r="A1036" t="s">
        <v>1861</v>
      </c>
      <c r="B1036" t="s">
        <v>1862</v>
      </c>
      <c r="C1036" t="s">
        <v>1028</v>
      </c>
      <c r="D1036" t="s">
        <v>284</v>
      </c>
      <c r="E1036">
        <v>40</v>
      </c>
      <c r="F1036">
        <v>6.6</v>
      </c>
      <c r="G1036">
        <v>43</v>
      </c>
      <c r="H1036">
        <v>68</v>
      </c>
      <c r="I1036">
        <v>62</v>
      </c>
      <c r="J1036">
        <v>58</v>
      </c>
      <c r="K1036">
        <v>1837</v>
      </c>
      <c r="L1036">
        <v>131</v>
      </c>
      <c r="M1036">
        <v>0</v>
      </c>
      <c r="N1036">
        <v>36</v>
      </c>
      <c r="O1036">
        <v>0</v>
      </c>
      <c r="P1036">
        <v>0</v>
      </c>
      <c r="Q1036">
        <v>1801</v>
      </c>
      <c r="R1036">
        <v>87</v>
      </c>
      <c r="S1036">
        <v>0</v>
      </c>
      <c r="T1036">
        <v>65</v>
      </c>
      <c r="U1036">
        <v>139</v>
      </c>
      <c r="V1036">
        <v>43</v>
      </c>
      <c r="W1036">
        <v>0</v>
      </c>
      <c r="X1036">
        <v>124</v>
      </c>
      <c r="Y1036">
        <v>52</v>
      </c>
      <c r="Z1036">
        <v>138</v>
      </c>
      <c r="AA1036">
        <v>77</v>
      </c>
      <c r="AB1036">
        <v>5</v>
      </c>
      <c r="AC1036">
        <v>0</v>
      </c>
      <c r="AD1036">
        <v>47</v>
      </c>
      <c r="AE1036">
        <v>690</v>
      </c>
      <c r="AF1036">
        <v>1791</v>
      </c>
      <c r="AJ1036">
        <v>5.47</v>
      </c>
      <c r="AK1036" t="str">
        <f t="shared" si="16"/>
        <v>WW050-5000</v>
      </c>
    </row>
    <row r="1037" spans="1:37">
      <c r="A1037" t="s">
        <v>1863</v>
      </c>
      <c r="B1037" t="s">
        <v>1862</v>
      </c>
      <c r="C1037" t="s">
        <v>1028</v>
      </c>
      <c r="D1037" t="s">
        <v>284</v>
      </c>
      <c r="E1037">
        <v>40</v>
      </c>
      <c r="F1037">
        <v>9.1999999999999993</v>
      </c>
      <c r="G1037">
        <v>26</v>
      </c>
      <c r="H1037">
        <v>52</v>
      </c>
      <c r="I1037">
        <v>45</v>
      </c>
      <c r="J1037">
        <v>43</v>
      </c>
      <c r="K1037">
        <v>1939</v>
      </c>
      <c r="L1037">
        <v>43</v>
      </c>
      <c r="M1037">
        <v>0</v>
      </c>
      <c r="N1037">
        <v>22</v>
      </c>
      <c r="O1037">
        <v>0</v>
      </c>
      <c r="P1037">
        <v>0</v>
      </c>
      <c r="Q1037">
        <v>1917</v>
      </c>
      <c r="R1037">
        <v>150</v>
      </c>
      <c r="S1037">
        <v>116</v>
      </c>
      <c r="T1037">
        <v>14</v>
      </c>
      <c r="U1037">
        <v>27</v>
      </c>
      <c r="V1037">
        <v>0</v>
      </c>
      <c r="W1037">
        <v>36</v>
      </c>
      <c r="X1037">
        <v>74</v>
      </c>
      <c r="Y1037">
        <v>51</v>
      </c>
      <c r="Z1037">
        <v>119</v>
      </c>
      <c r="AA1037">
        <v>3</v>
      </c>
      <c r="AB1037">
        <v>0</v>
      </c>
      <c r="AC1037">
        <v>0</v>
      </c>
      <c r="AD1037">
        <v>73</v>
      </c>
      <c r="AE1037">
        <v>513</v>
      </c>
      <c r="AF1037">
        <v>390</v>
      </c>
      <c r="AJ1037">
        <v>5.27</v>
      </c>
      <c r="AK1037" t="str">
        <f t="shared" si="16"/>
        <v>WW050-6200</v>
      </c>
    </row>
    <row r="1038" spans="1:37">
      <c r="A1038" t="s">
        <v>1864</v>
      </c>
      <c r="B1038" t="s">
        <v>1865</v>
      </c>
      <c r="C1038" t="s">
        <v>110</v>
      </c>
      <c r="E1038">
        <v>40</v>
      </c>
      <c r="F1038">
        <v>1.2</v>
      </c>
      <c r="G1038">
        <v>1</v>
      </c>
      <c r="H1038">
        <v>238</v>
      </c>
      <c r="I1038">
        <v>130</v>
      </c>
      <c r="J1038">
        <v>131</v>
      </c>
      <c r="K1038">
        <v>1166</v>
      </c>
      <c r="L1038">
        <v>149</v>
      </c>
      <c r="M1038">
        <v>0</v>
      </c>
      <c r="N1038">
        <v>1</v>
      </c>
      <c r="O1038">
        <v>0</v>
      </c>
      <c r="P1038">
        <v>0</v>
      </c>
      <c r="Q1038">
        <v>1165</v>
      </c>
      <c r="R1038">
        <v>0</v>
      </c>
      <c r="S1038">
        <v>422</v>
      </c>
      <c r="T1038">
        <v>291</v>
      </c>
      <c r="U1038">
        <v>0</v>
      </c>
      <c r="V1038">
        <v>0</v>
      </c>
      <c r="W1038">
        <v>66</v>
      </c>
      <c r="X1038">
        <v>0</v>
      </c>
      <c r="Y1038">
        <v>529</v>
      </c>
      <c r="Z1038">
        <v>149</v>
      </c>
      <c r="AA1038">
        <v>103</v>
      </c>
      <c r="AB1038">
        <v>0</v>
      </c>
      <c r="AC1038">
        <v>0</v>
      </c>
      <c r="AD1038">
        <v>13</v>
      </c>
      <c r="AE1038">
        <v>1573</v>
      </c>
      <c r="AF1038">
        <v>0</v>
      </c>
      <c r="AJ1038">
        <v>8.07</v>
      </c>
      <c r="AK1038" t="str">
        <f t="shared" si="16"/>
        <v>WW070-6200</v>
      </c>
    </row>
    <row r="1039" spans="1:37">
      <c r="A1039" t="s">
        <v>1866</v>
      </c>
      <c r="B1039" t="s">
        <v>1867</v>
      </c>
      <c r="C1039" t="s">
        <v>110</v>
      </c>
      <c r="D1039" t="s">
        <v>388</v>
      </c>
      <c r="E1039">
        <v>43</v>
      </c>
      <c r="F1039">
        <v>0.7</v>
      </c>
      <c r="G1039">
        <v>81</v>
      </c>
      <c r="H1039">
        <v>245</v>
      </c>
      <c r="I1039">
        <v>213</v>
      </c>
      <c r="J1039">
        <v>204</v>
      </c>
      <c r="K1039">
        <v>795</v>
      </c>
      <c r="L1039">
        <v>201</v>
      </c>
      <c r="M1039">
        <v>0</v>
      </c>
      <c r="N1039">
        <v>67</v>
      </c>
      <c r="O1039">
        <v>0</v>
      </c>
      <c r="P1039">
        <v>0</v>
      </c>
      <c r="Q1039">
        <v>728</v>
      </c>
      <c r="R1039">
        <v>257</v>
      </c>
      <c r="S1039">
        <v>78</v>
      </c>
      <c r="T1039">
        <v>191</v>
      </c>
      <c r="U1039">
        <v>467</v>
      </c>
      <c r="V1039">
        <v>206</v>
      </c>
      <c r="W1039">
        <v>0</v>
      </c>
      <c r="X1039">
        <v>338</v>
      </c>
      <c r="Y1039">
        <v>55</v>
      </c>
      <c r="Z1039">
        <v>0</v>
      </c>
      <c r="AA1039">
        <v>26</v>
      </c>
      <c r="AB1039">
        <v>282</v>
      </c>
      <c r="AC1039">
        <v>446</v>
      </c>
      <c r="AD1039">
        <v>363</v>
      </c>
      <c r="AE1039">
        <v>2452</v>
      </c>
      <c r="AF1039">
        <v>2967</v>
      </c>
      <c r="AJ1039">
        <v>4.37</v>
      </c>
      <c r="AK1039" t="str">
        <f t="shared" si="16"/>
        <v>WW075-5000</v>
      </c>
    </row>
    <row r="1040" spans="1:37">
      <c r="A1040" t="s">
        <v>1868</v>
      </c>
      <c r="B1040" t="s">
        <v>1867</v>
      </c>
      <c r="C1040" t="s">
        <v>110</v>
      </c>
      <c r="D1040" t="s">
        <v>388</v>
      </c>
      <c r="E1040">
        <v>43</v>
      </c>
      <c r="F1040">
        <v>1.3</v>
      </c>
      <c r="G1040">
        <v>48</v>
      </c>
      <c r="H1040">
        <v>51</v>
      </c>
      <c r="I1040">
        <v>25</v>
      </c>
      <c r="J1040">
        <v>22</v>
      </c>
      <c r="K1040">
        <v>299</v>
      </c>
      <c r="L1040">
        <v>99</v>
      </c>
      <c r="M1040">
        <v>0</v>
      </c>
      <c r="N1040">
        <v>40</v>
      </c>
      <c r="O1040">
        <v>0</v>
      </c>
      <c r="P1040">
        <v>0</v>
      </c>
      <c r="Q1040">
        <v>259</v>
      </c>
      <c r="R1040">
        <v>7</v>
      </c>
      <c r="S1040">
        <v>10</v>
      </c>
      <c r="T1040">
        <v>75</v>
      </c>
      <c r="U1040">
        <v>67</v>
      </c>
      <c r="V1040">
        <v>0</v>
      </c>
      <c r="W1040">
        <v>0</v>
      </c>
      <c r="X1040">
        <v>0</v>
      </c>
      <c r="Y1040">
        <v>0</v>
      </c>
      <c r="Z1040">
        <v>40</v>
      </c>
      <c r="AA1040">
        <v>0</v>
      </c>
      <c r="AB1040">
        <v>0</v>
      </c>
      <c r="AC1040">
        <v>65</v>
      </c>
      <c r="AD1040">
        <v>8</v>
      </c>
      <c r="AE1040">
        <v>265</v>
      </c>
      <c r="AF1040">
        <v>568</v>
      </c>
      <c r="AJ1040">
        <v>4.37</v>
      </c>
      <c r="AK1040" t="str">
        <f t="shared" si="16"/>
        <v>WW075-6200</v>
      </c>
    </row>
    <row r="1041" spans="1:37">
      <c r="A1041" t="s">
        <v>1869</v>
      </c>
      <c r="B1041" t="s">
        <v>1870</v>
      </c>
      <c r="C1041" t="s">
        <v>1028</v>
      </c>
      <c r="D1041" t="s">
        <v>1871</v>
      </c>
      <c r="E1041">
        <v>40</v>
      </c>
      <c r="F1041">
        <v>0.1</v>
      </c>
      <c r="G1041">
        <v>25</v>
      </c>
      <c r="H1041">
        <v>230</v>
      </c>
      <c r="I1041">
        <v>314</v>
      </c>
      <c r="J1041">
        <v>258</v>
      </c>
      <c r="K1041">
        <v>115</v>
      </c>
      <c r="L1041">
        <v>109</v>
      </c>
      <c r="M1041">
        <v>0</v>
      </c>
      <c r="N1041">
        <v>21</v>
      </c>
      <c r="O1041">
        <v>0</v>
      </c>
      <c r="P1041">
        <v>0</v>
      </c>
      <c r="Q1041">
        <v>94</v>
      </c>
      <c r="R1041">
        <v>0</v>
      </c>
      <c r="S1041">
        <v>199</v>
      </c>
      <c r="T1041">
        <v>422</v>
      </c>
      <c r="U1041">
        <v>68</v>
      </c>
      <c r="V1041">
        <v>211</v>
      </c>
      <c r="W1041">
        <v>788</v>
      </c>
      <c r="X1041">
        <v>195</v>
      </c>
      <c r="Y1041">
        <v>103</v>
      </c>
      <c r="Z1041">
        <v>518</v>
      </c>
      <c r="AA1041">
        <v>365</v>
      </c>
      <c r="AB1041">
        <v>0</v>
      </c>
      <c r="AC1041">
        <v>8</v>
      </c>
      <c r="AD1041">
        <v>224</v>
      </c>
      <c r="AE1041">
        <v>3101</v>
      </c>
      <c r="AF1041">
        <v>2389</v>
      </c>
      <c r="AJ1041">
        <v>4.38</v>
      </c>
      <c r="AK1041" t="str">
        <f t="shared" si="16"/>
        <v>WW120-5000</v>
      </c>
    </row>
    <row r="1042" spans="1:37">
      <c r="A1042" t="s">
        <v>1872</v>
      </c>
      <c r="B1042" t="s">
        <v>1870</v>
      </c>
      <c r="C1042" t="s">
        <v>1028</v>
      </c>
      <c r="D1042" t="s">
        <v>1871</v>
      </c>
      <c r="E1042">
        <v>40</v>
      </c>
      <c r="F1042">
        <v>1.9</v>
      </c>
      <c r="G1042">
        <v>0</v>
      </c>
      <c r="H1042">
        <v>808</v>
      </c>
      <c r="I1042">
        <v>637</v>
      </c>
      <c r="J1042">
        <v>416</v>
      </c>
      <c r="K1042">
        <v>6273</v>
      </c>
      <c r="L1042">
        <v>29</v>
      </c>
      <c r="M1042">
        <v>0</v>
      </c>
      <c r="N1042">
        <v>0</v>
      </c>
      <c r="O1042">
        <v>0</v>
      </c>
      <c r="P1042">
        <v>0</v>
      </c>
      <c r="Q1042">
        <v>6273</v>
      </c>
      <c r="R1042">
        <v>886</v>
      </c>
      <c r="S1042">
        <v>2299</v>
      </c>
      <c r="T1042">
        <v>83</v>
      </c>
      <c r="U1042">
        <v>42</v>
      </c>
      <c r="V1042">
        <v>68</v>
      </c>
      <c r="W1042">
        <v>91</v>
      </c>
      <c r="X1042">
        <v>1239</v>
      </c>
      <c r="Y1042">
        <v>173</v>
      </c>
      <c r="Z1042">
        <v>698</v>
      </c>
      <c r="AA1042">
        <v>165</v>
      </c>
      <c r="AB1042">
        <v>86</v>
      </c>
      <c r="AC1042">
        <v>34</v>
      </c>
      <c r="AD1042">
        <v>19</v>
      </c>
      <c r="AE1042">
        <v>4997</v>
      </c>
      <c r="AF1042">
        <v>6716</v>
      </c>
      <c r="AJ1042">
        <v>4.38</v>
      </c>
      <c r="AK1042" t="str">
        <f t="shared" si="16"/>
        <v>WW120-6200</v>
      </c>
    </row>
    <row r="1043" spans="1:37">
      <c r="A1043" t="s">
        <v>1873</v>
      </c>
      <c r="B1043" t="s">
        <v>1874</v>
      </c>
      <c r="C1043" t="s">
        <v>1028</v>
      </c>
      <c r="D1043" t="s">
        <v>1786</v>
      </c>
      <c r="E1043">
        <v>43</v>
      </c>
      <c r="F1043">
        <v>0.1</v>
      </c>
      <c r="G1043">
        <v>239</v>
      </c>
      <c r="H1043">
        <v>209</v>
      </c>
      <c r="I1043">
        <v>481</v>
      </c>
      <c r="J1043">
        <v>351</v>
      </c>
      <c r="K1043">
        <v>293</v>
      </c>
      <c r="L1043">
        <v>202</v>
      </c>
      <c r="M1043">
        <v>0</v>
      </c>
      <c r="N1043">
        <v>200</v>
      </c>
      <c r="O1043">
        <v>0</v>
      </c>
      <c r="P1043">
        <v>0</v>
      </c>
      <c r="Q1043">
        <v>93</v>
      </c>
      <c r="R1043">
        <v>217</v>
      </c>
      <c r="S1043">
        <v>104</v>
      </c>
      <c r="T1043">
        <v>490</v>
      </c>
      <c r="U1043">
        <v>33</v>
      </c>
      <c r="V1043">
        <v>1169</v>
      </c>
      <c r="W1043">
        <v>679</v>
      </c>
      <c r="X1043">
        <v>413</v>
      </c>
      <c r="Y1043">
        <v>254</v>
      </c>
      <c r="Z1043">
        <v>268</v>
      </c>
      <c r="AA1043">
        <v>352</v>
      </c>
      <c r="AB1043">
        <v>130</v>
      </c>
      <c r="AC1043">
        <v>174</v>
      </c>
      <c r="AD1043">
        <v>145</v>
      </c>
      <c r="AE1043">
        <v>4211</v>
      </c>
      <c r="AF1043">
        <v>4475</v>
      </c>
      <c r="AJ1043">
        <v>5.83</v>
      </c>
      <c r="AK1043" t="str">
        <f t="shared" si="16"/>
        <v>WW160-5000</v>
      </c>
    </row>
    <row r="1044" spans="1:37">
      <c r="A1044" t="s">
        <v>1875</v>
      </c>
      <c r="B1044" t="s">
        <v>1874</v>
      </c>
      <c r="C1044" t="s">
        <v>1028</v>
      </c>
      <c r="D1044" t="s">
        <v>1786</v>
      </c>
      <c r="E1044">
        <v>43</v>
      </c>
      <c r="F1044">
        <v>4.9000000000000004</v>
      </c>
      <c r="G1044">
        <v>25</v>
      </c>
      <c r="H1044">
        <v>107</v>
      </c>
      <c r="I1044">
        <v>93</v>
      </c>
      <c r="J1044">
        <v>107</v>
      </c>
      <c r="K1044">
        <v>2094</v>
      </c>
      <c r="L1044">
        <v>52</v>
      </c>
      <c r="M1044">
        <v>0</v>
      </c>
      <c r="N1044">
        <v>21</v>
      </c>
      <c r="O1044">
        <v>0</v>
      </c>
      <c r="P1044">
        <v>0</v>
      </c>
      <c r="Q1044">
        <v>2073</v>
      </c>
      <c r="R1044">
        <v>0</v>
      </c>
      <c r="S1044">
        <v>276</v>
      </c>
      <c r="T1044">
        <v>0</v>
      </c>
      <c r="U1044">
        <v>44</v>
      </c>
      <c r="V1044">
        <v>120</v>
      </c>
      <c r="W1044">
        <v>0</v>
      </c>
      <c r="X1044">
        <v>115</v>
      </c>
      <c r="Y1044">
        <v>101</v>
      </c>
      <c r="Z1044">
        <v>166</v>
      </c>
      <c r="AA1044">
        <v>148</v>
      </c>
      <c r="AB1044">
        <v>137</v>
      </c>
      <c r="AC1044">
        <v>93</v>
      </c>
      <c r="AD1044">
        <v>88</v>
      </c>
      <c r="AE1044">
        <v>1288</v>
      </c>
      <c r="AF1044">
        <v>2073</v>
      </c>
      <c r="AJ1044">
        <v>5.05</v>
      </c>
      <c r="AK1044" t="str">
        <f t="shared" si="16"/>
        <v>WW160-6200</v>
      </c>
    </row>
    <row r="1045" spans="1:37">
      <c r="A1045" t="s">
        <v>1876</v>
      </c>
      <c r="B1045" t="s">
        <v>1877</v>
      </c>
      <c r="C1045" t="s">
        <v>1028</v>
      </c>
      <c r="D1045" t="s">
        <v>1786</v>
      </c>
      <c r="E1045">
        <v>43</v>
      </c>
      <c r="F1045">
        <v>7.8</v>
      </c>
      <c r="G1045">
        <v>11</v>
      </c>
      <c r="H1045">
        <v>21</v>
      </c>
      <c r="I1045">
        <v>100</v>
      </c>
      <c r="J1045">
        <v>62</v>
      </c>
      <c r="K1045">
        <v>678</v>
      </c>
      <c r="L1045">
        <v>3</v>
      </c>
      <c r="M1045">
        <v>0</v>
      </c>
      <c r="N1045">
        <v>9</v>
      </c>
      <c r="O1045">
        <v>0</v>
      </c>
      <c r="P1045">
        <v>0</v>
      </c>
      <c r="Q1045">
        <v>669</v>
      </c>
      <c r="R1045">
        <v>23</v>
      </c>
      <c r="S1045">
        <v>0</v>
      </c>
      <c r="T1045">
        <v>57</v>
      </c>
      <c r="U1045">
        <v>7</v>
      </c>
      <c r="V1045">
        <v>63</v>
      </c>
      <c r="W1045">
        <v>399</v>
      </c>
      <c r="X1045">
        <v>76</v>
      </c>
      <c r="Y1045">
        <v>27</v>
      </c>
      <c r="Z1045">
        <v>0</v>
      </c>
      <c r="AA1045">
        <v>0</v>
      </c>
      <c r="AB1045">
        <v>0</v>
      </c>
      <c r="AC1045">
        <v>0</v>
      </c>
      <c r="AD1045">
        <v>112</v>
      </c>
      <c r="AE1045">
        <v>741</v>
      </c>
      <c r="AF1045">
        <v>2062</v>
      </c>
      <c r="AJ1045">
        <v>5.13</v>
      </c>
      <c r="AK1045" t="str">
        <f t="shared" si="16"/>
        <v>WW185-5000</v>
      </c>
    </row>
    <row r="1046" spans="1:37">
      <c r="A1046" t="s">
        <v>1878</v>
      </c>
      <c r="B1046" t="s">
        <v>1877</v>
      </c>
      <c r="C1046" t="s">
        <v>1028</v>
      </c>
      <c r="D1046" t="s">
        <v>1786</v>
      </c>
      <c r="E1046">
        <v>43</v>
      </c>
      <c r="F1046">
        <v>0</v>
      </c>
      <c r="G1046">
        <v>571</v>
      </c>
      <c r="H1046">
        <v>351</v>
      </c>
      <c r="I1046">
        <v>355</v>
      </c>
      <c r="J1046">
        <v>352</v>
      </c>
      <c r="K1046">
        <v>465</v>
      </c>
      <c r="L1046">
        <v>0</v>
      </c>
      <c r="M1046">
        <v>0</v>
      </c>
      <c r="N1046">
        <v>475</v>
      </c>
      <c r="O1046">
        <v>0</v>
      </c>
      <c r="P1046">
        <v>0</v>
      </c>
      <c r="Q1046">
        <v>-10</v>
      </c>
      <c r="R1046">
        <v>870</v>
      </c>
      <c r="S1046">
        <v>889</v>
      </c>
      <c r="T1046">
        <v>0</v>
      </c>
      <c r="U1046">
        <v>163</v>
      </c>
      <c r="V1046">
        <v>79</v>
      </c>
      <c r="W1046">
        <v>0</v>
      </c>
      <c r="X1046">
        <v>998</v>
      </c>
      <c r="Y1046">
        <v>178</v>
      </c>
      <c r="Z1046">
        <v>836</v>
      </c>
      <c r="AA1046">
        <v>495</v>
      </c>
      <c r="AB1046">
        <v>369</v>
      </c>
      <c r="AC1046">
        <v>0</v>
      </c>
      <c r="AD1046">
        <v>217</v>
      </c>
      <c r="AE1046">
        <v>4224</v>
      </c>
      <c r="AF1046">
        <v>2417</v>
      </c>
      <c r="AJ1046">
        <v>4.67</v>
      </c>
      <c r="AK1046" t="str">
        <f t="shared" si="16"/>
        <v>WW185-6200</v>
      </c>
    </row>
    <row r="1047" spans="1:37">
      <c r="A1047" t="s">
        <v>1879</v>
      </c>
      <c r="B1047" t="s">
        <v>1880</v>
      </c>
      <c r="C1047" t="s">
        <v>1028</v>
      </c>
      <c r="D1047" t="s">
        <v>1881</v>
      </c>
      <c r="E1047">
        <v>43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5758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5758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6</v>
      </c>
      <c r="AJ1047">
        <v>4.5999999999999996</v>
      </c>
      <c r="AK1047" t="str">
        <f t="shared" si="16"/>
        <v>WW210-5000</v>
      </c>
    </row>
    <row r="1048" spans="1:37">
      <c r="A1048" t="s">
        <v>1882</v>
      </c>
      <c r="B1048" t="s">
        <v>1880</v>
      </c>
      <c r="C1048" t="s">
        <v>1028</v>
      </c>
      <c r="D1048" t="s">
        <v>1881</v>
      </c>
      <c r="E1048">
        <v>43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2099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2099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J1048">
        <v>4.5999999999999996</v>
      </c>
      <c r="AK1048" t="str">
        <f t="shared" si="16"/>
        <v>WW210-6200</v>
      </c>
    </row>
    <row r="1049" spans="1:37">
      <c r="A1049" t="s">
        <v>1883</v>
      </c>
      <c r="B1049" t="s">
        <v>1884</v>
      </c>
      <c r="C1049" t="s">
        <v>1518</v>
      </c>
      <c r="E1049">
        <v>50</v>
      </c>
      <c r="F1049">
        <v>6.5</v>
      </c>
      <c r="G1049">
        <v>0</v>
      </c>
      <c r="H1049">
        <v>26</v>
      </c>
      <c r="I1049">
        <v>13</v>
      </c>
      <c r="J1049">
        <v>22</v>
      </c>
      <c r="K1049">
        <v>683</v>
      </c>
      <c r="L1049">
        <v>19</v>
      </c>
      <c r="M1049">
        <v>0</v>
      </c>
      <c r="N1049">
        <v>0</v>
      </c>
      <c r="O1049">
        <v>0</v>
      </c>
      <c r="P1049">
        <v>0</v>
      </c>
      <c r="Q1049">
        <v>683</v>
      </c>
      <c r="R1049">
        <v>0</v>
      </c>
      <c r="S1049">
        <v>0</v>
      </c>
      <c r="T1049">
        <v>79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61</v>
      </c>
      <c r="AB1049">
        <v>75</v>
      </c>
      <c r="AC1049">
        <v>21</v>
      </c>
      <c r="AD1049">
        <v>25</v>
      </c>
      <c r="AE1049">
        <v>261</v>
      </c>
      <c r="AF1049">
        <v>86</v>
      </c>
      <c r="AJ1049">
        <v>5</v>
      </c>
      <c r="AK1049" t="str">
        <f t="shared" si="16"/>
        <v>WW220-6200</v>
      </c>
    </row>
    <row r="1050" spans="1:37">
      <c r="A1050" t="s">
        <v>1885</v>
      </c>
      <c r="B1050" t="s">
        <v>1886</v>
      </c>
      <c r="C1050" t="s">
        <v>1518</v>
      </c>
      <c r="E1050">
        <v>50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248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248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47</v>
      </c>
      <c r="AJ1050">
        <v>0</v>
      </c>
      <c r="AK1050" t="str">
        <f t="shared" si="16"/>
        <v>WW260-6200</v>
      </c>
    </row>
    <row r="1051" spans="1:37">
      <c r="A1051" t="s">
        <v>1887</v>
      </c>
      <c r="B1051" t="s">
        <v>1888</v>
      </c>
      <c r="C1051" t="s">
        <v>1518</v>
      </c>
      <c r="E1051">
        <v>43</v>
      </c>
      <c r="F1051">
        <v>0</v>
      </c>
      <c r="G1051">
        <v>0</v>
      </c>
      <c r="H1051">
        <v>0</v>
      </c>
      <c r="I1051">
        <v>0</v>
      </c>
      <c r="J1051">
        <v>9</v>
      </c>
      <c r="K1051">
        <v>391</v>
      </c>
      <c r="L1051">
        <v>4</v>
      </c>
      <c r="M1051">
        <v>0</v>
      </c>
      <c r="N1051">
        <v>0</v>
      </c>
      <c r="O1051">
        <v>0</v>
      </c>
      <c r="P1051">
        <v>0</v>
      </c>
      <c r="Q1051">
        <v>391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105</v>
      </c>
      <c r="AB1051">
        <v>0</v>
      </c>
      <c r="AC1051">
        <v>0</v>
      </c>
      <c r="AD1051">
        <v>0</v>
      </c>
      <c r="AE1051">
        <v>105</v>
      </c>
      <c r="AF1051">
        <v>0</v>
      </c>
      <c r="AJ1051">
        <v>5</v>
      </c>
      <c r="AK1051" t="str">
        <f t="shared" si="16"/>
        <v>WW270-6200</v>
      </c>
    </row>
    <row r="1052" spans="1:37">
      <c r="A1052" t="s">
        <v>1889</v>
      </c>
      <c r="B1052" t="s">
        <v>1890</v>
      </c>
      <c r="C1052" t="s">
        <v>1518</v>
      </c>
      <c r="E1052">
        <v>43</v>
      </c>
      <c r="F1052">
        <v>0</v>
      </c>
      <c r="G1052">
        <v>0</v>
      </c>
      <c r="H1052">
        <v>0</v>
      </c>
      <c r="I1052">
        <v>0</v>
      </c>
      <c r="J1052">
        <v>8</v>
      </c>
      <c r="K1052">
        <v>406</v>
      </c>
      <c r="L1052">
        <v>3</v>
      </c>
      <c r="M1052">
        <v>0</v>
      </c>
      <c r="N1052">
        <v>0</v>
      </c>
      <c r="O1052">
        <v>0</v>
      </c>
      <c r="P1052">
        <v>0</v>
      </c>
      <c r="Q1052">
        <v>406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96</v>
      </c>
      <c r="AB1052">
        <v>0</v>
      </c>
      <c r="AC1052">
        <v>0</v>
      </c>
      <c r="AD1052">
        <v>0</v>
      </c>
      <c r="AE1052">
        <v>96</v>
      </c>
      <c r="AF1052">
        <v>0</v>
      </c>
      <c r="AJ1052">
        <v>5</v>
      </c>
      <c r="AK1052" t="str">
        <f t="shared" si="16"/>
        <v>WW290-6200</v>
      </c>
    </row>
    <row r="1053" spans="1:37">
      <c r="A1053" t="s">
        <v>1891</v>
      </c>
      <c r="B1053" t="s">
        <v>1892</v>
      </c>
      <c r="C1053" t="s">
        <v>1518</v>
      </c>
      <c r="E1053">
        <v>50</v>
      </c>
      <c r="F1053">
        <v>0</v>
      </c>
      <c r="G1053">
        <v>0</v>
      </c>
      <c r="H1053">
        <v>0</v>
      </c>
      <c r="I1053">
        <v>0</v>
      </c>
      <c r="J1053">
        <v>2</v>
      </c>
      <c r="K1053">
        <v>198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198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25</v>
      </c>
      <c r="AA1053">
        <v>0</v>
      </c>
      <c r="AB1053">
        <v>0</v>
      </c>
      <c r="AC1053">
        <v>0</v>
      </c>
      <c r="AD1053">
        <v>0</v>
      </c>
      <c r="AE1053">
        <v>25</v>
      </c>
      <c r="AF1053">
        <v>64</v>
      </c>
      <c r="AJ1053">
        <v>0</v>
      </c>
      <c r="AK1053" t="str">
        <f t="shared" si="16"/>
        <v>WW410-6200</v>
      </c>
    </row>
    <row r="1054" spans="1:37">
      <c r="A1054" t="s">
        <v>1893</v>
      </c>
      <c r="B1054" t="s">
        <v>1894</v>
      </c>
      <c r="C1054" t="s">
        <v>1518</v>
      </c>
      <c r="E1054">
        <v>50</v>
      </c>
      <c r="F1054">
        <v>7.4</v>
      </c>
      <c r="G1054">
        <v>0</v>
      </c>
      <c r="H1054">
        <v>13</v>
      </c>
      <c r="I1054">
        <v>7</v>
      </c>
      <c r="J1054">
        <v>6</v>
      </c>
      <c r="K1054">
        <v>384</v>
      </c>
      <c r="L1054">
        <v>4</v>
      </c>
      <c r="M1054">
        <v>0</v>
      </c>
      <c r="N1054">
        <v>0</v>
      </c>
      <c r="O1054">
        <v>0</v>
      </c>
      <c r="P1054">
        <v>0</v>
      </c>
      <c r="Q1054">
        <v>384</v>
      </c>
      <c r="R1054">
        <v>0</v>
      </c>
      <c r="S1054">
        <v>0</v>
      </c>
      <c r="T1054">
        <v>0</v>
      </c>
      <c r="U1054">
        <v>39</v>
      </c>
      <c r="V1054">
        <v>0</v>
      </c>
      <c r="W1054">
        <v>0</v>
      </c>
      <c r="X1054">
        <v>0</v>
      </c>
      <c r="Y1054">
        <v>29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68</v>
      </c>
      <c r="AF1054">
        <v>21</v>
      </c>
      <c r="AJ1054">
        <v>5</v>
      </c>
      <c r="AK1054" t="str">
        <f t="shared" si="16"/>
        <v>WW470-6200</v>
      </c>
    </row>
    <row r="1055" spans="1:37">
      <c r="A1055" t="s">
        <v>1895</v>
      </c>
      <c r="B1055" t="s">
        <v>1896</v>
      </c>
      <c r="C1055" t="s">
        <v>329</v>
      </c>
      <c r="D1055" t="s">
        <v>1425</v>
      </c>
      <c r="E1055">
        <v>50</v>
      </c>
      <c r="F1055">
        <v>2.8</v>
      </c>
      <c r="G1055">
        <v>43</v>
      </c>
      <c r="H1055">
        <v>157</v>
      </c>
      <c r="I1055">
        <v>93</v>
      </c>
      <c r="J1055">
        <v>61</v>
      </c>
      <c r="K1055">
        <v>1821</v>
      </c>
      <c r="L1055">
        <v>23</v>
      </c>
      <c r="M1055">
        <v>0</v>
      </c>
      <c r="N1055">
        <v>36</v>
      </c>
      <c r="O1055">
        <v>0</v>
      </c>
      <c r="P1055">
        <v>0</v>
      </c>
      <c r="Q1055">
        <v>1785</v>
      </c>
      <c r="R1055">
        <v>123</v>
      </c>
      <c r="S1055">
        <v>357</v>
      </c>
      <c r="T1055">
        <v>56</v>
      </c>
      <c r="U1055">
        <v>59</v>
      </c>
      <c r="V1055">
        <v>0</v>
      </c>
      <c r="W1055">
        <v>64</v>
      </c>
      <c r="X1055">
        <v>19</v>
      </c>
      <c r="Y1055">
        <v>62</v>
      </c>
      <c r="Z1055">
        <v>0</v>
      </c>
      <c r="AA1055">
        <v>60</v>
      </c>
      <c r="AB1055">
        <v>0</v>
      </c>
      <c r="AC1055">
        <v>56</v>
      </c>
      <c r="AD1055">
        <v>0</v>
      </c>
      <c r="AE1055">
        <v>733</v>
      </c>
      <c r="AF1055">
        <v>2971</v>
      </c>
      <c r="AJ1055">
        <v>4.2</v>
      </c>
      <c r="AK1055" t="str">
        <f t="shared" si="16"/>
        <v>WW561-5000</v>
      </c>
    </row>
    <row r="1056" spans="1:37">
      <c r="A1056" t="s">
        <v>1897</v>
      </c>
      <c r="B1056" t="s">
        <v>1896</v>
      </c>
      <c r="C1056" t="s">
        <v>329</v>
      </c>
      <c r="D1056" t="s">
        <v>292</v>
      </c>
      <c r="E1056">
        <v>50</v>
      </c>
      <c r="F1056">
        <v>2.8</v>
      </c>
      <c r="G1056">
        <v>0</v>
      </c>
      <c r="H1056">
        <v>38</v>
      </c>
      <c r="I1056">
        <v>22</v>
      </c>
      <c r="J1056">
        <v>23</v>
      </c>
      <c r="K1056">
        <v>422</v>
      </c>
      <c r="L1056">
        <v>16</v>
      </c>
      <c r="M1056">
        <v>0</v>
      </c>
      <c r="N1056">
        <v>0</v>
      </c>
      <c r="O1056">
        <v>0</v>
      </c>
      <c r="P1056">
        <v>0</v>
      </c>
      <c r="Q1056">
        <v>422</v>
      </c>
      <c r="R1056">
        <v>82</v>
      </c>
      <c r="S1056">
        <v>66</v>
      </c>
      <c r="T1056">
        <v>0</v>
      </c>
      <c r="U1056">
        <v>47</v>
      </c>
      <c r="V1056">
        <v>0</v>
      </c>
      <c r="W1056">
        <v>17</v>
      </c>
      <c r="X1056">
        <v>0</v>
      </c>
      <c r="Y1056">
        <v>0</v>
      </c>
      <c r="Z1056">
        <v>0</v>
      </c>
      <c r="AA1056">
        <v>0</v>
      </c>
      <c r="AB1056">
        <v>117</v>
      </c>
      <c r="AC1056">
        <v>0</v>
      </c>
      <c r="AD1056">
        <v>30</v>
      </c>
      <c r="AE1056">
        <v>277</v>
      </c>
      <c r="AF1056">
        <v>388</v>
      </c>
      <c r="AJ1056">
        <v>4.63</v>
      </c>
      <c r="AK1056" t="str">
        <f t="shared" si="16"/>
        <v>WW561-6200</v>
      </c>
    </row>
    <row r="1057" spans="1:37">
      <c r="A1057" t="s">
        <v>1898</v>
      </c>
      <c r="B1057" t="s">
        <v>1899</v>
      </c>
      <c r="C1057" t="s">
        <v>110</v>
      </c>
      <c r="D1057" t="s">
        <v>292</v>
      </c>
      <c r="E1057">
        <v>50</v>
      </c>
      <c r="F1057">
        <v>0.9</v>
      </c>
      <c r="G1057">
        <v>145</v>
      </c>
      <c r="H1057">
        <v>20</v>
      </c>
      <c r="I1057">
        <v>48</v>
      </c>
      <c r="J1057">
        <v>69</v>
      </c>
      <c r="K1057">
        <v>196</v>
      </c>
      <c r="L1057">
        <v>25</v>
      </c>
      <c r="M1057">
        <v>0</v>
      </c>
      <c r="N1057">
        <v>121</v>
      </c>
      <c r="O1057">
        <v>0</v>
      </c>
      <c r="P1057">
        <v>0</v>
      </c>
      <c r="Q1057">
        <v>75</v>
      </c>
      <c r="R1057">
        <v>63</v>
      </c>
      <c r="S1057">
        <v>0</v>
      </c>
      <c r="T1057">
        <v>0</v>
      </c>
      <c r="U1057">
        <v>60</v>
      </c>
      <c r="V1057">
        <v>0</v>
      </c>
      <c r="W1057">
        <v>0</v>
      </c>
      <c r="X1057">
        <v>226</v>
      </c>
      <c r="Y1057">
        <v>0</v>
      </c>
      <c r="Z1057">
        <v>194</v>
      </c>
      <c r="AA1057">
        <v>204</v>
      </c>
      <c r="AB1057">
        <v>0</v>
      </c>
      <c r="AC1057">
        <v>0</v>
      </c>
      <c r="AD1057">
        <v>143</v>
      </c>
      <c r="AE1057">
        <v>827</v>
      </c>
      <c r="AF1057">
        <v>344</v>
      </c>
      <c r="AJ1057">
        <v>4.6100000000000003</v>
      </c>
      <c r="AK1057" t="str">
        <f t="shared" si="16"/>
        <v>WW601-5000</v>
      </c>
    </row>
    <row r="1058" spans="1:37">
      <c r="A1058" t="s">
        <v>1900</v>
      </c>
      <c r="B1058" t="s">
        <v>1899</v>
      </c>
      <c r="C1058" t="s">
        <v>110</v>
      </c>
      <c r="D1058" t="s">
        <v>292</v>
      </c>
      <c r="E1058">
        <v>50</v>
      </c>
      <c r="F1058">
        <v>2.1</v>
      </c>
      <c r="G1058">
        <v>24</v>
      </c>
      <c r="H1058">
        <v>32</v>
      </c>
      <c r="I1058">
        <v>157</v>
      </c>
      <c r="J1058">
        <v>120</v>
      </c>
      <c r="K1058">
        <v>288</v>
      </c>
      <c r="L1058">
        <v>5</v>
      </c>
      <c r="M1058">
        <v>0</v>
      </c>
      <c r="N1058">
        <v>20</v>
      </c>
      <c r="O1058">
        <v>0</v>
      </c>
      <c r="P1058">
        <v>0</v>
      </c>
      <c r="Q1058">
        <v>268</v>
      </c>
      <c r="R1058">
        <v>27</v>
      </c>
      <c r="S1058">
        <v>50</v>
      </c>
      <c r="T1058">
        <v>23</v>
      </c>
      <c r="U1058">
        <v>23</v>
      </c>
      <c r="V1058">
        <v>0</v>
      </c>
      <c r="W1058">
        <v>639</v>
      </c>
      <c r="X1058">
        <v>206</v>
      </c>
      <c r="Y1058">
        <v>28</v>
      </c>
      <c r="Z1058">
        <v>331</v>
      </c>
      <c r="AA1058">
        <v>86</v>
      </c>
      <c r="AB1058">
        <v>51</v>
      </c>
      <c r="AC1058">
        <v>0</v>
      </c>
      <c r="AD1058">
        <v>0</v>
      </c>
      <c r="AE1058">
        <v>1437</v>
      </c>
      <c r="AF1058">
        <v>116</v>
      </c>
      <c r="AJ1058">
        <v>4.9800000000000004</v>
      </c>
      <c r="AK1058" t="str">
        <f t="shared" si="16"/>
        <v>WW601-6200</v>
      </c>
    </row>
    <row r="1059" spans="1:37">
      <c r="A1059" t="s">
        <v>1901</v>
      </c>
      <c r="B1059" t="s">
        <v>1902</v>
      </c>
      <c r="C1059" t="s">
        <v>110</v>
      </c>
      <c r="D1059" t="s">
        <v>1716</v>
      </c>
      <c r="E1059">
        <v>43</v>
      </c>
      <c r="F1059">
        <v>1.2</v>
      </c>
      <c r="G1059">
        <v>13</v>
      </c>
      <c r="H1059">
        <v>58</v>
      </c>
      <c r="I1059">
        <v>62</v>
      </c>
      <c r="J1059">
        <v>68</v>
      </c>
      <c r="K1059">
        <v>289</v>
      </c>
      <c r="L1059">
        <v>0</v>
      </c>
      <c r="M1059">
        <v>0</v>
      </c>
      <c r="N1059">
        <v>11</v>
      </c>
      <c r="O1059">
        <v>0</v>
      </c>
      <c r="P1059">
        <v>0</v>
      </c>
      <c r="Q1059">
        <v>278</v>
      </c>
      <c r="R1059">
        <v>38</v>
      </c>
      <c r="S1059">
        <v>28</v>
      </c>
      <c r="T1059">
        <v>145</v>
      </c>
      <c r="U1059">
        <v>0</v>
      </c>
      <c r="V1059">
        <v>97</v>
      </c>
      <c r="W1059">
        <v>0</v>
      </c>
      <c r="X1059">
        <v>104</v>
      </c>
      <c r="Y1059">
        <v>42</v>
      </c>
      <c r="Z1059">
        <v>123</v>
      </c>
      <c r="AA1059">
        <v>0</v>
      </c>
      <c r="AB1059">
        <v>136</v>
      </c>
      <c r="AC1059">
        <v>64</v>
      </c>
      <c r="AD1059">
        <v>78</v>
      </c>
      <c r="AE1059">
        <v>817</v>
      </c>
      <c r="AF1059">
        <v>513</v>
      </c>
      <c r="AJ1059">
        <v>4.8</v>
      </c>
      <c r="AK1059" t="str">
        <f t="shared" si="16"/>
        <v>WW610-6200</v>
      </c>
    </row>
    <row r="1060" spans="1:37">
      <c r="A1060" t="s">
        <v>1905</v>
      </c>
      <c r="B1060" t="s">
        <v>1904</v>
      </c>
      <c r="C1060" t="s">
        <v>110</v>
      </c>
      <c r="D1060" t="s">
        <v>1716</v>
      </c>
      <c r="E1060">
        <v>43</v>
      </c>
      <c r="F1060">
        <v>0.9</v>
      </c>
      <c r="G1060">
        <v>46</v>
      </c>
      <c r="H1060">
        <v>189</v>
      </c>
      <c r="I1060">
        <v>167</v>
      </c>
      <c r="J1060">
        <v>112</v>
      </c>
      <c r="K1060">
        <v>743</v>
      </c>
      <c r="L1060">
        <v>88</v>
      </c>
      <c r="M1060">
        <v>0</v>
      </c>
      <c r="N1060">
        <v>38</v>
      </c>
      <c r="O1060">
        <v>0</v>
      </c>
      <c r="P1060">
        <v>0</v>
      </c>
      <c r="Q1060">
        <v>705</v>
      </c>
      <c r="R1060">
        <v>26</v>
      </c>
      <c r="S1060">
        <v>252</v>
      </c>
      <c r="T1060">
        <v>43</v>
      </c>
      <c r="U1060">
        <v>271</v>
      </c>
      <c r="V1060">
        <v>99</v>
      </c>
      <c r="W1060">
        <v>0</v>
      </c>
      <c r="X1060">
        <v>336</v>
      </c>
      <c r="Y1060">
        <v>0</v>
      </c>
      <c r="Z1060">
        <v>0</v>
      </c>
      <c r="AA1060">
        <v>83</v>
      </c>
      <c r="AB1060">
        <v>260</v>
      </c>
      <c r="AC1060">
        <v>0</v>
      </c>
      <c r="AD1060">
        <v>0</v>
      </c>
      <c r="AE1060">
        <v>1344</v>
      </c>
      <c r="AF1060">
        <v>1853</v>
      </c>
      <c r="AJ1060">
        <v>4.8</v>
      </c>
      <c r="AK1060" t="str">
        <f t="shared" si="16"/>
        <v>WW620-6200</v>
      </c>
    </row>
    <row r="1061" spans="1:37">
      <c r="A1061" t="s">
        <v>1907</v>
      </c>
      <c r="B1061" t="s">
        <v>1908</v>
      </c>
      <c r="C1061" t="s">
        <v>110</v>
      </c>
      <c r="D1061" t="s">
        <v>292</v>
      </c>
      <c r="E1061">
        <v>43</v>
      </c>
      <c r="F1061">
        <v>0</v>
      </c>
      <c r="G1061">
        <v>5</v>
      </c>
      <c r="H1061">
        <v>0</v>
      </c>
      <c r="I1061">
        <v>32</v>
      </c>
      <c r="J1061">
        <v>19</v>
      </c>
      <c r="K1061">
        <v>0</v>
      </c>
      <c r="L1061">
        <v>62</v>
      </c>
      <c r="M1061">
        <v>0</v>
      </c>
      <c r="N1061">
        <v>4</v>
      </c>
      <c r="O1061">
        <v>0</v>
      </c>
      <c r="P1061">
        <v>0</v>
      </c>
      <c r="Q1061">
        <v>-4</v>
      </c>
      <c r="R1061">
        <v>0</v>
      </c>
      <c r="S1061">
        <v>0</v>
      </c>
      <c r="T1061">
        <v>0</v>
      </c>
      <c r="U1061">
        <v>0</v>
      </c>
      <c r="V1061">
        <v>136</v>
      </c>
      <c r="W1061">
        <v>15</v>
      </c>
      <c r="X1061">
        <v>38</v>
      </c>
      <c r="Y1061">
        <v>16</v>
      </c>
      <c r="Z1061">
        <v>0</v>
      </c>
      <c r="AA1061">
        <v>18</v>
      </c>
      <c r="AB1061">
        <v>0</v>
      </c>
      <c r="AC1061">
        <v>0</v>
      </c>
      <c r="AD1061">
        <v>0</v>
      </c>
      <c r="AE1061">
        <v>223</v>
      </c>
      <c r="AF1061">
        <v>308</v>
      </c>
      <c r="AJ1061">
        <v>0</v>
      </c>
      <c r="AK1061" t="str">
        <f t="shared" si="16"/>
        <v>WW971-3700</v>
      </c>
    </row>
    <row r="1062" spans="1:37">
      <c r="A1062" t="s">
        <v>1909</v>
      </c>
      <c r="B1062" t="s">
        <v>1908</v>
      </c>
      <c r="C1062" t="s">
        <v>110</v>
      </c>
      <c r="D1062" t="s">
        <v>1910</v>
      </c>
      <c r="E1062">
        <v>43</v>
      </c>
      <c r="F1062">
        <v>0.9</v>
      </c>
      <c r="G1062">
        <v>26</v>
      </c>
      <c r="H1062">
        <v>165</v>
      </c>
      <c r="I1062">
        <v>172</v>
      </c>
      <c r="J1062">
        <v>114</v>
      </c>
      <c r="K1062">
        <v>594</v>
      </c>
      <c r="L1062">
        <v>46</v>
      </c>
      <c r="M1062">
        <v>0</v>
      </c>
      <c r="N1062">
        <v>22</v>
      </c>
      <c r="O1062">
        <v>0</v>
      </c>
      <c r="P1062">
        <v>0</v>
      </c>
      <c r="Q1062">
        <v>572</v>
      </c>
      <c r="R1062">
        <v>0</v>
      </c>
      <c r="S1062">
        <v>161</v>
      </c>
      <c r="T1062">
        <v>170</v>
      </c>
      <c r="U1062">
        <v>164</v>
      </c>
      <c r="V1062">
        <v>290</v>
      </c>
      <c r="W1062">
        <v>38</v>
      </c>
      <c r="X1062">
        <v>206</v>
      </c>
      <c r="Y1062">
        <v>0</v>
      </c>
      <c r="Z1062">
        <v>0</v>
      </c>
      <c r="AA1062">
        <v>173</v>
      </c>
      <c r="AB1062">
        <v>0</v>
      </c>
      <c r="AC1062">
        <v>168</v>
      </c>
      <c r="AD1062">
        <v>0</v>
      </c>
      <c r="AE1062">
        <v>1370</v>
      </c>
      <c r="AF1062">
        <v>1655</v>
      </c>
      <c r="AJ1062">
        <v>4.2300000000000004</v>
      </c>
      <c r="AK1062" t="str">
        <f t="shared" si="16"/>
        <v>WW971-5000</v>
      </c>
    </row>
    <row r="1063" spans="1:37">
      <c r="A1063" t="s">
        <v>1911</v>
      </c>
      <c r="B1063" t="s">
        <v>1908</v>
      </c>
      <c r="C1063" t="s">
        <v>110</v>
      </c>
      <c r="D1063" t="s">
        <v>1912</v>
      </c>
      <c r="E1063">
        <v>43</v>
      </c>
      <c r="F1063">
        <v>32.4</v>
      </c>
      <c r="G1063">
        <v>186</v>
      </c>
      <c r="H1063">
        <v>8</v>
      </c>
      <c r="I1063">
        <v>54</v>
      </c>
      <c r="J1063">
        <v>149</v>
      </c>
      <c r="K1063">
        <v>1235</v>
      </c>
      <c r="L1063">
        <v>1310</v>
      </c>
      <c r="M1063">
        <v>0</v>
      </c>
      <c r="N1063">
        <v>155</v>
      </c>
      <c r="O1063">
        <v>0</v>
      </c>
      <c r="P1063">
        <v>0</v>
      </c>
      <c r="Q1063">
        <v>1080</v>
      </c>
      <c r="R1063">
        <v>0</v>
      </c>
      <c r="S1063">
        <v>0</v>
      </c>
      <c r="T1063">
        <v>0</v>
      </c>
      <c r="U1063">
        <v>25</v>
      </c>
      <c r="V1063">
        <v>136</v>
      </c>
      <c r="W1063">
        <v>89</v>
      </c>
      <c r="X1063">
        <v>73</v>
      </c>
      <c r="Y1063">
        <v>356</v>
      </c>
      <c r="Z1063">
        <v>340</v>
      </c>
      <c r="AA1063">
        <v>0</v>
      </c>
      <c r="AB1063">
        <v>281</v>
      </c>
      <c r="AC1063">
        <v>277</v>
      </c>
      <c r="AD1063">
        <v>209</v>
      </c>
      <c r="AE1063">
        <v>1786</v>
      </c>
      <c r="AF1063">
        <v>1808</v>
      </c>
      <c r="AJ1063">
        <v>4.3499999999999996</v>
      </c>
      <c r="AK1063" t="str">
        <f t="shared" si="16"/>
        <v>WW971-6200</v>
      </c>
    </row>
    <row r="1064" spans="1:37">
      <c r="A1064" t="s">
        <v>6399</v>
      </c>
      <c r="B1064" t="s">
        <v>1914</v>
      </c>
      <c r="C1064" t="s">
        <v>329</v>
      </c>
      <c r="D1064" t="s">
        <v>292</v>
      </c>
      <c r="E1064">
        <v>50</v>
      </c>
      <c r="F1064">
        <v>0</v>
      </c>
      <c r="G1064">
        <v>38</v>
      </c>
      <c r="H1064">
        <v>0</v>
      </c>
      <c r="I1064">
        <v>0</v>
      </c>
      <c r="J1064">
        <v>0</v>
      </c>
      <c r="K1064">
        <v>0</v>
      </c>
      <c r="L1064">
        <v>5</v>
      </c>
      <c r="M1064">
        <v>0</v>
      </c>
      <c r="N1064">
        <v>31</v>
      </c>
      <c r="O1064">
        <v>0</v>
      </c>
      <c r="P1064">
        <v>0</v>
      </c>
      <c r="Q1064">
        <v>-31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J1064">
        <v>2.5299999999999998</v>
      </c>
      <c r="AK1064" t="str">
        <f t="shared" si="16"/>
        <v>WX031-3700</v>
      </c>
    </row>
    <row r="1065" spans="1:37">
      <c r="A1065" t="s">
        <v>1913</v>
      </c>
      <c r="B1065" t="s">
        <v>1914</v>
      </c>
      <c r="C1065" t="s">
        <v>329</v>
      </c>
      <c r="D1065" t="s">
        <v>1915</v>
      </c>
      <c r="E1065">
        <v>50</v>
      </c>
      <c r="F1065">
        <v>3.7</v>
      </c>
      <c r="G1065">
        <v>36</v>
      </c>
      <c r="H1065">
        <v>147</v>
      </c>
      <c r="I1065">
        <v>208</v>
      </c>
      <c r="J1065">
        <v>185</v>
      </c>
      <c r="K1065">
        <v>2188</v>
      </c>
      <c r="L1065">
        <v>296</v>
      </c>
      <c r="M1065">
        <v>0</v>
      </c>
      <c r="N1065">
        <v>30</v>
      </c>
      <c r="O1065">
        <v>0</v>
      </c>
      <c r="P1065">
        <v>0</v>
      </c>
      <c r="Q1065">
        <v>2158</v>
      </c>
      <c r="R1065">
        <v>92</v>
      </c>
      <c r="S1065">
        <v>100</v>
      </c>
      <c r="T1065">
        <v>271</v>
      </c>
      <c r="U1065">
        <v>69</v>
      </c>
      <c r="V1065">
        <v>580</v>
      </c>
      <c r="W1065">
        <v>49</v>
      </c>
      <c r="X1065">
        <v>180</v>
      </c>
      <c r="Y1065">
        <v>355</v>
      </c>
      <c r="Z1065">
        <v>0</v>
      </c>
      <c r="AA1065">
        <v>0</v>
      </c>
      <c r="AB1065">
        <v>51</v>
      </c>
      <c r="AC1065">
        <v>212</v>
      </c>
      <c r="AD1065">
        <v>354</v>
      </c>
      <c r="AE1065">
        <v>2221</v>
      </c>
      <c r="AF1065">
        <v>1861</v>
      </c>
      <c r="AJ1065">
        <v>4.63</v>
      </c>
      <c r="AK1065" t="str">
        <f t="shared" si="16"/>
        <v>WX031-5000</v>
      </c>
    </row>
    <row r="1066" spans="1:37">
      <c r="A1066" t="s">
        <v>1916</v>
      </c>
      <c r="B1066" t="s">
        <v>1914</v>
      </c>
      <c r="C1066" t="s">
        <v>329</v>
      </c>
      <c r="D1066" t="s">
        <v>1915</v>
      </c>
      <c r="E1066">
        <v>50</v>
      </c>
      <c r="F1066">
        <v>2</v>
      </c>
      <c r="G1066">
        <v>0</v>
      </c>
      <c r="H1066">
        <v>94</v>
      </c>
      <c r="I1066">
        <v>174</v>
      </c>
      <c r="J1066">
        <v>120</v>
      </c>
      <c r="K1066">
        <v>756</v>
      </c>
      <c r="L1066">
        <v>7</v>
      </c>
      <c r="M1066">
        <v>0</v>
      </c>
      <c r="N1066">
        <v>0</v>
      </c>
      <c r="O1066">
        <v>0</v>
      </c>
      <c r="P1066">
        <v>0</v>
      </c>
      <c r="Q1066">
        <v>756</v>
      </c>
      <c r="R1066">
        <v>0</v>
      </c>
      <c r="S1066">
        <v>0</v>
      </c>
      <c r="T1066">
        <v>20</v>
      </c>
      <c r="U1066">
        <v>262</v>
      </c>
      <c r="V1066">
        <v>17</v>
      </c>
      <c r="W1066">
        <v>279</v>
      </c>
      <c r="X1066">
        <v>467</v>
      </c>
      <c r="Y1066">
        <v>203</v>
      </c>
      <c r="Z1066">
        <v>0</v>
      </c>
      <c r="AA1066">
        <v>0</v>
      </c>
      <c r="AB1066">
        <v>12</v>
      </c>
      <c r="AC1066">
        <v>58</v>
      </c>
      <c r="AD1066">
        <v>116</v>
      </c>
      <c r="AE1066">
        <v>1434</v>
      </c>
      <c r="AF1066">
        <v>1191</v>
      </c>
      <c r="AJ1066">
        <v>4</v>
      </c>
      <c r="AK1066" t="str">
        <f t="shared" si="16"/>
        <v>WX031-6200</v>
      </c>
    </row>
    <row r="1067" spans="1:37">
      <c r="A1067" t="s">
        <v>6270</v>
      </c>
      <c r="B1067" t="s">
        <v>1918</v>
      </c>
      <c r="C1067" t="s">
        <v>329</v>
      </c>
      <c r="D1067" t="s">
        <v>292</v>
      </c>
      <c r="E1067">
        <v>50</v>
      </c>
      <c r="F1067">
        <v>0</v>
      </c>
      <c r="G1067">
        <v>47</v>
      </c>
      <c r="H1067">
        <v>0</v>
      </c>
      <c r="I1067">
        <v>0</v>
      </c>
      <c r="J1067">
        <v>5</v>
      </c>
      <c r="K1067">
        <v>0</v>
      </c>
      <c r="L1067">
        <v>3</v>
      </c>
      <c r="M1067">
        <v>0</v>
      </c>
      <c r="N1067">
        <v>39</v>
      </c>
      <c r="O1067">
        <v>0</v>
      </c>
      <c r="P1067">
        <v>0</v>
      </c>
      <c r="Q1067">
        <v>-39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57</v>
      </c>
      <c r="AD1067">
        <v>0</v>
      </c>
      <c r="AE1067">
        <v>57</v>
      </c>
      <c r="AF1067">
        <v>146</v>
      </c>
      <c r="AJ1067">
        <v>2.57</v>
      </c>
      <c r="AK1067" t="str">
        <f t="shared" si="16"/>
        <v>WX041-3700</v>
      </c>
    </row>
    <row r="1068" spans="1:37">
      <c r="A1068" t="s">
        <v>1917</v>
      </c>
      <c r="B1068" t="s">
        <v>1918</v>
      </c>
      <c r="C1068" t="s">
        <v>329</v>
      </c>
      <c r="D1068" t="s">
        <v>292</v>
      </c>
      <c r="E1068">
        <v>50</v>
      </c>
      <c r="F1068">
        <v>1.1000000000000001</v>
      </c>
      <c r="G1068">
        <v>97</v>
      </c>
      <c r="H1068">
        <v>140</v>
      </c>
      <c r="I1068">
        <v>193</v>
      </c>
      <c r="J1068">
        <v>231</v>
      </c>
      <c r="K1068">
        <v>688</v>
      </c>
      <c r="L1068">
        <v>133</v>
      </c>
      <c r="M1068">
        <v>0</v>
      </c>
      <c r="N1068">
        <v>81</v>
      </c>
      <c r="O1068">
        <v>0</v>
      </c>
      <c r="P1068">
        <v>0</v>
      </c>
      <c r="Q1068">
        <v>607</v>
      </c>
      <c r="R1068">
        <v>192</v>
      </c>
      <c r="S1068">
        <v>43</v>
      </c>
      <c r="T1068">
        <v>378</v>
      </c>
      <c r="U1068">
        <v>0</v>
      </c>
      <c r="V1068">
        <v>0</v>
      </c>
      <c r="W1068">
        <v>92</v>
      </c>
      <c r="X1068">
        <v>643</v>
      </c>
      <c r="Y1068">
        <v>1132</v>
      </c>
      <c r="Z1068">
        <v>31</v>
      </c>
      <c r="AA1068">
        <v>160</v>
      </c>
      <c r="AB1068">
        <v>48</v>
      </c>
      <c r="AC1068">
        <v>0</v>
      </c>
      <c r="AD1068">
        <v>242</v>
      </c>
      <c r="AE1068">
        <v>2769</v>
      </c>
      <c r="AF1068">
        <v>999</v>
      </c>
      <c r="AJ1068">
        <v>4.63</v>
      </c>
      <c r="AK1068" t="str">
        <f t="shared" si="16"/>
        <v>WX041-5000</v>
      </c>
    </row>
    <row r="1069" spans="1:37">
      <c r="A1069" t="s">
        <v>1919</v>
      </c>
      <c r="B1069" t="s">
        <v>1918</v>
      </c>
      <c r="C1069" t="s">
        <v>329</v>
      </c>
      <c r="D1069" t="s">
        <v>292</v>
      </c>
      <c r="E1069">
        <v>50</v>
      </c>
      <c r="F1069">
        <v>1.2</v>
      </c>
      <c r="G1069">
        <v>424</v>
      </c>
      <c r="H1069">
        <v>112</v>
      </c>
      <c r="I1069">
        <v>105</v>
      </c>
      <c r="J1069">
        <v>62</v>
      </c>
      <c r="K1069">
        <v>890</v>
      </c>
      <c r="L1069">
        <v>489</v>
      </c>
      <c r="M1069">
        <v>0</v>
      </c>
      <c r="N1069">
        <v>353</v>
      </c>
      <c r="O1069">
        <v>0</v>
      </c>
      <c r="P1069">
        <v>0</v>
      </c>
      <c r="Q1069">
        <v>537</v>
      </c>
      <c r="R1069">
        <v>652</v>
      </c>
      <c r="S1069">
        <v>51</v>
      </c>
      <c r="T1069">
        <v>285</v>
      </c>
      <c r="U1069">
        <v>0</v>
      </c>
      <c r="V1069">
        <v>0</v>
      </c>
      <c r="W1069">
        <v>293</v>
      </c>
      <c r="X1069">
        <v>0</v>
      </c>
      <c r="Y1069">
        <v>69</v>
      </c>
      <c r="Z1069">
        <v>0</v>
      </c>
      <c r="AA1069">
        <v>23</v>
      </c>
      <c r="AB1069">
        <v>0</v>
      </c>
      <c r="AC1069">
        <v>0</v>
      </c>
      <c r="AD1069">
        <v>24</v>
      </c>
      <c r="AE1069">
        <v>745</v>
      </c>
      <c r="AF1069">
        <v>744</v>
      </c>
      <c r="AJ1069">
        <v>4.63</v>
      </c>
      <c r="AK1069" t="str">
        <f t="shared" si="16"/>
        <v>WX041-6200</v>
      </c>
    </row>
    <row r="1070" spans="1:37">
      <c r="A1070" t="s">
        <v>1920</v>
      </c>
      <c r="B1070" t="s">
        <v>1921</v>
      </c>
      <c r="C1070" t="s">
        <v>110</v>
      </c>
      <c r="D1070" t="s">
        <v>1922</v>
      </c>
      <c r="E1070">
        <v>50</v>
      </c>
      <c r="F1070">
        <v>0</v>
      </c>
      <c r="G1070">
        <v>0</v>
      </c>
      <c r="H1070">
        <v>0</v>
      </c>
      <c r="I1070">
        <v>0</v>
      </c>
      <c r="J1070">
        <v>10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36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62</v>
      </c>
      <c r="Z1070">
        <v>0</v>
      </c>
      <c r="AA1070">
        <v>14</v>
      </c>
      <c r="AB1070">
        <v>45</v>
      </c>
      <c r="AC1070">
        <v>0</v>
      </c>
      <c r="AD1070">
        <v>0</v>
      </c>
      <c r="AE1070">
        <v>121</v>
      </c>
      <c r="AF1070">
        <v>100</v>
      </c>
      <c r="AJ1070">
        <v>4.0199999999999996</v>
      </c>
      <c r="AK1070" t="str">
        <f t="shared" si="16"/>
        <v>WX081-5000</v>
      </c>
    </row>
    <row r="1071" spans="1:37">
      <c r="A1071" t="s">
        <v>1923</v>
      </c>
      <c r="B1071" t="s">
        <v>1921</v>
      </c>
      <c r="C1071" t="s">
        <v>110</v>
      </c>
      <c r="D1071" t="s">
        <v>901</v>
      </c>
      <c r="E1071">
        <v>50</v>
      </c>
      <c r="F1071">
        <v>6</v>
      </c>
      <c r="G1071">
        <v>40</v>
      </c>
      <c r="H1071">
        <v>24</v>
      </c>
      <c r="I1071">
        <v>12</v>
      </c>
      <c r="J1071">
        <v>33</v>
      </c>
      <c r="K1071">
        <v>606</v>
      </c>
      <c r="L1071">
        <v>12</v>
      </c>
      <c r="M1071">
        <v>0</v>
      </c>
      <c r="N1071">
        <v>33</v>
      </c>
      <c r="O1071">
        <v>0</v>
      </c>
      <c r="P1071">
        <v>0</v>
      </c>
      <c r="Q1071">
        <v>573</v>
      </c>
      <c r="R1071">
        <v>0</v>
      </c>
      <c r="S1071">
        <v>39</v>
      </c>
      <c r="T1071">
        <v>0</v>
      </c>
      <c r="U1071">
        <v>32</v>
      </c>
      <c r="V1071">
        <v>0</v>
      </c>
      <c r="W1071">
        <v>0</v>
      </c>
      <c r="X1071">
        <v>0</v>
      </c>
      <c r="Y1071">
        <v>114</v>
      </c>
      <c r="Z1071">
        <v>28</v>
      </c>
      <c r="AA1071">
        <v>0</v>
      </c>
      <c r="AB1071">
        <v>149</v>
      </c>
      <c r="AC1071">
        <v>0</v>
      </c>
      <c r="AD1071">
        <v>34</v>
      </c>
      <c r="AE1071">
        <v>396</v>
      </c>
      <c r="AF1071">
        <v>121</v>
      </c>
      <c r="AJ1071">
        <v>4.1399999999999997</v>
      </c>
      <c r="AK1071" t="str">
        <f t="shared" si="16"/>
        <v>WX081-6200</v>
      </c>
    </row>
    <row r="1072" spans="1:37">
      <c r="A1072" t="s">
        <v>1924</v>
      </c>
      <c r="B1072" t="s">
        <v>1925</v>
      </c>
      <c r="C1072" t="s">
        <v>275</v>
      </c>
      <c r="E1072">
        <v>50</v>
      </c>
      <c r="F1072">
        <v>1.7</v>
      </c>
      <c r="G1072">
        <v>9</v>
      </c>
      <c r="H1072">
        <v>82</v>
      </c>
      <c r="I1072">
        <v>88</v>
      </c>
      <c r="J1072">
        <v>92</v>
      </c>
      <c r="K1072">
        <v>567</v>
      </c>
      <c r="L1072">
        <v>98</v>
      </c>
      <c r="M1072">
        <v>0</v>
      </c>
      <c r="N1072">
        <v>7</v>
      </c>
      <c r="O1072">
        <v>0</v>
      </c>
      <c r="P1072">
        <v>0</v>
      </c>
      <c r="Q1072">
        <v>560</v>
      </c>
      <c r="R1072">
        <v>0</v>
      </c>
      <c r="S1072">
        <v>63</v>
      </c>
      <c r="T1072">
        <v>0</v>
      </c>
      <c r="U1072">
        <v>183</v>
      </c>
      <c r="V1072">
        <v>0</v>
      </c>
      <c r="W1072">
        <v>170</v>
      </c>
      <c r="X1072">
        <v>109</v>
      </c>
      <c r="Y1072">
        <v>127</v>
      </c>
      <c r="Z1072">
        <v>189</v>
      </c>
      <c r="AA1072">
        <v>133</v>
      </c>
      <c r="AB1072">
        <v>0</v>
      </c>
      <c r="AC1072">
        <v>0</v>
      </c>
      <c r="AD1072">
        <v>126</v>
      </c>
      <c r="AE1072">
        <v>1100</v>
      </c>
      <c r="AF1072">
        <v>2065</v>
      </c>
      <c r="AJ1072">
        <v>6.27</v>
      </c>
      <c r="AK1072" t="str">
        <f t="shared" si="16"/>
        <v>WX110-5000</v>
      </c>
    </row>
    <row r="1073" spans="1:37">
      <c r="A1073" t="s">
        <v>1926</v>
      </c>
      <c r="B1073" t="s">
        <v>1925</v>
      </c>
      <c r="C1073" t="s">
        <v>275</v>
      </c>
      <c r="E1073">
        <v>50</v>
      </c>
      <c r="F1073">
        <v>8</v>
      </c>
      <c r="G1073">
        <v>24</v>
      </c>
      <c r="H1073">
        <v>78</v>
      </c>
      <c r="I1073">
        <v>91</v>
      </c>
      <c r="J1073">
        <v>85</v>
      </c>
      <c r="K1073">
        <v>2501</v>
      </c>
      <c r="L1073">
        <v>70</v>
      </c>
      <c r="M1073">
        <v>0</v>
      </c>
      <c r="N1073">
        <v>20</v>
      </c>
      <c r="O1073">
        <v>0</v>
      </c>
      <c r="P1073">
        <v>0</v>
      </c>
      <c r="Q1073">
        <v>2481</v>
      </c>
      <c r="R1073">
        <v>190</v>
      </c>
      <c r="S1073">
        <v>37</v>
      </c>
      <c r="T1073">
        <v>0</v>
      </c>
      <c r="U1073">
        <v>197</v>
      </c>
      <c r="V1073">
        <v>149</v>
      </c>
      <c r="W1073">
        <v>119</v>
      </c>
      <c r="X1073">
        <v>43</v>
      </c>
      <c r="Y1073">
        <v>104</v>
      </c>
      <c r="Z1073">
        <v>116</v>
      </c>
      <c r="AA1073">
        <v>125</v>
      </c>
      <c r="AB1073">
        <v>131</v>
      </c>
      <c r="AC1073">
        <v>0</v>
      </c>
      <c r="AD1073">
        <v>4</v>
      </c>
      <c r="AE1073">
        <v>1025</v>
      </c>
      <c r="AF1073">
        <v>1220</v>
      </c>
      <c r="AJ1073">
        <v>6.41</v>
      </c>
      <c r="AK1073" t="str">
        <f t="shared" si="16"/>
        <v>WX110-6200</v>
      </c>
    </row>
    <row r="1074" spans="1:37">
      <c r="A1074" t="s">
        <v>1927</v>
      </c>
      <c r="B1074" t="s">
        <v>1928</v>
      </c>
      <c r="C1074" t="s">
        <v>275</v>
      </c>
      <c r="D1074" t="s">
        <v>1710</v>
      </c>
      <c r="E1074">
        <v>43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246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246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J1074">
        <v>3.44</v>
      </c>
      <c r="AK1074" t="str">
        <f t="shared" si="16"/>
        <v>WX125-6200</v>
      </c>
    </row>
    <row r="1075" spans="1:37">
      <c r="A1075" t="s">
        <v>1929</v>
      </c>
      <c r="B1075" t="s">
        <v>1930</v>
      </c>
      <c r="C1075" t="s">
        <v>1518</v>
      </c>
      <c r="E1075">
        <v>50</v>
      </c>
      <c r="F1075">
        <v>4.4000000000000004</v>
      </c>
      <c r="G1075">
        <v>0</v>
      </c>
      <c r="H1075">
        <v>79</v>
      </c>
      <c r="I1075">
        <v>39</v>
      </c>
      <c r="J1075">
        <v>122</v>
      </c>
      <c r="K1075">
        <v>1389</v>
      </c>
      <c r="L1075">
        <v>3</v>
      </c>
      <c r="M1075">
        <v>0</v>
      </c>
      <c r="N1075">
        <v>0</v>
      </c>
      <c r="O1075">
        <v>0</v>
      </c>
      <c r="P1075">
        <v>0</v>
      </c>
      <c r="Q1075">
        <v>1389</v>
      </c>
      <c r="R1075">
        <v>0</v>
      </c>
      <c r="S1075">
        <v>79</v>
      </c>
      <c r="T1075">
        <v>157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219</v>
      </c>
      <c r="AA1075">
        <v>0</v>
      </c>
      <c r="AB1075">
        <v>17</v>
      </c>
      <c r="AC1075">
        <v>910</v>
      </c>
      <c r="AD1075">
        <v>78</v>
      </c>
      <c r="AE1075">
        <v>1460</v>
      </c>
      <c r="AF1075">
        <v>610</v>
      </c>
      <c r="AJ1075">
        <v>5</v>
      </c>
      <c r="AK1075" t="str">
        <f t="shared" si="16"/>
        <v>WX150-6200</v>
      </c>
    </row>
    <row r="1076" spans="1:37">
      <c r="A1076" t="s">
        <v>1931</v>
      </c>
      <c r="B1076" t="s">
        <v>1932</v>
      </c>
      <c r="C1076" t="s">
        <v>1518</v>
      </c>
      <c r="E1076">
        <v>50</v>
      </c>
      <c r="F1076">
        <v>5.7</v>
      </c>
      <c r="G1076">
        <v>0</v>
      </c>
      <c r="H1076">
        <v>21</v>
      </c>
      <c r="I1076">
        <v>11</v>
      </c>
      <c r="J1076">
        <v>8</v>
      </c>
      <c r="K1076">
        <v>477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477</v>
      </c>
      <c r="R1076">
        <v>0</v>
      </c>
      <c r="S1076">
        <v>44</v>
      </c>
      <c r="T1076">
        <v>0</v>
      </c>
      <c r="U1076">
        <v>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31</v>
      </c>
      <c r="AD1076">
        <v>0</v>
      </c>
      <c r="AE1076">
        <v>94</v>
      </c>
      <c r="AF1076">
        <v>24</v>
      </c>
      <c r="AJ1076">
        <v>0</v>
      </c>
      <c r="AK1076" t="str">
        <f t="shared" si="16"/>
        <v>WX160-6200</v>
      </c>
    </row>
    <row r="1077" spans="1:37">
      <c r="A1077" t="s">
        <v>1933</v>
      </c>
      <c r="B1077" t="s">
        <v>1934</v>
      </c>
      <c r="C1077" t="s">
        <v>329</v>
      </c>
      <c r="D1077" t="s">
        <v>1786</v>
      </c>
      <c r="E1077">
        <v>50</v>
      </c>
      <c r="F1077">
        <v>0.8</v>
      </c>
      <c r="G1077">
        <v>160</v>
      </c>
      <c r="H1077">
        <v>227</v>
      </c>
      <c r="I1077">
        <v>117</v>
      </c>
      <c r="J1077">
        <v>73</v>
      </c>
      <c r="K1077">
        <v>832</v>
      </c>
      <c r="L1077">
        <v>12</v>
      </c>
      <c r="M1077">
        <v>0</v>
      </c>
      <c r="N1077">
        <v>134</v>
      </c>
      <c r="O1077">
        <v>0</v>
      </c>
      <c r="P1077">
        <v>0</v>
      </c>
      <c r="Q1077">
        <v>698</v>
      </c>
      <c r="R1077">
        <v>0</v>
      </c>
      <c r="S1077">
        <v>42</v>
      </c>
      <c r="T1077">
        <v>0</v>
      </c>
      <c r="U1077">
        <v>638</v>
      </c>
      <c r="V1077">
        <v>0</v>
      </c>
      <c r="W1077">
        <v>20</v>
      </c>
      <c r="X1077">
        <v>0</v>
      </c>
      <c r="Y1077">
        <v>63</v>
      </c>
      <c r="Z1077">
        <v>0</v>
      </c>
      <c r="AA1077">
        <v>0</v>
      </c>
      <c r="AB1077">
        <v>61</v>
      </c>
      <c r="AC1077">
        <v>16</v>
      </c>
      <c r="AD1077">
        <v>30</v>
      </c>
      <c r="AE1077">
        <v>870</v>
      </c>
      <c r="AF1077">
        <v>509</v>
      </c>
      <c r="AJ1077">
        <v>4.63</v>
      </c>
      <c r="AK1077" t="str">
        <f t="shared" si="16"/>
        <v>WX170-5000</v>
      </c>
    </row>
    <row r="1078" spans="1:37">
      <c r="A1078" t="s">
        <v>1935</v>
      </c>
      <c r="B1078" t="s">
        <v>1934</v>
      </c>
      <c r="C1078" t="s">
        <v>329</v>
      </c>
      <c r="D1078" t="s">
        <v>1786</v>
      </c>
      <c r="E1078">
        <v>50</v>
      </c>
      <c r="F1078">
        <v>62.5</v>
      </c>
      <c r="G1078">
        <v>0</v>
      </c>
      <c r="H1078">
        <v>6</v>
      </c>
      <c r="I1078">
        <v>6</v>
      </c>
      <c r="J1078">
        <v>20</v>
      </c>
      <c r="K1078">
        <v>1499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1499</v>
      </c>
      <c r="R1078">
        <v>0</v>
      </c>
      <c r="S1078">
        <v>0</v>
      </c>
      <c r="T1078">
        <v>0</v>
      </c>
      <c r="U1078">
        <v>18</v>
      </c>
      <c r="V1078">
        <v>14</v>
      </c>
      <c r="W1078">
        <v>0</v>
      </c>
      <c r="X1078">
        <v>5</v>
      </c>
      <c r="Y1078">
        <v>34</v>
      </c>
      <c r="Z1078">
        <v>26</v>
      </c>
      <c r="AA1078">
        <v>0</v>
      </c>
      <c r="AB1078">
        <v>139</v>
      </c>
      <c r="AC1078">
        <v>0</v>
      </c>
      <c r="AD1078">
        <v>0</v>
      </c>
      <c r="AE1078">
        <v>236</v>
      </c>
      <c r="AF1078">
        <v>763</v>
      </c>
      <c r="AJ1078">
        <v>4.63</v>
      </c>
      <c r="AK1078" t="str">
        <f t="shared" si="16"/>
        <v>WX170-6200</v>
      </c>
    </row>
    <row r="1079" spans="1:37">
      <c r="A1079" t="s">
        <v>1936</v>
      </c>
      <c r="B1079" t="s">
        <v>1937</v>
      </c>
      <c r="C1079" t="s">
        <v>1518</v>
      </c>
      <c r="E1079">
        <v>50</v>
      </c>
      <c r="F1079">
        <v>0</v>
      </c>
      <c r="G1079">
        <v>0</v>
      </c>
      <c r="H1079">
        <v>0</v>
      </c>
      <c r="I1079">
        <v>11</v>
      </c>
      <c r="J1079">
        <v>7</v>
      </c>
      <c r="K1079">
        <v>678</v>
      </c>
      <c r="L1079">
        <v>37</v>
      </c>
      <c r="M1079">
        <v>0</v>
      </c>
      <c r="N1079">
        <v>0</v>
      </c>
      <c r="O1079">
        <v>0</v>
      </c>
      <c r="P1079">
        <v>0</v>
      </c>
      <c r="Q1079">
        <v>678</v>
      </c>
      <c r="R1079">
        <v>0</v>
      </c>
      <c r="S1079">
        <v>0</v>
      </c>
      <c r="T1079">
        <v>0</v>
      </c>
      <c r="U1079">
        <v>0</v>
      </c>
      <c r="V1079">
        <v>66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22</v>
      </c>
      <c r="AD1079">
        <v>0</v>
      </c>
      <c r="AE1079">
        <v>88</v>
      </c>
      <c r="AF1079">
        <v>64</v>
      </c>
      <c r="AJ1079">
        <v>0</v>
      </c>
      <c r="AK1079" t="str">
        <f t="shared" si="16"/>
        <v>WX180-6200</v>
      </c>
    </row>
    <row r="1080" spans="1:37">
      <c r="A1080" t="s">
        <v>1938</v>
      </c>
      <c r="B1080" t="s">
        <v>1939</v>
      </c>
      <c r="C1080" t="s">
        <v>1518</v>
      </c>
      <c r="E1080">
        <v>50</v>
      </c>
      <c r="F1080">
        <v>0</v>
      </c>
      <c r="G1080">
        <v>0</v>
      </c>
      <c r="H1080">
        <v>0</v>
      </c>
      <c r="I1080">
        <v>4</v>
      </c>
      <c r="J1080">
        <v>6</v>
      </c>
      <c r="K1080">
        <v>82</v>
      </c>
      <c r="L1080">
        <v>4</v>
      </c>
      <c r="M1080">
        <v>0</v>
      </c>
      <c r="N1080">
        <v>0</v>
      </c>
      <c r="O1080">
        <v>0</v>
      </c>
      <c r="P1080">
        <v>0</v>
      </c>
      <c r="Q1080">
        <v>82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25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24</v>
      </c>
      <c r="AD1080">
        <v>25</v>
      </c>
      <c r="AE1080">
        <v>74</v>
      </c>
      <c r="AF1080">
        <v>93</v>
      </c>
      <c r="AJ1080">
        <v>0</v>
      </c>
      <c r="AK1080" t="str">
        <f t="shared" si="16"/>
        <v>WX190-6200</v>
      </c>
    </row>
    <row r="1081" spans="1:37">
      <c r="A1081" t="s">
        <v>1940</v>
      </c>
      <c r="B1081" t="s">
        <v>1941</v>
      </c>
      <c r="C1081" t="s">
        <v>318</v>
      </c>
      <c r="D1081" t="s">
        <v>1942</v>
      </c>
      <c r="E1081">
        <v>62</v>
      </c>
      <c r="F1081">
        <v>2.8</v>
      </c>
      <c r="G1081">
        <v>0</v>
      </c>
      <c r="H1081">
        <v>31</v>
      </c>
      <c r="I1081">
        <v>15</v>
      </c>
      <c r="J1081">
        <v>8</v>
      </c>
      <c r="K1081">
        <v>338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338</v>
      </c>
      <c r="R1081">
        <v>0</v>
      </c>
      <c r="S1081">
        <v>0</v>
      </c>
      <c r="T1081">
        <v>0</v>
      </c>
      <c r="U1081">
        <v>92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92</v>
      </c>
      <c r="AF1081">
        <v>79</v>
      </c>
      <c r="AJ1081">
        <v>6.39</v>
      </c>
      <c r="AK1081" t="str">
        <f t="shared" si="16"/>
        <v>WX221-5000</v>
      </c>
    </row>
    <row r="1082" spans="1:37">
      <c r="A1082" t="s">
        <v>1943</v>
      </c>
      <c r="B1082" t="s">
        <v>1941</v>
      </c>
      <c r="C1082" t="s">
        <v>318</v>
      </c>
      <c r="D1082" t="s">
        <v>1942</v>
      </c>
      <c r="E1082">
        <v>62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660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660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J1082">
        <v>6.39</v>
      </c>
      <c r="AK1082" t="str">
        <f t="shared" si="16"/>
        <v>WX221-6200</v>
      </c>
    </row>
    <row r="1083" spans="1:37">
      <c r="A1083" t="s">
        <v>1944</v>
      </c>
      <c r="B1083" t="s">
        <v>1945</v>
      </c>
      <c r="C1083" t="s">
        <v>110</v>
      </c>
      <c r="E1083">
        <v>43</v>
      </c>
      <c r="F1083">
        <v>4.2</v>
      </c>
      <c r="G1083">
        <v>22</v>
      </c>
      <c r="H1083">
        <v>73</v>
      </c>
      <c r="I1083">
        <v>143</v>
      </c>
      <c r="J1083">
        <v>116</v>
      </c>
      <c r="K1083">
        <v>1233</v>
      </c>
      <c r="L1083">
        <v>40</v>
      </c>
      <c r="M1083">
        <v>0</v>
      </c>
      <c r="N1083">
        <v>19</v>
      </c>
      <c r="O1083">
        <v>0</v>
      </c>
      <c r="P1083">
        <v>0</v>
      </c>
      <c r="Q1083">
        <v>1214</v>
      </c>
      <c r="R1083">
        <v>0</v>
      </c>
      <c r="S1083">
        <v>108</v>
      </c>
      <c r="T1083">
        <v>0</v>
      </c>
      <c r="U1083">
        <v>110</v>
      </c>
      <c r="V1083">
        <v>53</v>
      </c>
      <c r="W1083">
        <v>176</v>
      </c>
      <c r="X1083">
        <v>409</v>
      </c>
      <c r="Y1083">
        <v>0</v>
      </c>
      <c r="Z1083">
        <v>145</v>
      </c>
      <c r="AA1083">
        <v>146</v>
      </c>
      <c r="AB1083">
        <v>0</v>
      </c>
      <c r="AC1083">
        <v>31</v>
      </c>
      <c r="AD1083">
        <v>209</v>
      </c>
      <c r="AE1083">
        <v>1387</v>
      </c>
      <c r="AF1083">
        <v>1205</v>
      </c>
      <c r="AJ1083">
        <v>4.0199999999999996</v>
      </c>
      <c r="AK1083" t="str">
        <f t="shared" si="16"/>
        <v>WX230-5000</v>
      </c>
    </row>
    <row r="1084" spans="1:37">
      <c r="A1084" t="s">
        <v>1946</v>
      </c>
      <c r="B1084" t="s">
        <v>1945</v>
      </c>
      <c r="C1084" t="s">
        <v>110</v>
      </c>
      <c r="E1084">
        <v>43</v>
      </c>
      <c r="F1084">
        <v>73.5</v>
      </c>
      <c r="G1084">
        <v>0</v>
      </c>
      <c r="H1084">
        <v>3</v>
      </c>
      <c r="I1084">
        <v>5</v>
      </c>
      <c r="J1084">
        <v>14</v>
      </c>
      <c r="K1084">
        <v>882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882</v>
      </c>
      <c r="R1084">
        <v>0</v>
      </c>
      <c r="S1084">
        <v>0</v>
      </c>
      <c r="T1084">
        <v>9</v>
      </c>
      <c r="U1084">
        <v>0</v>
      </c>
      <c r="V1084">
        <v>21</v>
      </c>
      <c r="W1084">
        <v>0</v>
      </c>
      <c r="X1084">
        <v>0</v>
      </c>
      <c r="Y1084">
        <v>0</v>
      </c>
      <c r="Z1084">
        <v>70</v>
      </c>
      <c r="AA1084">
        <v>0</v>
      </c>
      <c r="AB1084">
        <v>7</v>
      </c>
      <c r="AC1084">
        <v>58</v>
      </c>
      <c r="AD1084">
        <v>0</v>
      </c>
      <c r="AE1084">
        <v>165</v>
      </c>
      <c r="AF1084">
        <v>121</v>
      </c>
      <c r="AJ1084">
        <v>4.25</v>
      </c>
      <c r="AK1084" t="str">
        <f t="shared" si="16"/>
        <v>WX230-6200</v>
      </c>
    </row>
    <row r="1085" spans="1:37">
      <c r="A1085" t="s">
        <v>1947</v>
      </c>
      <c r="B1085" t="s">
        <v>1948</v>
      </c>
      <c r="C1085" t="s">
        <v>110</v>
      </c>
      <c r="E1085">
        <v>50</v>
      </c>
      <c r="F1085">
        <v>50.7</v>
      </c>
      <c r="G1085">
        <v>0</v>
      </c>
      <c r="H1085">
        <v>11</v>
      </c>
      <c r="I1085">
        <v>197</v>
      </c>
      <c r="J1085">
        <v>126</v>
      </c>
      <c r="K1085">
        <v>2165</v>
      </c>
      <c r="L1085">
        <v>19</v>
      </c>
      <c r="M1085">
        <v>0</v>
      </c>
      <c r="N1085">
        <v>0</v>
      </c>
      <c r="O1085">
        <v>0</v>
      </c>
      <c r="P1085">
        <v>0</v>
      </c>
      <c r="Q1085">
        <v>2165</v>
      </c>
      <c r="R1085">
        <v>0</v>
      </c>
      <c r="S1085">
        <v>0</v>
      </c>
      <c r="T1085">
        <v>0</v>
      </c>
      <c r="U1085">
        <v>32</v>
      </c>
      <c r="V1085">
        <v>89</v>
      </c>
      <c r="W1085">
        <v>649</v>
      </c>
      <c r="X1085">
        <v>410</v>
      </c>
      <c r="Y1085">
        <v>0</v>
      </c>
      <c r="Z1085">
        <v>150</v>
      </c>
      <c r="AA1085">
        <v>0</v>
      </c>
      <c r="AB1085">
        <v>46</v>
      </c>
      <c r="AC1085">
        <v>132</v>
      </c>
      <c r="AD1085">
        <v>0</v>
      </c>
      <c r="AE1085">
        <v>1508</v>
      </c>
      <c r="AF1085">
        <v>817</v>
      </c>
      <c r="AJ1085">
        <v>4.25</v>
      </c>
      <c r="AK1085" t="str">
        <f t="shared" si="16"/>
        <v>WX240-5000</v>
      </c>
    </row>
    <row r="1086" spans="1:37">
      <c r="A1086" t="s">
        <v>1949</v>
      </c>
      <c r="B1086" t="s">
        <v>1948</v>
      </c>
      <c r="C1086" t="s">
        <v>110</v>
      </c>
      <c r="E1086">
        <v>50</v>
      </c>
      <c r="F1086">
        <v>0</v>
      </c>
      <c r="G1086">
        <v>0</v>
      </c>
      <c r="H1086">
        <v>0</v>
      </c>
      <c r="I1086">
        <v>7</v>
      </c>
      <c r="J1086">
        <v>6</v>
      </c>
      <c r="K1086">
        <v>1227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1227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40</v>
      </c>
      <c r="X1086">
        <v>0</v>
      </c>
      <c r="Y1086">
        <v>0</v>
      </c>
      <c r="Z1086">
        <v>30</v>
      </c>
      <c r="AA1086">
        <v>0</v>
      </c>
      <c r="AB1086">
        <v>0</v>
      </c>
      <c r="AC1086">
        <v>0</v>
      </c>
      <c r="AD1086">
        <v>0</v>
      </c>
      <c r="AE1086">
        <v>70</v>
      </c>
      <c r="AF1086">
        <v>0</v>
      </c>
      <c r="AJ1086">
        <v>4.5110000000000001</v>
      </c>
      <c r="AK1086" t="str">
        <f t="shared" si="16"/>
        <v>WX240-6200</v>
      </c>
    </row>
    <row r="1087" spans="1:37">
      <c r="A1087" t="s">
        <v>1950</v>
      </c>
      <c r="B1087" t="s">
        <v>1951</v>
      </c>
      <c r="C1087" t="s">
        <v>1518</v>
      </c>
      <c r="E1087">
        <v>50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453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453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43</v>
      </c>
      <c r="AJ1087">
        <v>0</v>
      </c>
      <c r="AK1087" t="str">
        <f t="shared" si="16"/>
        <v>WX270-6200</v>
      </c>
    </row>
    <row r="1088" spans="1:37">
      <c r="A1088" t="s">
        <v>1952</v>
      </c>
      <c r="B1088" t="s">
        <v>1953</v>
      </c>
      <c r="C1088" t="s">
        <v>1518</v>
      </c>
      <c r="E1088">
        <v>50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560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560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74</v>
      </c>
      <c r="AJ1088">
        <v>0</v>
      </c>
      <c r="AK1088" t="str">
        <f t="shared" si="16"/>
        <v>WX290-6200</v>
      </c>
    </row>
    <row r="1089" spans="1:37">
      <c r="A1089" t="s">
        <v>1954</v>
      </c>
      <c r="B1089" t="s">
        <v>1955</v>
      </c>
      <c r="C1089" t="s">
        <v>1518</v>
      </c>
      <c r="E1089">
        <v>43</v>
      </c>
      <c r="F1089">
        <v>0</v>
      </c>
      <c r="G1089">
        <v>0</v>
      </c>
      <c r="H1089">
        <v>0</v>
      </c>
      <c r="I1089">
        <v>0</v>
      </c>
      <c r="J1089">
        <v>7</v>
      </c>
      <c r="K1089">
        <v>705</v>
      </c>
      <c r="L1089">
        <v>5</v>
      </c>
      <c r="M1089">
        <v>0</v>
      </c>
      <c r="N1089">
        <v>0</v>
      </c>
      <c r="O1089">
        <v>0</v>
      </c>
      <c r="P1089">
        <v>0</v>
      </c>
      <c r="Q1089">
        <v>705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85</v>
      </c>
      <c r="AB1089">
        <v>0</v>
      </c>
      <c r="AC1089">
        <v>0</v>
      </c>
      <c r="AD1089">
        <v>0</v>
      </c>
      <c r="AE1089">
        <v>85</v>
      </c>
      <c r="AF1089">
        <v>0</v>
      </c>
      <c r="AJ1089">
        <v>5</v>
      </c>
      <c r="AK1089" t="str">
        <f t="shared" si="16"/>
        <v>WX295-6200</v>
      </c>
    </row>
    <row r="1090" spans="1:37">
      <c r="A1090" t="s">
        <v>1956</v>
      </c>
      <c r="B1090" t="s">
        <v>1957</v>
      </c>
      <c r="C1090" t="s">
        <v>1518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7</v>
      </c>
      <c r="K1090">
        <v>1776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1776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85</v>
      </c>
      <c r="AB1090">
        <v>0</v>
      </c>
      <c r="AC1090">
        <v>0</v>
      </c>
      <c r="AD1090">
        <v>0</v>
      </c>
      <c r="AE1090">
        <v>85</v>
      </c>
      <c r="AF1090">
        <v>0</v>
      </c>
      <c r="AJ1090">
        <v>5</v>
      </c>
      <c r="AK1090" t="str">
        <f t="shared" si="16"/>
        <v>WX305-6200</v>
      </c>
    </row>
    <row r="1091" spans="1:37">
      <c r="A1091" t="s">
        <v>1958</v>
      </c>
      <c r="B1091" t="s">
        <v>1959</v>
      </c>
      <c r="C1091" t="s">
        <v>329</v>
      </c>
      <c r="D1091" t="s">
        <v>1960</v>
      </c>
      <c r="E1091">
        <v>50</v>
      </c>
      <c r="F1091">
        <v>0</v>
      </c>
      <c r="G1091">
        <v>0</v>
      </c>
      <c r="H1091">
        <v>285</v>
      </c>
      <c r="I1091">
        <v>143</v>
      </c>
      <c r="J1091">
        <v>71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855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855</v>
      </c>
      <c r="AF1091">
        <v>0</v>
      </c>
      <c r="AJ1091">
        <v>3.6</v>
      </c>
      <c r="AK1091" t="str">
        <f t="shared" si="16"/>
        <v>WX310-5000</v>
      </c>
    </row>
    <row r="1092" spans="1:37">
      <c r="A1092" t="s">
        <v>1961</v>
      </c>
      <c r="B1092" t="s">
        <v>1962</v>
      </c>
      <c r="C1092" t="s">
        <v>1518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488</v>
      </c>
      <c r="L1092">
        <v>8</v>
      </c>
      <c r="M1092">
        <v>0</v>
      </c>
      <c r="N1092">
        <v>0</v>
      </c>
      <c r="O1092">
        <v>0</v>
      </c>
      <c r="P1092">
        <v>0</v>
      </c>
      <c r="Q1092">
        <v>488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98</v>
      </c>
      <c r="AB1092">
        <v>0</v>
      </c>
      <c r="AC1092">
        <v>0</v>
      </c>
      <c r="AD1092">
        <v>0</v>
      </c>
      <c r="AE1092">
        <v>98</v>
      </c>
      <c r="AF1092">
        <v>0</v>
      </c>
      <c r="AJ1092">
        <v>5</v>
      </c>
      <c r="AK1092" t="str">
        <f t="shared" si="16"/>
        <v>WX320-6200</v>
      </c>
    </row>
    <row r="1093" spans="1:37">
      <c r="A1093" t="s">
        <v>1963</v>
      </c>
      <c r="B1093" t="s">
        <v>1964</v>
      </c>
      <c r="C1093" t="s">
        <v>1518</v>
      </c>
      <c r="E1093">
        <v>43</v>
      </c>
      <c r="F1093">
        <v>0</v>
      </c>
      <c r="G1093">
        <v>0</v>
      </c>
      <c r="H1093">
        <v>0</v>
      </c>
      <c r="I1093">
        <v>0</v>
      </c>
      <c r="J1093">
        <v>8</v>
      </c>
      <c r="K1093">
        <v>1252</v>
      </c>
      <c r="L1093">
        <v>3</v>
      </c>
      <c r="M1093">
        <v>0</v>
      </c>
      <c r="N1093">
        <v>0</v>
      </c>
      <c r="O1093">
        <v>0</v>
      </c>
      <c r="P1093">
        <v>0</v>
      </c>
      <c r="Q1093">
        <v>1252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92</v>
      </c>
      <c r="AB1093">
        <v>0</v>
      </c>
      <c r="AC1093">
        <v>0</v>
      </c>
      <c r="AD1093">
        <v>0</v>
      </c>
      <c r="AE1093">
        <v>92</v>
      </c>
      <c r="AF1093">
        <v>0</v>
      </c>
      <c r="AJ1093">
        <v>5</v>
      </c>
      <c r="AK1093" t="str">
        <f t="shared" ref="AK1093:AK1156" si="17">MID(A1093,4,10)</f>
        <v>WX330-6200</v>
      </c>
    </row>
    <row r="1094" spans="1:37">
      <c r="A1094" t="s">
        <v>1966</v>
      </c>
      <c r="B1094" t="s">
        <v>1967</v>
      </c>
      <c r="C1094" t="s">
        <v>1518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7</v>
      </c>
      <c r="K1094">
        <v>609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609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88</v>
      </c>
      <c r="AB1094">
        <v>0</v>
      </c>
      <c r="AC1094">
        <v>0</v>
      </c>
      <c r="AD1094">
        <v>0</v>
      </c>
      <c r="AE1094">
        <v>88</v>
      </c>
      <c r="AF1094">
        <v>0</v>
      </c>
      <c r="AJ1094">
        <v>5</v>
      </c>
      <c r="AK1094" t="str">
        <f t="shared" si="17"/>
        <v>WX345-6200</v>
      </c>
    </row>
    <row r="1095" spans="1:37">
      <c r="A1095" t="s">
        <v>1968</v>
      </c>
      <c r="B1095" t="s">
        <v>1969</v>
      </c>
      <c r="C1095" t="s">
        <v>1518</v>
      </c>
      <c r="E1095">
        <v>50</v>
      </c>
      <c r="F1095">
        <v>8.8000000000000007</v>
      </c>
      <c r="G1095">
        <v>45</v>
      </c>
      <c r="H1095">
        <v>8</v>
      </c>
      <c r="I1095">
        <v>14</v>
      </c>
      <c r="J1095">
        <v>9</v>
      </c>
      <c r="K1095">
        <v>308</v>
      </c>
      <c r="L1095">
        <v>0</v>
      </c>
      <c r="M1095">
        <v>0</v>
      </c>
      <c r="N1095">
        <v>37</v>
      </c>
      <c r="O1095">
        <v>0</v>
      </c>
      <c r="P1095">
        <v>0</v>
      </c>
      <c r="Q1095">
        <v>271</v>
      </c>
      <c r="R1095">
        <v>0</v>
      </c>
      <c r="S1095">
        <v>23</v>
      </c>
      <c r="T1095">
        <v>0</v>
      </c>
      <c r="U1095">
        <v>0</v>
      </c>
      <c r="V1095">
        <v>0</v>
      </c>
      <c r="W1095">
        <v>0</v>
      </c>
      <c r="X1095">
        <v>63</v>
      </c>
      <c r="Y1095">
        <v>25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111</v>
      </c>
      <c r="AF1095">
        <v>272</v>
      </c>
      <c r="AJ1095">
        <v>5.2857000000000003</v>
      </c>
      <c r="AK1095" t="str">
        <f t="shared" si="17"/>
        <v>WX350-6200</v>
      </c>
    </row>
    <row r="1096" spans="1:37">
      <c r="A1096" t="s">
        <v>1970</v>
      </c>
      <c r="B1096" t="s">
        <v>1971</v>
      </c>
      <c r="C1096" t="s">
        <v>1518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14</v>
      </c>
      <c r="K1096">
        <v>793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793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87</v>
      </c>
      <c r="Z1096">
        <v>0</v>
      </c>
      <c r="AA1096">
        <v>85</v>
      </c>
      <c r="AB1096">
        <v>0</v>
      </c>
      <c r="AC1096">
        <v>0</v>
      </c>
      <c r="AD1096">
        <v>0</v>
      </c>
      <c r="AE1096">
        <v>172</v>
      </c>
      <c r="AF1096">
        <v>0</v>
      </c>
      <c r="AJ1096">
        <v>5</v>
      </c>
      <c r="AK1096" t="str">
        <f t="shared" si="17"/>
        <v>WX360-6200</v>
      </c>
    </row>
    <row r="1097" spans="1:37">
      <c r="A1097" t="s">
        <v>1972</v>
      </c>
      <c r="B1097" t="s">
        <v>1973</v>
      </c>
      <c r="C1097" t="s">
        <v>110</v>
      </c>
      <c r="D1097" t="s">
        <v>1974</v>
      </c>
      <c r="E1097">
        <v>50</v>
      </c>
      <c r="F1097">
        <v>0.1</v>
      </c>
      <c r="G1097">
        <v>161</v>
      </c>
      <c r="H1097">
        <v>247</v>
      </c>
      <c r="I1097">
        <v>267</v>
      </c>
      <c r="J1097">
        <v>605</v>
      </c>
      <c r="K1097">
        <v>520</v>
      </c>
      <c r="L1097">
        <v>203</v>
      </c>
      <c r="M1097">
        <v>0</v>
      </c>
      <c r="N1097">
        <v>135</v>
      </c>
      <c r="O1097">
        <v>250</v>
      </c>
      <c r="P1097">
        <v>0</v>
      </c>
      <c r="Q1097">
        <v>135</v>
      </c>
      <c r="R1097">
        <v>207</v>
      </c>
      <c r="S1097">
        <v>0</v>
      </c>
      <c r="T1097">
        <v>318</v>
      </c>
      <c r="U1097">
        <v>424</v>
      </c>
      <c r="V1097">
        <v>410</v>
      </c>
      <c r="W1097">
        <v>238</v>
      </c>
      <c r="X1097">
        <v>214</v>
      </c>
      <c r="Y1097">
        <v>499</v>
      </c>
      <c r="Z1097">
        <v>347</v>
      </c>
      <c r="AA1097">
        <v>327</v>
      </c>
      <c r="AB1097">
        <v>1562</v>
      </c>
      <c r="AC1097">
        <v>656</v>
      </c>
      <c r="AD1097">
        <v>2266</v>
      </c>
      <c r="AE1097">
        <v>7261</v>
      </c>
      <c r="AF1097">
        <v>8587</v>
      </c>
      <c r="AJ1097">
        <v>4.1500000000000004</v>
      </c>
      <c r="AK1097" t="str">
        <f t="shared" si="17"/>
        <v>WX421-5000</v>
      </c>
    </row>
    <row r="1098" spans="1:37">
      <c r="A1098" t="s">
        <v>1975</v>
      </c>
      <c r="B1098" t="s">
        <v>1973</v>
      </c>
      <c r="C1098" t="s">
        <v>110</v>
      </c>
      <c r="D1098" t="s">
        <v>1974</v>
      </c>
      <c r="E1098">
        <v>50</v>
      </c>
      <c r="F1098">
        <v>9.9</v>
      </c>
      <c r="G1098">
        <v>170</v>
      </c>
      <c r="H1098">
        <v>90</v>
      </c>
      <c r="I1098">
        <v>557</v>
      </c>
      <c r="J1098">
        <v>453</v>
      </c>
      <c r="K1098">
        <v>3727</v>
      </c>
      <c r="L1098">
        <v>73</v>
      </c>
      <c r="M1098">
        <v>0</v>
      </c>
      <c r="N1098">
        <v>141</v>
      </c>
      <c r="O1098">
        <v>0</v>
      </c>
      <c r="P1098">
        <v>0</v>
      </c>
      <c r="Q1098">
        <v>3586</v>
      </c>
      <c r="R1098">
        <v>249</v>
      </c>
      <c r="S1098">
        <v>0</v>
      </c>
      <c r="T1098">
        <v>255</v>
      </c>
      <c r="U1098">
        <v>16</v>
      </c>
      <c r="V1098">
        <v>206</v>
      </c>
      <c r="W1098">
        <v>1955</v>
      </c>
      <c r="X1098">
        <v>912</v>
      </c>
      <c r="Y1098">
        <v>450</v>
      </c>
      <c r="Z1098">
        <v>0</v>
      </c>
      <c r="AA1098">
        <v>123</v>
      </c>
      <c r="AB1098">
        <v>1118</v>
      </c>
      <c r="AC1098">
        <v>182</v>
      </c>
      <c r="AD1098">
        <v>224</v>
      </c>
      <c r="AE1098">
        <v>5441</v>
      </c>
      <c r="AF1098">
        <v>9050</v>
      </c>
      <c r="AJ1098">
        <v>3.13</v>
      </c>
      <c r="AK1098" t="str">
        <f t="shared" si="17"/>
        <v>WX421-6200</v>
      </c>
    </row>
    <row r="1099" spans="1:37">
      <c r="A1099" t="s">
        <v>1976</v>
      </c>
      <c r="B1099" t="s">
        <v>1977</v>
      </c>
      <c r="C1099" t="s">
        <v>267</v>
      </c>
      <c r="E1099">
        <v>50</v>
      </c>
      <c r="F1099">
        <v>2.6</v>
      </c>
      <c r="G1099">
        <v>0</v>
      </c>
      <c r="H1099">
        <v>38</v>
      </c>
      <c r="I1099">
        <v>155</v>
      </c>
      <c r="J1099">
        <v>122</v>
      </c>
      <c r="K1099">
        <v>389</v>
      </c>
      <c r="L1099">
        <v>137</v>
      </c>
      <c r="M1099">
        <v>0</v>
      </c>
      <c r="N1099">
        <v>0</v>
      </c>
      <c r="O1099">
        <v>0</v>
      </c>
      <c r="P1099">
        <v>0</v>
      </c>
      <c r="Q1099">
        <v>389</v>
      </c>
      <c r="R1099">
        <v>0</v>
      </c>
      <c r="S1099">
        <v>0</v>
      </c>
      <c r="T1099">
        <v>0</v>
      </c>
      <c r="U1099">
        <v>114</v>
      </c>
      <c r="V1099">
        <v>406</v>
      </c>
      <c r="W1099">
        <v>312</v>
      </c>
      <c r="X1099">
        <v>100</v>
      </c>
      <c r="Y1099">
        <v>0</v>
      </c>
      <c r="Z1099">
        <v>138</v>
      </c>
      <c r="AA1099">
        <v>297</v>
      </c>
      <c r="AB1099">
        <v>67</v>
      </c>
      <c r="AC1099">
        <v>0</v>
      </c>
      <c r="AD1099">
        <v>30</v>
      </c>
      <c r="AE1099">
        <v>1464</v>
      </c>
      <c r="AF1099">
        <v>1062</v>
      </c>
      <c r="AJ1099">
        <v>5.19</v>
      </c>
      <c r="AK1099" t="str">
        <f t="shared" si="17"/>
        <v>WX440-5000</v>
      </c>
    </row>
    <row r="1100" spans="1:37">
      <c r="A1100" t="s">
        <v>1978</v>
      </c>
      <c r="B1100" t="s">
        <v>1977</v>
      </c>
      <c r="C1100" t="s">
        <v>267</v>
      </c>
      <c r="E1100">
        <v>50</v>
      </c>
      <c r="F1100">
        <v>2.5</v>
      </c>
      <c r="G1100">
        <v>0</v>
      </c>
      <c r="H1100">
        <v>183</v>
      </c>
      <c r="I1100">
        <v>94</v>
      </c>
      <c r="J1100">
        <v>84</v>
      </c>
      <c r="K1100">
        <v>1847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1847</v>
      </c>
      <c r="R1100">
        <v>26</v>
      </c>
      <c r="S1100">
        <v>22</v>
      </c>
      <c r="T1100">
        <v>0</v>
      </c>
      <c r="U1100">
        <v>526</v>
      </c>
      <c r="V1100">
        <v>0</v>
      </c>
      <c r="W1100">
        <v>15</v>
      </c>
      <c r="X1100">
        <v>0</v>
      </c>
      <c r="Y1100">
        <v>0</v>
      </c>
      <c r="Z1100">
        <v>367</v>
      </c>
      <c r="AA1100">
        <v>0</v>
      </c>
      <c r="AB1100">
        <v>51</v>
      </c>
      <c r="AC1100">
        <v>0</v>
      </c>
      <c r="AD1100">
        <v>28</v>
      </c>
      <c r="AE1100">
        <v>1009</v>
      </c>
      <c r="AF1100">
        <v>708</v>
      </c>
      <c r="AJ1100">
        <v>5.49</v>
      </c>
      <c r="AK1100" t="str">
        <f t="shared" si="17"/>
        <v>WX440-6200</v>
      </c>
    </row>
    <row r="1101" spans="1:37">
      <c r="A1101" t="s">
        <v>1979</v>
      </c>
      <c r="B1101" t="s">
        <v>1980</v>
      </c>
      <c r="C1101" t="s">
        <v>267</v>
      </c>
      <c r="D1101" t="s">
        <v>1981</v>
      </c>
      <c r="E1101">
        <v>50</v>
      </c>
      <c r="F1101">
        <v>3.3</v>
      </c>
      <c r="G1101">
        <v>0</v>
      </c>
      <c r="H1101">
        <v>168</v>
      </c>
      <c r="I1101">
        <v>93</v>
      </c>
      <c r="J1101">
        <v>49</v>
      </c>
      <c r="K1101">
        <v>2197</v>
      </c>
      <c r="L1101">
        <v>6</v>
      </c>
      <c r="M1101">
        <v>0</v>
      </c>
      <c r="N1101">
        <v>0</v>
      </c>
      <c r="O1101">
        <v>0</v>
      </c>
      <c r="P1101">
        <v>0</v>
      </c>
      <c r="Q1101">
        <v>2197</v>
      </c>
      <c r="R1101">
        <v>0</v>
      </c>
      <c r="S1101">
        <v>0</v>
      </c>
      <c r="T1101">
        <v>0</v>
      </c>
      <c r="U1101">
        <v>505</v>
      </c>
      <c r="V1101">
        <v>23</v>
      </c>
      <c r="W1101">
        <v>0</v>
      </c>
      <c r="X1101">
        <v>27</v>
      </c>
      <c r="Y1101">
        <v>8</v>
      </c>
      <c r="Z1101">
        <v>0</v>
      </c>
      <c r="AA1101">
        <v>21</v>
      </c>
      <c r="AB1101">
        <v>0</v>
      </c>
      <c r="AC1101">
        <v>0</v>
      </c>
      <c r="AD1101">
        <v>0</v>
      </c>
      <c r="AE1101">
        <v>584</v>
      </c>
      <c r="AF1101">
        <v>902</v>
      </c>
      <c r="AJ1101">
        <v>5.35</v>
      </c>
      <c r="AK1101" t="str">
        <f t="shared" si="17"/>
        <v>WX600-5000</v>
      </c>
    </row>
    <row r="1102" spans="1:37">
      <c r="A1102" t="s">
        <v>1982</v>
      </c>
      <c r="B1102" t="s">
        <v>1980</v>
      </c>
      <c r="C1102" t="s">
        <v>267</v>
      </c>
      <c r="D1102" t="s">
        <v>1981</v>
      </c>
      <c r="E1102">
        <v>50</v>
      </c>
      <c r="F1102">
        <v>0</v>
      </c>
      <c r="G1102">
        <v>0</v>
      </c>
      <c r="H1102">
        <v>0</v>
      </c>
      <c r="I1102">
        <v>4</v>
      </c>
      <c r="J1102">
        <v>5</v>
      </c>
      <c r="K1102">
        <v>1264</v>
      </c>
      <c r="L1102">
        <v>4</v>
      </c>
      <c r="M1102">
        <v>0</v>
      </c>
      <c r="N1102">
        <v>0</v>
      </c>
      <c r="O1102">
        <v>0</v>
      </c>
      <c r="P1102">
        <v>0</v>
      </c>
      <c r="Q1102">
        <v>1264</v>
      </c>
      <c r="R1102">
        <v>0</v>
      </c>
      <c r="S1102">
        <v>0</v>
      </c>
      <c r="T1102">
        <v>0</v>
      </c>
      <c r="U1102">
        <v>0</v>
      </c>
      <c r="V1102">
        <v>25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35</v>
      </c>
      <c r="AC1102">
        <v>0</v>
      </c>
      <c r="AD1102">
        <v>0</v>
      </c>
      <c r="AE1102">
        <v>60</v>
      </c>
      <c r="AF1102">
        <v>33</v>
      </c>
      <c r="AJ1102">
        <v>5.19</v>
      </c>
      <c r="AK1102" t="str">
        <f t="shared" si="17"/>
        <v>WX600-6200</v>
      </c>
    </row>
    <row r="1103" spans="1:37">
      <c r="A1103" t="s">
        <v>1983</v>
      </c>
      <c r="B1103" t="s">
        <v>1984</v>
      </c>
      <c r="C1103" t="s">
        <v>1985</v>
      </c>
      <c r="D1103" t="s">
        <v>1986</v>
      </c>
      <c r="E1103">
        <v>50</v>
      </c>
      <c r="F1103">
        <v>10.3</v>
      </c>
      <c r="G1103">
        <v>10</v>
      </c>
      <c r="H1103">
        <v>83</v>
      </c>
      <c r="I1103">
        <v>145</v>
      </c>
      <c r="J1103">
        <v>77</v>
      </c>
      <c r="K1103">
        <v>3424</v>
      </c>
      <c r="L1103">
        <v>18</v>
      </c>
      <c r="M1103">
        <v>0</v>
      </c>
      <c r="N1103">
        <v>8</v>
      </c>
      <c r="O1103">
        <v>0</v>
      </c>
      <c r="P1103">
        <v>0</v>
      </c>
      <c r="Q1103">
        <v>3416</v>
      </c>
      <c r="R1103">
        <v>0</v>
      </c>
      <c r="S1103">
        <v>44</v>
      </c>
      <c r="T1103">
        <v>39</v>
      </c>
      <c r="U1103">
        <v>165</v>
      </c>
      <c r="V1103">
        <v>0</v>
      </c>
      <c r="W1103">
        <v>307</v>
      </c>
      <c r="X1103">
        <v>312</v>
      </c>
      <c r="Y1103">
        <v>18</v>
      </c>
      <c r="Z1103">
        <v>0</v>
      </c>
      <c r="AA1103">
        <v>36</v>
      </c>
      <c r="AB1103">
        <v>8</v>
      </c>
      <c r="AC1103">
        <v>0</v>
      </c>
      <c r="AD1103">
        <v>0</v>
      </c>
      <c r="AE1103">
        <v>929</v>
      </c>
      <c r="AF1103">
        <v>297</v>
      </c>
      <c r="AJ1103">
        <v>4.5999999999999996</v>
      </c>
      <c r="AK1103" t="str">
        <f t="shared" si="17"/>
        <v>WX800-5000</v>
      </c>
    </row>
    <row r="1104" spans="1:37">
      <c r="A1104" t="s">
        <v>1987</v>
      </c>
      <c r="B1104" t="s">
        <v>1984</v>
      </c>
      <c r="C1104" t="s">
        <v>1985</v>
      </c>
      <c r="D1104" t="s">
        <v>1986</v>
      </c>
      <c r="E1104">
        <v>50</v>
      </c>
      <c r="F1104">
        <v>0</v>
      </c>
      <c r="G1104">
        <v>0</v>
      </c>
      <c r="H1104">
        <v>0</v>
      </c>
      <c r="I1104">
        <v>20</v>
      </c>
      <c r="J1104">
        <v>25</v>
      </c>
      <c r="K1104">
        <v>6870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6870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122</v>
      </c>
      <c r="X1104">
        <v>0</v>
      </c>
      <c r="Y1104">
        <v>0</v>
      </c>
      <c r="Z1104">
        <v>27</v>
      </c>
      <c r="AA1104">
        <v>0</v>
      </c>
      <c r="AB1104">
        <v>0</v>
      </c>
      <c r="AC1104">
        <v>153</v>
      </c>
      <c r="AD1104">
        <v>0</v>
      </c>
      <c r="AE1104">
        <v>302</v>
      </c>
      <c r="AF1104">
        <v>1676</v>
      </c>
      <c r="AJ1104">
        <v>4.49</v>
      </c>
      <c r="AK1104" t="str">
        <f t="shared" si="17"/>
        <v>WX800-6200</v>
      </c>
    </row>
    <row r="1105" spans="1:37">
      <c r="A1105" t="s">
        <v>1988</v>
      </c>
      <c r="B1105" t="s">
        <v>1989</v>
      </c>
      <c r="C1105" t="s">
        <v>110</v>
      </c>
      <c r="D1105" t="s">
        <v>1990</v>
      </c>
      <c r="E1105">
        <v>50</v>
      </c>
      <c r="F1105">
        <v>3.4</v>
      </c>
      <c r="G1105">
        <v>25</v>
      </c>
      <c r="H1105">
        <v>172</v>
      </c>
      <c r="I1105">
        <v>149</v>
      </c>
      <c r="J1105">
        <v>193</v>
      </c>
      <c r="K1105">
        <v>2383</v>
      </c>
      <c r="L1105">
        <v>340</v>
      </c>
      <c r="M1105">
        <v>0</v>
      </c>
      <c r="N1105">
        <v>21</v>
      </c>
      <c r="O1105">
        <v>0</v>
      </c>
      <c r="P1105">
        <v>0</v>
      </c>
      <c r="Q1105">
        <v>2362</v>
      </c>
      <c r="R1105">
        <v>0</v>
      </c>
      <c r="S1105">
        <v>111</v>
      </c>
      <c r="T1105">
        <v>0</v>
      </c>
      <c r="U1105">
        <v>406</v>
      </c>
      <c r="V1105">
        <v>169</v>
      </c>
      <c r="W1105">
        <v>209</v>
      </c>
      <c r="X1105">
        <v>0</v>
      </c>
      <c r="Y1105">
        <v>463</v>
      </c>
      <c r="Z1105">
        <v>154</v>
      </c>
      <c r="AA1105">
        <v>209</v>
      </c>
      <c r="AB1105">
        <v>296</v>
      </c>
      <c r="AC1105">
        <v>300</v>
      </c>
      <c r="AD1105">
        <v>0</v>
      </c>
      <c r="AE1105">
        <v>2317</v>
      </c>
      <c r="AF1105">
        <v>3106</v>
      </c>
      <c r="AJ1105">
        <v>4.1399999999999997</v>
      </c>
      <c r="AK1105" t="str">
        <f t="shared" si="17"/>
        <v>WY031-5000</v>
      </c>
    </row>
    <row r="1106" spans="1:37">
      <c r="A1106" t="s">
        <v>1991</v>
      </c>
      <c r="B1106" t="s">
        <v>1989</v>
      </c>
      <c r="C1106" t="s">
        <v>110</v>
      </c>
      <c r="D1106" t="s">
        <v>1992</v>
      </c>
      <c r="E1106">
        <v>50</v>
      </c>
      <c r="F1106">
        <v>1.4</v>
      </c>
      <c r="G1106">
        <v>27</v>
      </c>
      <c r="H1106">
        <v>65</v>
      </c>
      <c r="I1106">
        <v>50</v>
      </c>
      <c r="J1106">
        <v>69</v>
      </c>
      <c r="K1106">
        <v>395</v>
      </c>
      <c r="L1106">
        <v>75</v>
      </c>
      <c r="M1106">
        <v>0</v>
      </c>
      <c r="N1106">
        <v>22</v>
      </c>
      <c r="O1106">
        <v>0</v>
      </c>
      <c r="P1106">
        <v>0</v>
      </c>
      <c r="Q1106">
        <v>373</v>
      </c>
      <c r="R1106">
        <v>15</v>
      </c>
      <c r="S1106">
        <v>126</v>
      </c>
      <c r="T1106">
        <v>18</v>
      </c>
      <c r="U1106">
        <v>51</v>
      </c>
      <c r="V1106">
        <v>85</v>
      </c>
      <c r="W1106">
        <v>22</v>
      </c>
      <c r="X1106">
        <v>0</v>
      </c>
      <c r="Y1106">
        <v>95</v>
      </c>
      <c r="Z1106">
        <v>145</v>
      </c>
      <c r="AA1106">
        <v>253</v>
      </c>
      <c r="AB1106">
        <v>15</v>
      </c>
      <c r="AC1106">
        <v>0</v>
      </c>
      <c r="AD1106">
        <v>23</v>
      </c>
      <c r="AE1106">
        <v>833</v>
      </c>
      <c r="AF1106">
        <v>703</v>
      </c>
      <c r="AJ1106">
        <v>4.6100000000000003</v>
      </c>
      <c r="AK1106" t="str">
        <f t="shared" si="17"/>
        <v>WY031-6200</v>
      </c>
    </row>
    <row r="1107" spans="1:37">
      <c r="A1107" t="s">
        <v>1993</v>
      </c>
      <c r="B1107" t="s">
        <v>1994</v>
      </c>
      <c r="C1107" t="s">
        <v>318</v>
      </c>
      <c r="D1107" t="s">
        <v>1995</v>
      </c>
      <c r="E1107">
        <v>50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1079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1079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J1107">
        <v>6.45</v>
      </c>
      <c r="AK1107" t="str">
        <f t="shared" si="17"/>
        <v>WY071-5000</v>
      </c>
    </row>
    <row r="1108" spans="1:37">
      <c r="A1108" t="s">
        <v>1996</v>
      </c>
      <c r="B1108" t="s">
        <v>1994</v>
      </c>
      <c r="C1108" t="s">
        <v>318</v>
      </c>
      <c r="D1108" t="s">
        <v>1995</v>
      </c>
      <c r="E1108">
        <v>50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2884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2884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J1108">
        <v>6.45</v>
      </c>
      <c r="AK1108" t="str">
        <f t="shared" si="17"/>
        <v>WY071-6200</v>
      </c>
    </row>
    <row r="1109" spans="1:37">
      <c r="A1109" t="s">
        <v>1997</v>
      </c>
      <c r="B1109" t="s">
        <v>1998</v>
      </c>
      <c r="C1109" t="s">
        <v>318</v>
      </c>
      <c r="D1109" t="s">
        <v>1999</v>
      </c>
      <c r="E1109">
        <v>65</v>
      </c>
      <c r="F1109">
        <v>3.9</v>
      </c>
      <c r="G1109">
        <v>107</v>
      </c>
      <c r="H1109">
        <v>159</v>
      </c>
      <c r="I1109">
        <v>124</v>
      </c>
      <c r="J1109">
        <v>131</v>
      </c>
      <c r="K1109">
        <v>2571</v>
      </c>
      <c r="L1109">
        <v>93</v>
      </c>
      <c r="M1109">
        <v>0</v>
      </c>
      <c r="N1109">
        <v>89</v>
      </c>
      <c r="O1109">
        <v>0</v>
      </c>
      <c r="P1109">
        <v>0</v>
      </c>
      <c r="Q1109">
        <v>2482</v>
      </c>
      <c r="R1109">
        <v>158</v>
      </c>
      <c r="S1109">
        <v>242</v>
      </c>
      <c r="T1109">
        <v>234</v>
      </c>
      <c r="U1109">
        <v>0</v>
      </c>
      <c r="V1109">
        <v>115</v>
      </c>
      <c r="W1109">
        <v>150</v>
      </c>
      <c r="X1109">
        <v>0</v>
      </c>
      <c r="Y1109">
        <v>219</v>
      </c>
      <c r="Z1109">
        <v>152</v>
      </c>
      <c r="AA1109">
        <v>180</v>
      </c>
      <c r="AB1109">
        <v>168</v>
      </c>
      <c r="AC1109">
        <v>0</v>
      </c>
      <c r="AD1109">
        <v>110</v>
      </c>
      <c r="AE1109">
        <v>1570</v>
      </c>
      <c r="AF1109">
        <v>2183</v>
      </c>
      <c r="AJ1109">
        <v>5.35</v>
      </c>
      <c r="AK1109" t="str">
        <f t="shared" si="17"/>
        <v>WY081-5000</v>
      </c>
    </row>
    <row r="1110" spans="1:37">
      <c r="A1110" t="s">
        <v>2000</v>
      </c>
      <c r="B1110" t="s">
        <v>1998</v>
      </c>
      <c r="C1110" t="s">
        <v>1562</v>
      </c>
      <c r="D1110" t="s">
        <v>1999</v>
      </c>
      <c r="E1110">
        <v>65</v>
      </c>
      <c r="F1110">
        <v>0</v>
      </c>
      <c r="G1110">
        <v>220</v>
      </c>
      <c r="H1110">
        <v>262</v>
      </c>
      <c r="I1110">
        <v>224</v>
      </c>
      <c r="J1110">
        <v>181</v>
      </c>
      <c r="K1110">
        <v>232</v>
      </c>
      <c r="L1110">
        <v>118</v>
      </c>
      <c r="M1110">
        <v>0</v>
      </c>
      <c r="N1110">
        <v>183</v>
      </c>
      <c r="O1110">
        <v>0</v>
      </c>
      <c r="P1110">
        <v>0</v>
      </c>
      <c r="Q1110">
        <v>49</v>
      </c>
      <c r="R1110">
        <v>370</v>
      </c>
      <c r="S1110">
        <v>635</v>
      </c>
      <c r="T1110">
        <v>61</v>
      </c>
      <c r="U1110">
        <v>90</v>
      </c>
      <c r="V1110">
        <v>427</v>
      </c>
      <c r="W1110">
        <v>132</v>
      </c>
      <c r="X1110">
        <v>0</v>
      </c>
      <c r="Y1110">
        <v>416</v>
      </c>
      <c r="Z1110">
        <v>0</v>
      </c>
      <c r="AA1110">
        <v>233</v>
      </c>
      <c r="AB1110">
        <v>117</v>
      </c>
      <c r="AC1110">
        <v>24</v>
      </c>
      <c r="AD1110">
        <v>38</v>
      </c>
      <c r="AE1110">
        <v>2173</v>
      </c>
      <c r="AF1110">
        <v>3270</v>
      </c>
      <c r="AG1110" t="s">
        <v>7590</v>
      </c>
      <c r="AH1110">
        <v>2</v>
      </c>
      <c r="AI1110">
        <v>499</v>
      </c>
      <c r="AJ1110">
        <v>5.35</v>
      </c>
      <c r="AK1110" t="str">
        <f t="shared" si="17"/>
        <v>WY081-6200</v>
      </c>
    </row>
    <row r="1111" spans="1:37">
      <c r="A1111" t="s">
        <v>2001</v>
      </c>
      <c r="B1111" t="s">
        <v>2002</v>
      </c>
      <c r="C1111" t="s">
        <v>110</v>
      </c>
      <c r="D1111" t="s">
        <v>306</v>
      </c>
      <c r="E1111">
        <v>43</v>
      </c>
      <c r="F1111">
        <v>2.6</v>
      </c>
      <c r="G1111">
        <v>155</v>
      </c>
      <c r="H1111">
        <v>52</v>
      </c>
      <c r="I1111">
        <v>85</v>
      </c>
      <c r="J1111">
        <v>82</v>
      </c>
      <c r="K1111">
        <v>668</v>
      </c>
      <c r="L1111">
        <v>109</v>
      </c>
      <c r="M1111">
        <v>0</v>
      </c>
      <c r="N1111">
        <v>129</v>
      </c>
      <c r="O1111">
        <v>0</v>
      </c>
      <c r="P1111">
        <v>0</v>
      </c>
      <c r="Q1111">
        <v>539</v>
      </c>
      <c r="R1111">
        <v>242</v>
      </c>
      <c r="S1111">
        <v>105</v>
      </c>
      <c r="T1111">
        <v>51</v>
      </c>
      <c r="U1111">
        <v>0</v>
      </c>
      <c r="V1111">
        <v>85</v>
      </c>
      <c r="W1111">
        <v>159</v>
      </c>
      <c r="X1111">
        <v>107</v>
      </c>
      <c r="Y1111">
        <v>135</v>
      </c>
      <c r="Z1111">
        <v>0</v>
      </c>
      <c r="AA1111">
        <v>138</v>
      </c>
      <c r="AB1111">
        <v>0</v>
      </c>
      <c r="AC1111">
        <v>6</v>
      </c>
      <c r="AD1111">
        <v>201</v>
      </c>
      <c r="AE1111">
        <v>987</v>
      </c>
      <c r="AF1111">
        <v>1131</v>
      </c>
      <c r="AJ1111">
        <v>4.7699999999999996</v>
      </c>
      <c r="AK1111" t="str">
        <f t="shared" si="17"/>
        <v>WY131-5000</v>
      </c>
    </row>
    <row r="1112" spans="1:37">
      <c r="A1112" t="s">
        <v>2003</v>
      </c>
      <c r="B1112" t="s">
        <v>2002</v>
      </c>
      <c r="C1112" t="s">
        <v>110</v>
      </c>
      <c r="D1112" t="s">
        <v>306</v>
      </c>
      <c r="E1112">
        <v>43</v>
      </c>
      <c r="F1112">
        <v>41.3</v>
      </c>
      <c r="G1112">
        <v>21</v>
      </c>
      <c r="H1112">
        <v>17</v>
      </c>
      <c r="I1112">
        <v>26</v>
      </c>
      <c r="J1112">
        <v>28</v>
      </c>
      <c r="K1112">
        <v>2829</v>
      </c>
      <c r="L1112">
        <v>21</v>
      </c>
      <c r="M1112">
        <v>0</v>
      </c>
      <c r="N1112">
        <v>17</v>
      </c>
      <c r="O1112">
        <v>0</v>
      </c>
      <c r="P1112">
        <v>0</v>
      </c>
      <c r="Q1112">
        <v>2812</v>
      </c>
      <c r="R1112">
        <v>29</v>
      </c>
      <c r="S1112">
        <v>51</v>
      </c>
      <c r="T1112">
        <v>0</v>
      </c>
      <c r="U1112">
        <v>0</v>
      </c>
      <c r="V1112">
        <v>90</v>
      </c>
      <c r="W1112">
        <v>0</v>
      </c>
      <c r="X1112">
        <v>13</v>
      </c>
      <c r="Y1112">
        <v>16</v>
      </c>
      <c r="Z1112">
        <v>0</v>
      </c>
      <c r="AA1112">
        <v>0</v>
      </c>
      <c r="AB1112">
        <v>25</v>
      </c>
      <c r="AC1112">
        <v>0</v>
      </c>
      <c r="AD1112">
        <v>144</v>
      </c>
      <c r="AE1112">
        <v>339</v>
      </c>
      <c r="AF1112">
        <v>485</v>
      </c>
      <c r="AJ1112">
        <v>4.8899999999999997</v>
      </c>
      <c r="AK1112" t="str">
        <f t="shared" si="17"/>
        <v>WY131-6200</v>
      </c>
    </row>
    <row r="1113" spans="1:37">
      <c r="A1113" t="s">
        <v>2004</v>
      </c>
      <c r="B1113" t="s">
        <v>2005</v>
      </c>
      <c r="C1113" t="s">
        <v>329</v>
      </c>
      <c r="D1113" t="s">
        <v>342</v>
      </c>
      <c r="E1113">
        <v>43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2631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2631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J1113">
        <v>4.92</v>
      </c>
      <c r="AK1113" t="str">
        <f t="shared" si="17"/>
        <v>WY150-5000</v>
      </c>
    </row>
    <row r="1114" spans="1:37">
      <c r="A1114" t="s">
        <v>2006</v>
      </c>
      <c r="B1114" t="s">
        <v>2005</v>
      </c>
      <c r="C1114" t="s">
        <v>329</v>
      </c>
      <c r="D1114" t="s">
        <v>342</v>
      </c>
      <c r="E1114">
        <v>43</v>
      </c>
      <c r="F1114">
        <v>0</v>
      </c>
      <c r="G1114">
        <v>0</v>
      </c>
      <c r="H1114">
        <v>0</v>
      </c>
      <c r="I1114">
        <v>50</v>
      </c>
      <c r="J1114">
        <v>25</v>
      </c>
      <c r="K1114">
        <v>1046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1046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300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300</v>
      </c>
      <c r="AF1114">
        <v>0</v>
      </c>
      <c r="AJ1114">
        <v>4.92</v>
      </c>
      <c r="AK1114" t="str">
        <f t="shared" si="17"/>
        <v>WY150-6200</v>
      </c>
    </row>
    <row r="1115" spans="1:37">
      <c r="A1115" t="s">
        <v>2007</v>
      </c>
      <c r="B1115" t="s">
        <v>2008</v>
      </c>
      <c r="C1115" t="s">
        <v>329</v>
      </c>
      <c r="D1115" t="s">
        <v>2009</v>
      </c>
      <c r="E1115">
        <v>50</v>
      </c>
      <c r="F1115">
        <v>0.3</v>
      </c>
      <c r="G1115">
        <v>314</v>
      </c>
      <c r="H1115">
        <v>866</v>
      </c>
      <c r="I1115">
        <v>694</v>
      </c>
      <c r="J1115">
        <v>622</v>
      </c>
      <c r="K1115">
        <v>1464</v>
      </c>
      <c r="L1115">
        <v>95</v>
      </c>
      <c r="M1115">
        <v>0</v>
      </c>
      <c r="N1115">
        <v>261</v>
      </c>
      <c r="O1115">
        <v>0</v>
      </c>
      <c r="P1115">
        <v>0</v>
      </c>
      <c r="Q1115">
        <v>1203</v>
      </c>
      <c r="R1115">
        <v>354</v>
      </c>
      <c r="S1115">
        <v>850</v>
      </c>
      <c r="T1115">
        <v>479</v>
      </c>
      <c r="U1115">
        <v>1269</v>
      </c>
      <c r="V1115">
        <v>305</v>
      </c>
      <c r="W1115">
        <v>133</v>
      </c>
      <c r="X1115">
        <v>1130</v>
      </c>
      <c r="Y1115">
        <v>0</v>
      </c>
      <c r="Z1115">
        <v>980</v>
      </c>
      <c r="AA1115">
        <v>344</v>
      </c>
      <c r="AB1115">
        <v>245</v>
      </c>
      <c r="AC1115">
        <v>1271</v>
      </c>
      <c r="AD1115">
        <v>460</v>
      </c>
      <c r="AE1115">
        <v>7466</v>
      </c>
      <c r="AF1115">
        <v>7616</v>
      </c>
      <c r="AJ1115">
        <v>3.97</v>
      </c>
      <c r="AK1115" t="str">
        <f t="shared" si="17"/>
        <v>WY160-5000</v>
      </c>
    </row>
    <row r="1116" spans="1:37">
      <c r="A1116" t="s">
        <v>2010</v>
      </c>
      <c r="B1116" t="s">
        <v>2008</v>
      </c>
      <c r="C1116" t="s">
        <v>329</v>
      </c>
      <c r="D1116" t="s">
        <v>2009</v>
      </c>
      <c r="E1116">
        <v>50</v>
      </c>
      <c r="F1116">
        <v>-0.3</v>
      </c>
      <c r="G1116">
        <v>3864</v>
      </c>
      <c r="H1116">
        <v>375</v>
      </c>
      <c r="I1116">
        <v>528</v>
      </c>
      <c r="J1116">
        <v>582</v>
      </c>
      <c r="K1116">
        <v>2834</v>
      </c>
      <c r="L1116">
        <v>178</v>
      </c>
      <c r="M1116">
        <v>0</v>
      </c>
      <c r="N1116">
        <v>3220</v>
      </c>
      <c r="O1116">
        <v>0</v>
      </c>
      <c r="P1116">
        <v>0</v>
      </c>
      <c r="Q1116">
        <v>-386</v>
      </c>
      <c r="R1116">
        <v>328</v>
      </c>
      <c r="S1116">
        <v>492</v>
      </c>
      <c r="T1116">
        <v>345</v>
      </c>
      <c r="U1116">
        <v>289</v>
      </c>
      <c r="V1116">
        <v>511</v>
      </c>
      <c r="W1116">
        <v>377</v>
      </c>
      <c r="X1116">
        <v>1154</v>
      </c>
      <c r="Y1116">
        <v>0</v>
      </c>
      <c r="Z1116">
        <v>400</v>
      </c>
      <c r="AA1116">
        <v>103</v>
      </c>
      <c r="AB1116">
        <v>343</v>
      </c>
      <c r="AC1116">
        <v>613</v>
      </c>
      <c r="AD1116">
        <v>2352</v>
      </c>
      <c r="AE1116">
        <v>6979</v>
      </c>
      <c r="AF1116">
        <v>26425</v>
      </c>
      <c r="AJ1116">
        <v>3.74</v>
      </c>
      <c r="AK1116" t="str">
        <f t="shared" si="17"/>
        <v>WY160-6200</v>
      </c>
    </row>
    <row r="1117" spans="1:37">
      <c r="A1117" t="s">
        <v>2011</v>
      </c>
      <c r="B1117" t="s">
        <v>2012</v>
      </c>
      <c r="C1117" t="s">
        <v>329</v>
      </c>
      <c r="D1117" t="s">
        <v>292</v>
      </c>
      <c r="E1117">
        <v>50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400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400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J1117">
        <v>3.96</v>
      </c>
      <c r="AK1117" t="str">
        <f t="shared" si="17"/>
        <v>WY351-3700</v>
      </c>
    </row>
    <row r="1118" spans="1:37">
      <c r="A1118" t="s">
        <v>2013</v>
      </c>
      <c r="B1118" t="s">
        <v>2012</v>
      </c>
      <c r="C1118" t="s">
        <v>329</v>
      </c>
      <c r="D1118" t="s">
        <v>1425</v>
      </c>
      <c r="E1118">
        <v>50</v>
      </c>
      <c r="F1118">
        <v>0</v>
      </c>
      <c r="G1118">
        <v>74</v>
      </c>
      <c r="H1118">
        <v>0</v>
      </c>
      <c r="I1118">
        <v>31</v>
      </c>
      <c r="J1118">
        <v>32</v>
      </c>
      <c r="K1118">
        <v>0</v>
      </c>
      <c r="L1118">
        <v>28</v>
      </c>
      <c r="M1118">
        <v>0</v>
      </c>
      <c r="N1118">
        <v>61</v>
      </c>
      <c r="O1118">
        <v>0</v>
      </c>
      <c r="P1118">
        <v>0</v>
      </c>
      <c r="Q1118">
        <v>-61</v>
      </c>
      <c r="R1118">
        <v>67</v>
      </c>
      <c r="S1118">
        <v>0</v>
      </c>
      <c r="T1118">
        <v>0</v>
      </c>
      <c r="U1118">
        <v>0</v>
      </c>
      <c r="V1118">
        <v>72</v>
      </c>
      <c r="W1118">
        <v>0</v>
      </c>
      <c r="X1118">
        <v>113</v>
      </c>
      <c r="Y1118">
        <v>0</v>
      </c>
      <c r="Z1118">
        <v>0</v>
      </c>
      <c r="AA1118">
        <v>0</v>
      </c>
      <c r="AB1118">
        <v>109</v>
      </c>
      <c r="AC1118">
        <v>92</v>
      </c>
      <c r="AD1118">
        <v>0</v>
      </c>
      <c r="AE1118">
        <v>386</v>
      </c>
      <c r="AF1118">
        <v>510</v>
      </c>
      <c r="AJ1118">
        <v>5.49</v>
      </c>
      <c r="AK1118" t="str">
        <f t="shared" si="17"/>
        <v>WY351-5000</v>
      </c>
    </row>
    <row r="1119" spans="1:37">
      <c r="A1119" t="s">
        <v>2014</v>
      </c>
      <c r="B1119" t="s">
        <v>2012</v>
      </c>
      <c r="C1119" t="s">
        <v>329</v>
      </c>
      <c r="D1119" t="s">
        <v>292</v>
      </c>
      <c r="E1119">
        <v>50</v>
      </c>
      <c r="F1119">
        <v>10.6</v>
      </c>
      <c r="G1119">
        <v>5</v>
      </c>
      <c r="H1119">
        <v>6</v>
      </c>
      <c r="I1119">
        <v>3</v>
      </c>
      <c r="J1119">
        <v>12</v>
      </c>
      <c r="K1119">
        <v>245</v>
      </c>
      <c r="L1119">
        <v>39</v>
      </c>
      <c r="M1119">
        <v>0</v>
      </c>
      <c r="N1119">
        <v>4</v>
      </c>
      <c r="O1119">
        <v>0</v>
      </c>
      <c r="P1119">
        <v>0</v>
      </c>
      <c r="Q1119">
        <v>241</v>
      </c>
      <c r="R1119">
        <v>268</v>
      </c>
      <c r="S1119">
        <v>0</v>
      </c>
      <c r="T1119">
        <v>0</v>
      </c>
      <c r="U1119">
        <v>17</v>
      </c>
      <c r="V1119">
        <v>0</v>
      </c>
      <c r="W1119">
        <v>0</v>
      </c>
      <c r="X1119">
        <v>0</v>
      </c>
      <c r="Y1119">
        <v>95</v>
      </c>
      <c r="Z1119">
        <v>0</v>
      </c>
      <c r="AA1119">
        <v>0</v>
      </c>
      <c r="AB1119">
        <v>0</v>
      </c>
      <c r="AC1119">
        <v>14</v>
      </c>
      <c r="AD1119">
        <v>12</v>
      </c>
      <c r="AE1119">
        <v>138</v>
      </c>
      <c r="AF1119">
        <v>320</v>
      </c>
      <c r="AJ1119">
        <v>6.14</v>
      </c>
      <c r="AK1119" t="str">
        <f t="shared" si="17"/>
        <v>WY351-6200</v>
      </c>
    </row>
    <row r="1120" spans="1:37">
      <c r="A1120" t="s">
        <v>2015</v>
      </c>
      <c r="B1120" t="s">
        <v>2016</v>
      </c>
      <c r="C1120" t="s">
        <v>338</v>
      </c>
      <c r="D1120" t="s">
        <v>1786</v>
      </c>
      <c r="E1120">
        <v>43</v>
      </c>
      <c r="F1120">
        <v>0</v>
      </c>
      <c r="G1120">
        <v>0</v>
      </c>
      <c r="H1120">
        <v>0</v>
      </c>
      <c r="I1120">
        <v>1</v>
      </c>
      <c r="J1120">
        <v>3</v>
      </c>
      <c r="K1120">
        <v>883</v>
      </c>
      <c r="L1120">
        <v>6</v>
      </c>
      <c r="M1120">
        <v>0</v>
      </c>
      <c r="N1120">
        <v>0</v>
      </c>
      <c r="O1120">
        <v>0</v>
      </c>
      <c r="P1120">
        <v>0</v>
      </c>
      <c r="Q1120">
        <v>883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8</v>
      </c>
      <c r="Y1120">
        <v>0</v>
      </c>
      <c r="Z1120">
        <v>9</v>
      </c>
      <c r="AA1120">
        <v>22</v>
      </c>
      <c r="AB1120">
        <v>0</v>
      </c>
      <c r="AC1120">
        <v>0</v>
      </c>
      <c r="AD1120">
        <v>0</v>
      </c>
      <c r="AE1120">
        <v>39</v>
      </c>
      <c r="AF1120">
        <v>17</v>
      </c>
      <c r="AJ1120">
        <v>5.0999999999999996</v>
      </c>
      <c r="AK1120" t="str">
        <f t="shared" si="17"/>
        <v>WZ150-5000</v>
      </c>
    </row>
    <row r="1121" spans="1:37">
      <c r="A1121" t="s">
        <v>2017</v>
      </c>
      <c r="B1121" t="s">
        <v>2016</v>
      </c>
      <c r="C1121" t="s">
        <v>338</v>
      </c>
      <c r="D1121" t="s">
        <v>1786</v>
      </c>
      <c r="E1121">
        <v>43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2677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2677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16</v>
      </c>
      <c r="AJ1121">
        <v>5.0999999999999996</v>
      </c>
      <c r="AK1121" t="str">
        <f t="shared" si="17"/>
        <v>WZ150-6200</v>
      </c>
    </row>
    <row r="1122" spans="1:37">
      <c r="A1122" t="s">
        <v>2018</v>
      </c>
      <c r="B1122" t="s">
        <v>2019</v>
      </c>
      <c r="C1122" t="s">
        <v>338</v>
      </c>
      <c r="E1122">
        <v>43</v>
      </c>
      <c r="F1122">
        <v>199.2</v>
      </c>
      <c r="G1122">
        <v>7</v>
      </c>
      <c r="H1122">
        <v>5</v>
      </c>
      <c r="I1122">
        <v>9</v>
      </c>
      <c r="J1122">
        <v>11</v>
      </c>
      <c r="K1122">
        <v>3725</v>
      </c>
      <c r="L1122">
        <v>13</v>
      </c>
      <c r="M1122">
        <v>0</v>
      </c>
      <c r="N1122">
        <v>6</v>
      </c>
      <c r="O1122">
        <v>0</v>
      </c>
      <c r="P1122">
        <v>0</v>
      </c>
      <c r="Q1122">
        <v>3719</v>
      </c>
      <c r="R1122">
        <v>0</v>
      </c>
      <c r="S1122">
        <v>13</v>
      </c>
      <c r="T1122">
        <v>0</v>
      </c>
      <c r="U1122">
        <v>1</v>
      </c>
      <c r="V1122">
        <v>9</v>
      </c>
      <c r="W1122">
        <v>33</v>
      </c>
      <c r="X1122">
        <v>0</v>
      </c>
      <c r="Y1122">
        <v>0</v>
      </c>
      <c r="Z1122">
        <v>0</v>
      </c>
      <c r="AA1122">
        <v>60</v>
      </c>
      <c r="AB1122">
        <v>0</v>
      </c>
      <c r="AC1122">
        <v>11</v>
      </c>
      <c r="AD1122">
        <v>8</v>
      </c>
      <c r="AE1122">
        <v>135</v>
      </c>
      <c r="AF1122">
        <v>423</v>
      </c>
      <c r="AJ1122">
        <v>5.72</v>
      </c>
      <c r="AK1122" t="str">
        <f t="shared" si="17"/>
        <v>WZ160-5000</v>
      </c>
    </row>
    <row r="1123" spans="1:37">
      <c r="A1123" t="s">
        <v>2020</v>
      </c>
      <c r="B1123" t="s">
        <v>2019</v>
      </c>
      <c r="C1123" t="s">
        <v>338</v>
      </c>
      <c r="E1123">
        <v>43</v>
      </c>
      <c r="F1123">
        <v>1.2</v>
      </c>
      <c r="G1123">
        <v>0</v>
      </c>
      <c r="H1123">
        <v>331</v>
      </c>
      <c r="I1123">
        <v>177</v>
      </c>
      <c r="J1123">
        <v>212</v>
      </c>
      <c r="K1123">
        <v>1592</v>
      </c>
      <c r="L1123">
        <v>9</v>
      </c>
      <c r="M1123">
        <v>0</v>
      </c>
      <c r="N1123">
        <v>0</v>
      </c>
      <c r="O1123">
        <v>0</v>
      </c>
      <c r="P1123">
        <v>0</v>
      </c>
      <c r="Q1123">
        <v>1592</v>
      </c>
      <c r="R1123">
        <v>0</v>
      </c>
      <c r="S1123">
        <v>0</v>
      </c>
      <c r="T1123">
        <v>994</v>
      </c>
      <c r="U1123">
        <v>0</v>
      </c>
      <c r="V1123">
        <v>5</v>
      </c>
      <c r="W1123">
        <v>64</v>
      </c>
      <c r="X1123">
        <v>0</v>
      </c>
      <c r="Y1123">
        <v>934</v>
      </c>
      <c r="Z1123">
        <v>544</v>
      </c>
      <c r="AA1123">
        <v>0</v>
      </c>
      <c r="AB1123">
        <v>0</v>
      </c>
      <c r="AC1123">
        <v>0</v>
      </c>
      <c r="AD1123">
        <v>0</v>
      </c>
      <c r="AE1123">
        <v>2541</v>
      </c>
      <c r="AF1123">
        <v>2624</v>
      </c>
      <c r="AJ1123">
        <v>5.72</v>
      </c>
      <c r="AK1123" t="str">
        <f t="shared" si="17"/>
        <v>WZ160-6200</v>
      </c>
    </row>
    <row r="1124" spans="1:37">
      <c r="A1124" t="s">
        <v>2021</v>
      </c>
      <c r="B1124" t="s">
        <v>2022</v>
      </c>
      <c r="C1124" t="s">
        <v>338</v>
      </c>
      <c r="D1124" t="s">
        <v>1786</v>
      </c>
      <c r="E1124">
        <v>43</v>
      </c>
      <c r="F1124">
        <v>24</v>
      </c>
      <c r="G1124">
        <v>7</v>
      </c>
      <c r="H1124">
        <v>23</v>
      </c>
      <c r="I1124">
        <v>13</v>
      </c>
      <c r="J1124">
        <v>12</v>
      </c>
      <c r="K1124">
        <v>2185</v>
      </c>
      <c r="L1124">
        <v>5</v>
      </c>
      <c r="M1124">
        <v>0</v>
      </c>
      <c r="N1124">
        <v>6</v>
      </c>
      <c r="O1124">
        <v>0</v>
      </c>
      <c r="P1124">
        <v>0</v>
      </c>
      <c r="Q1124">
        <v>2179</v>
      </c>
      <c r="R1124">
        <v>0</v>
      </c>
      <c r="S1124">
        <v>27</v>
      </c>
      <c r="T1124">
        <v>41</v>
      </c>
      <c r="U1124">
        <v>0</v>
      </c>
      <c r="V1124">
        <v>0</v>
      </c>
      <c r="W1124">
        <v>10</v>
      </c>
      <c r="X1124">
        <v>0</v>
      </c>
      <c r="Y1124">
        <v>35</v>
      </c>
      <c r="Z1124">
        <v>14</v>
      </c>
      <c r="AA1124">
        <v>10</v>
      </c>
      <c r="AB1124">
        <v>4</v>
      </c>
      <c r="AC1124">
        <v>0</v>
      </c>
      <c r="AD1124">
        <v>0</v>
      </c>
      <c r="AE1124">
        <v>141</v>
      </c>
      <c r="AF1124">
        <v>395</v>
      </c>
      <c r="AJ1124">
        <v>6.7</v>
      </c>
      <c r="AK1124" t="str">
        <f t="shared" si="17"/>
        <v>WZ460-5000</v>
      </c>
    </row>
    <row r="1125" spans="1:37">
      <c r="A1125" t="s">
        <v>2023</v>
      </c>
      <c r="B1125" t="s">
        <v>2022</v>
      </c>
      <c r="C1125" t="s">
        <v>338</v>
      </c>
      <c r="D1125" t="s">
        <v>1786</v>
      </c>
      <c r="E1125">
        <v>43</v>
      </c>
      <c r="F1125">
        <v>4.0999999999999996</v>
      </c>
      <c r="G1125">
        <v>0</v>
      </c>
      <c r="H1125">
        <v>79</v>
      </c>
      <c r="I1125">
        <v>42</v>
      </c>
      <c r="J1125">
        <v>24</v>
      </c>
      <c r="K1125">
        <v>1279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1279</v>
      </c>
      <c r="R1125">
        <v>0</v>
      </c>
      <c r="S1125">
        <v>0</v>
      </c>
      <c r="T1125">
        <v>25</v>
      </c>
      <c r="U1125">
        <v>211</v>
      </c>
      <c r="V1125">
        <v>0</v>
      </c>
      <c r="W1125">
        <v>1</v>
      </c>
      <c r="X1125">
        <v>12</v>
      </c>
      <c r="Y1125">
        <v>8</v>
      </c>
      <c r="Z1125">
        <v>0</v>
      </c>
      <c r="AA1125">
        <v>0</v>
      </c>
      <c r="AB1125">
        <v>29</v>
      </c>
      <c r="AC1125">
        <v>0</v>
      </c>
      <c r="AD1125">
        <v>0</v>
      </c>
      <c r="AE1125">
        <v>286</v>
      </c>
      <c r="AF1125">
        <v>657</v>
      </c>
      <c r="AJ1125">
        <v>5.72</v>
      </c>
      <c r="AK1125" t="str">
        <f t="shared" si="17"/>
        <v>WZ460-6200</v>
      </c>
    </row>
    <row r="1126" spans="1:37">
      <c r="A1126" t="s">
        <v>2024</v>
      </c>
      <c r="B1126" t="s">
        <v>2025</v>
      </c>
      <c r="C1126" t="s">
        <v>313</v>
      </c>
      <c r="D1126" t="s">
        <v>2026</v>
      </c>
      <c r="E1126">
        <v>43</v>
      </c>
      <c r="F1126">
        <v>136.30000000000001</v>
      </c>
      <c r="G1126">
        <v>0</v>
      </c>
      <c r="H1126">
        <v>1</v>
      </c>
      <c r="I1126">
        <v>1</v>
      </c>
      <c r="J1126">
        <v>3</v>
      </c>
      <c r="K1126">
        <v>727</v>
      </c>
      <c r="L1126">
        <v>6</v>
      </c>
      <c r="M1126">
        <v>0</v>
      </c>
      <c r="N1126">
        <v>0</v>
      </c>
      <c r="O1126">
        <v>0</v>
      </c>
      <c r="P1126">
        <v>0</v>
      </c>
      <c r="Q1126">
        <v>727</v>
      </c>
      <c r="R1126">
        <v>0</v>
      </c>
      <c r="S1126">
        <v>0</v>
      </c>
      <c r="T1126">
        <v>0</v>
      </c>
      <c r="U1126">
        <v>4</v>
      </c>
      <c r="V1126">
        <v>0</v>
      </c>
      <c r="W1126">
        <v>0</v>
      </c>
      <c r="X1126">
        <v>0</v>
      </c>
      <c r="Y1126">
        <v>12</v>
      </c>
      <c r="Z1126">
        <v>0</v>
      </c>
      <c r="AA1126">
        <v>2</v>
      </c>
      <c r="AB1126">
        <v>17</v>
      </c>
      <c r="AC1126">
        <v>0</v>
      </c>
      <c r="AD1126">
        <v>0</v>
      </c>
      <c r="AE1126">
        <v>35</v>
      </c>
      <c r="AF1126">
        <v>35</v>
      </c>
      <c r="AJ1126">
        <v>3.92</v>
      </c>
      <c r="AK1126" t="str">
        <f t="shared" si="17"/>
        <v>AB240-5000</v>
      </c>
    </row>
    <row r="1127" spans="1:37">
      <c r="A1127" t="s">
        <v>2027</v>
      </c>
      <c r="B1127" t="s">
        <v>2025</v>
      </c>
      <c r="C1127" t="s">
        <v>313</v>
      </c>
      <c r="D1127" t="s">
        <v>2026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945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945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10</v>
      </c>
      <c r="AD1127">
        <v>0</v>
      </c>
      <c r="AE1127">
        <v>10</v>
      </c>
      <c r="AF1127">
        <v>0</v>
      </c>
      <c r="AJ1127">
        <v>3.67</v>
      </c>
      <c r="AK1127" t="str">
        <f t="shared" si="17"/>
        <v>AB240-6200</v>
      </c>
    </row>
    <row r="1128" spans="1:37">
      <c r="A1128" t="s">
        <v>2028</v>
      </c>
      <c r="B1128" t="s">
        <v>2029</v>
      </c>
      <c r="C1128" t="s">
        <v>110</v>
      </c>
      <c r="E1128">
        <v>43</v>
      </c>
      <c r="F1128">
        <v>51.8</v>
      </c>
      <c r="G1128">
        <v>0</v>
      </c>
      <c r="H1128">
        <v>0</v>
      </c>
      <c r="I1128">
        <v>3</v>
      </c>
      <c r="J1128">
        <v>11</v>
      </c>
      <c r="K1128">
        <v>69</v>
      </c>
      <c r="L1128">
        <v>7</v>
      </c>
      <c r="M1128">
        <v>0</v>
      </c>
      <c r="N1128">
        <v>0</v>
      </c>
      <c r="O1128">
        <v>0</v>
      </c>
      <c r="P1128">
        <v>0</v>
      </c>
      <c r="Q1128">
        <v>69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18</v>
      </c>
      <c r="X1128">
        <v>1</v>
      </c>
      <c r="Y1128">
        <v>72</v>
      </c>
      <c r="Z1128">
        <v>0</v>
      </c>
      <c r="AA1128">
        <v>6</v>
      </c>
      <c r="AB1128">
        <v>28</v>
      </c>
      <c r="AC1128">
        <v>0</v>
      </c>
      <c r="AD1128">
        <v>7</v>
      </c>
      <c r="AE1128">
        <v>133</v>
      </c>
      <c r="AF1128">
        <v>123</v>
      </c>
      <c r="AJ1128">
        <v>3.05</v>
      </c>
      <c r="AK1128" t="str">
        <f t="shared" si="17"/>
        <v>AB444-5000</v>
      </c>
    </row>
    <row r="1129" spans="1:37">
      <c r="A1129" t="s">
        <v>2030</v>
      </c>
      <c r="B1129" t="s">
        <v>2029</v>
      </c>
      <c r="C1129" t="s">
        <v>110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2</v>
      </c>
      <c r="K1129">
        <v>1711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1711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18</v>
      </c>
      <c r="Z1129">
        <v>0</v>
      </c>
      <c r="AA1129">
        <v>0</v>
      </c>
      <c r="AB1129">
        <v>7</v>
      </c>
      <c r="AC1129">
        <v>0</v>
      </c>
      <c r="AD1129">
        <v>0</v>
      </c>
      <c r="AE1129">
        <v>25</v>
      </c>
      <c r="AF1129">
        <v>47</v>
      </c>
      <c r="AJ1129">
        <v>3.05</v>
      </c>
      <c r="AK1129" t="str">
        <f t="shared" si="17"/>
        <v>AB444-6200</v>
      </c>
    </row>
    <row r="1130" spans="1:37">
      <c r="A1130" t="s">
        <v>2031</v>
      </c>
      <c r="B1130" t="s">
        <v>2032</v>
      </c>
      <c r="C1130" t="s">
        <v>338</v>
      </c>
      <c r="E1130">
        <v>50</v>
      </c>
      <c r="F1130">
        <v>0</v>
      </c>
      <c r="G1130">
        <v>0</v>
      </c>
      <c r="H1130">
        <v>0</v>
      </c>
      <c r="I1130">
        <v>10</v>
      </c>
      <c r="J1130">
        <v>6</v>
      </c>
      <c r="K1130">
        <v>1036</v>
      </c>
      <c r="L1130">
        <v>10</v>
      </c>
      <c r="M1130">
        <v>0</v>
      </c>
      <c r="N1130">
        <v>0</v>
      </c>
      <c r="O1130">
        <v>0</v>
      </c>
      <c r="P1130">
        <v>0</v>
      </c>
      <c r="Q1130">
        <v>1036</v>
      </c>
      <c r="R1130">
        <v>0</v>
      </c>
      <c r="S1130">
        <v>0</v>
      </c>
      <c r="T1130">
        <v>0</v>
      </c>
      <c r="U1130">
        <v>0</v>
      </c>
      <c r="V1130">
        <v>36</v>
      </c>
      <c r="W1130">
        <v>0</v>
      </c>
      <c r="X1130">
        <v>21</v>
      </c>
      <c r="Y1130">
        <v>0</v>
      </c>
      <c r="Z1130">
        <v>0</v>
      </c>
      <c r="AA1130">
        <v>0</v>
      </c>
      <c r="AB1130">
        <v>15</v>
      </c>
      <c r="AC1130">
        <v>0</v>
      </c>
      <c r="AD1130">
        <v>0</v>
      </c>
      <c r="AE1130">
        <v>72</v>
      </c>
      <c r="AF1130">
        <v>172</v>
      </c>
      <c r="AJ1130">
        <v>6.61</v>
      </c>
      <c r="AK1130" t="str">
        <f t="shared" si="17"/>
        <v>AE050-5000</v>
      </c>
    </row>
    <row r="1131" spans="1:37">
      <c r="A1131" t="s">
        <v>2033</v>
      </c>
      <c r="B1131" t="s">
        <v>2032</v>
      </c>
      <c r="C1131" t="s">
        <v>338</v>
      </c>
      <c r="E1131">
        <v>50</v>
      </c>
      <c r="F1131">
        <v>5.4</v>
      </c>
      <c r="G1131">
        <v>56</v>
      </c>
      <c r="H1131">
        <v>68</v>
      </c>
      <c r="I1131">
        <v>69</v>
      </c>
      <c r="J1131">
        <v>55</v>
      </c>
      <c r="K1131">
        <v>1507</v>
      </c>
      <c r="L1131">
        <v>48</v>
      </c>
      <c r="M1131">
        <v>0</v>
      </c>
      <c r="N1131">
        <v>47</v>
      </c>
      <c r="O1131">
        <v>0</v>
      </c>
      <c r="P1131">
        <v>0</v>
      </c>
      <c r="Q1131">
        <v>1460</v>
      </c>
      <c r="R1131">
        <v>0</v>
      </c>
      <c r="S1131">
        <v>84</v>
      </c>
      <c r="T1131">
        <v>19</v>
      </c>
      <c r="U1131">
        <v>100</v>
      </c>
      <c r="V1131">
        <v>160</v>
      </c>
      <c r="W1131">
        <v>34</v>
      </c>
      <c r="X1131">
        <v>18</v>
      </c>
      <c r="Y1131">
        <v>107</v>
      </c>
      <c r="Z1131">
        <v>25</v>
      </c>
      <c r="AA1131">
        <v>36</v>
      </c>
      <c r="AB1131">
        <v>0</v>
      </c>
      <c r="AC1131">
        <v>79</v>
      </c>
      <c r="AD1131">
        <v>0</v>
      </c>
      <c r="AE1131">
        <v>662</v>
      </c>
      <c r="AF1131">
        <v>790</v>
      </c>
      <c r="AJ1131">
        <v>6.61</v>
      </c>
      <c r="AK1131" t="str">
        <f t="shared" si="17"/>
        <v>AE050-6200</v>
      </c>
    </row>
    <row r="1132" spans="1:37">
      <c r="A1132" t="s">
        <v>2034</v>
      </c>
      <c r="B1132" t="s">
        <v>2035</v>
      </c>
      <c r="C1132" t="s">
        <v>110</v>
      </c>
      <c r="E1132">
        <v>43</v>
      </c>
      <c r="F1132">
        <v>24.4</v>
      </c>
      <c r="G1132">
        <v>11</v>
      </c>
      <c r="H1132">
        <v>30</v>
      </c>
      <c r="I1132">
        <v>31</v>
      </c>
      <c r="J1132">
        <v>23</v>
      </c>
      <c r="K1132">
        <v>2938</v>
      </c>
      <c r="L1132">
        <v>22</v>
      </c>
      <c r="M1132">
        <v>0</v>
      </c>
      <c r="N1132">
        <v>9</v>
      </c>
      <c r="O1132">
        <v>0</v>
      </c>
      <c r="P1132">
        <v>0</v>
      </c>
      <c r="Q1132">
        <v>2929</v>
      </c>
      <c r="R1132">
        <v>0</v>
      </c>
      <c r="S1132">
        <v>31</v>
      </c>
      <c r="T1132">
        <v>0</v>
      </c>
      <c r="U1132">
        <v>59</v>
      </c>
      <c r="V1132">
        <v>29</v>
      </c>
      <c r="W1132">
        <v>35</v>
      </c>
      <c r="X1132">
        <v>31</v>
      </c>
      <c r="Y1132">
        <v>50</v>
      </c>
      <c r="Z1132">
        <v>0</v>
      </c>
      <c r="AA1132">
        <v>33</v>
      </c>
      <c r="AB1132">
        <v>0</v>
      </c>
      <c r="AC1132">
        <v>0</v>
      </c>
      <c r="AD1132">
        <v>6</v>
      </c>
      <c r="AE1132">
        <v>274</v>
      </c>
      <c r="AF1132">
        <v>1342</v>
      </c>
      <c r="AJ1132">
        <v>4.1399999999999997</v>
      </c>
      <c r="AK1132" t="str">
        <f t="shared" si="17"/>
        <v>AG100-5000</v>
      </c>
    </row>
    <row r="1133" spans="1:37">
      <c r="A1133" t="s">
        <v>2036</v>
      </c>
      <c r="B1133" t="s">
        <v>2035</v>
      </c>
      <c r="C1133" t="s">
        <v>110</v>
      </c>
      <c r="E1133">
        <v>43</v>
      </c>
      <c r="F1133">
        <v>28.8</v>
      </c>
      <c r="G1133">
        <v>41</v>
      </c>
      <c r="H1133">
        <v>19</v>
      </c>
      <c r="I1133">
        <v>27</v>
      </c>
      <c r="J1133">
        <v>16</v>
      </c>
      <c r="K1133">
        <v>2263</v>
      </c>
      <c r="L1133">
        <v>21</v>
      </c>
      <c r="M1133">
        <v>0</v>
      </c>
      <c r="N1133">
        <v>34</v>
      </c>
      <c r="O1133">
        <v>0</v>
      </c>
      <c r="P1133">
        <v>0</v>
      </c>
      <c r="Q1133">
        <v>2229</v>
      </c>
      <c r="R1133">
        <v>62</v>
      </c>
      <c r="S1133">
        <v>23</v>
      </c>
      <c r="T1133">
        <v>0</v>
      </c>
      <c r="U1133">
        <v>35</v>
      </c>
      <c r="V1133">
        <v>64</v>
      </c>
      <c r="W1133">
        <v>12</v>
      </c>
      <c r="X1133">
        <v>30</v>
      </c>
      <c r="Y1133">
        <v>21</v>
      </c>
      <c r="Z1133">
        <v>0</v>
      </c>
      <c r="AA1133">
        <v>0</v>
      </c>
      <c r="AB1133">
        <v>12</v>
      </c>
      <c r="AC1133">
        <v>0</v>
      </c>
      <c r="AD1133">
        <v>0</v>
      </c>
      <c r="AE1133">
        <v>197</v>
      </c>
      <c r="AF1133">
        <v>195</v>
      </c>
      <c r="AJ1133">
        <v>4.1399999999999997</v>
      </c>
      <c r="AK1133" t="str">
        <f t="shared" si="17"/>
        <v>AG100-6200</v>
      </c>
    </row>
    <row r="1134" spans="1:37">
      <c r="A1134" t="s">
        <v>2037</v>
      </c>
      <c r="B1134" t="s">
        <v>2038</v>
      </c>
      <c r="C1134" t="s">
        <v>110</v>
      </c>
      <c r="E1134">
        <v>50</v>
      </c>
      <c r="F1134">
        <v>5.9</v>
      </c>
      <c r="G1134">
        <v>1</v>
      </c>
      <c r="H1134">
        <v>27</v>
      </c>
      <c r="I1134">
        <v>46</v>
      </c>
      <c r="J1134">
        <v>86</v>
      </c>
      <c r="K1134">
        <v>643</v>
      </c>
      <c r="L1134">
        <v>6</v>
      </c>
      <c r="M1134">
        <v>0</v>
      </c>
      <c r="N1134">
        <v>1</v>
      </c>
      <c r="O1134">
        <v>0</v>
      </c>
      <c r="P1134">
        <v>0</v>
      </c>
      <c r="Q1134">
        <v>642</v>
      </c>
      <c r="R1134">
        <v>0</v>
      </c>
      <c r="S1134">
        <v>68</v>
      </c>
      <c r="T1134">
        <v>11</v>
      </c>
      <c r="U1134">
        <v>2</v>
      </c>
      <c r="V1134">
        <v>150</v>
      </c>
      <c r="W1134">
        <v>43</v>
      </c>
      <c r="X1134">
        <v>0</v>
      </c>
      <c r="Y1134">
        <v>98</v>
      </c>
      <c r="Z1134">
        <v>102</v>
      </c>
      <c r="AA1134">
        <v>60</v>
      </c>
      <c r="AB1134">
        <v>0</v>
      </c>
      <c r="AC1134">
        <v>384</v>
      </c>
      <c r="AD1134">
        <v>117</v>
      </c>
      <c r="AE1134">
        <v>1035</v>
      </c>
      <c r="AF1134">
        <v>1242</v>
      </c>
      <c r="AJ1134">
        <v>4.38</v>
      </c>
      <c r="AK1134" t="str">
        <f t="shared" si="17"/>
        <v>AG190-5000</v>
      </c>
    </row>
    <row r="1135" spans="1:37">
      <c r="A1135" t="s">
        <v>2039</v>
      </c>
      <c r="B1135" t="s">
        <v>2038</v>
      </c>
      <c r="C1135" t="s">
        <v>110</v>
      </c>
      <c r="E1135">
        <v>50</v>
      </c>
      <c r="F1135">
        <v>3.9</v>
      </c>
      <c r="G1135">
        <v>26</v>
      </c>
      <c r="H1135">
        <v>233</v>
      </c>
      <c r="I1135">
        <v>159</v>
      </c>
      <c r="J1135">
        <v>124</v>
      </c>
      <c r="K1135">
        <v>3671</v>
      </c>
      <c r="L1135">
        <v>129</v>
      </c>
      <c r="M1135">
        <v>0</v>
      </c>
      <c r="N1135">
        <v>21</v>
      </c>
      <c r="O1135">
        <v>0</v>
      </c>
      <c r="P1135">
        <v>0</v>
      </c>
      <c r="Q1135">
        <v>3650</v>
      </c>
      <c r="R1135">
        <v>0</v>
      </c>
      <c r="S1135">
        <v>431</v>
      </c>
      <c r="T1135">
        <v>75</v>
      </c>
      <c r="U1135">
        <v>193</v>
      </c>
      <c r="V1135">
        <v>170</v>
      </c>
      <c r="W1135">
        <v>68</v>
      </c>
      <c r="X1135">
        <v>17</v>
      </c>
      <c r="Y1135">
        <v>20</v>
      </c>
      <c r="Z1135">
        <v>0</v>
      </c>
      <c r="AA1135">
        <v>211</v>
      </c>
      <c r="AB1135">
        <v>146</v>
      </c>
      <c r="AC1135">
        <v>50</v>
      </c>
      <c r="AD1135">
        <v>111</v>
      </c>
      <c r="AE1135">
        <v>1492</v>
      </c>
      <c r="AF1135">
        <v>2300</v>
      </c>
      <c r="AJ1135">
        <v>4.38</v>
      </c>
      <c r="AK1135" t="str">
        <f t="shared" si="17"/>
        <v>AG190-6200</v>
      </c>
    </row>
    <row r="1136" spans="1:37">
      <c r="A1136" t="s">
        <v>2040</v>
      </c>
      <c r="B1136" t="s">
        <v>2041</v>
      </c>
      <c r="C1136" t="s">
        <v>313</v>
      </c>
      <c r="E1136">
        <v>50</v>
      </c>
      <c r="F1136">
        <v>25.7</v>
      </c>
      <c r="G1136">
        <v>26</v>
      </c>
      <c r="H1136">
        <v>18</v>
      </c>
      <c r="I1136">
        <v>43</v>
      </c>
      <c r="J1136">
        <v>59</v>
      </c>
      <c r="K1136">
        <v>1839</v>
      </c>
      <c r="L1136">
        <v>67</v>
      </c>
      <c r="M1136">
        <v>0</v>
      </c>
      <c r="N1136">
        <v>22</v>
      </c>
      <c r="O1136">
        <v>0</v>
      </c>
      <c r="P1136">
        <v>0</v>
      </c>
      <c r="Q1136">
        <v>1817</v>
      </c>
      <c r="R1136">
        <v>0</v>
      </c>
      <c r="S1136">
        <v>0</v>
      </c>
      <c r="T1136">
        <v>0</v>
      </c>
      <c r="U1136">
        <v>53</v>
      </c>
      <c r="V1136">
        <v>126</v>
      </c>
      <c r="W1136">
        <v>77</v>
      </c>
      <c r="X1136">
        <v>0</v>
      </c>
      <c r="Y1136">
        <v>129</v>
      </c>
      <c r="Z1136">
        <v>111</v>
      </c>
      <c r="AA1136">
        <v>0</v>
      </c>
      <c r="AB1136">
        <v>168</v>
      </c>
      <c r="AC1136">
        <v>0</v>
      </c>
      <c r="AD1136">
        <v>44</v>
      </c>
      <c r="AE1136">
        <v>708</v>
      </c>
      <c r="AF1136">
        <v>766</v>
      </c>
      <c r="AJ1136">
        <v>5.17</v>
      </c>
      <c r="AK1136" t="str">
        <f t="shared" si="17"/>
        <v>AG630-5000</v>
      </c>
    </row>
    <row r="1137" spans="1:37">
      <c r="A1137" t="s">
        <v>2042</v>
      </c>
      <c r="B1137" t="s">
        <v>2041</v>
      </c>
      <c r="C1137" t="s">
        <v>313</v>
      </c>
      <c r="E1137">
        <v>50</v>
      </c>
      <c r="F1137">
        <v>50.7</v>
      </c>
      <c r="G1137">
        <v>56</v>
      </c>
      <c r="H1137">
        <v>15</v>
      </c>
      <c r="I1137">
        <v>37</v>
      </c>
      <c r="J1137">
        <v>33</v>
      </c>
      <c r="K1137">
        <v>3091</v>
      </c>
      <c r="L1137">
        <v>97</v>
      </c>
      <c r="M1137">
        <v>0</v>
      </c>
      <c r="N1137">
        <v>47</v>
      </c>
      <c r="O1137">
        <v>0</v>
      </c>
      <c r="P1137">
        <v>0</v>
      </c>
      <c r="Q1137">
        <v>3044</v>
      </c>
      <c r="R1137">
        <v>14</v>
      </c>
      <c r="S1137">
        <v>0</v>
      </c>
      <c r="T1137">
        <v>29</v>
      </c>
      <c r="U1137">
        <v>16</v>
      </c>
      <c r="V1137">
        <v>137</v>
      </c>
      <c r="W1137">
        <v>36</v>
      </c>
      <c r="X1137">
        <v>4</v>
      </c>
      <c r="Y1137">
        <v>74</v>
      </c>
      <c r="Z1137">
        <v>0</v>
      </c>
      <c r="AA1137">
        <v>8</v>
      </c>
      <c r="AB1137">
        <v>0</v>
      </c>
      <c r="AC1137">
        <v>0</v>
      </c>
      <c r="AD1137">
        <v>87</v>
      </c>
      <c r="AE1137">
        <v>391</v>
      </c>
      <c r="AF1137">
        <v>619</v>
      </c>
      <c r="AJ1137">
        <v>4.92</v>
      </c>
      <c r="AK1137" t="str">
        <f t="shared" si="17"/>
        <v>AG630-6200</v>
      </c>
    </row>
    <row r="1138" spans="1:37">
      <c r="A1138" t="s">
        <v>2043</v>
      </c>
      <c r="B1138" t="s">
        <v>2044</v>
      </c>
      <c r="C1138" t="s">
        <v>110</v>
      </c>
      <c r="D1138" t="s">
        <v>1839</v>
      </c>
      <c r="E1138">
        <v>50</v>
      </c>
      <c r="F1138">
        <v>0</v>
      </c>
      <c r="G1138">
        <v>0</v>
      </c>
      <c r="H1138">
        <v>0</v>
      </c>
      <c r="I1138">
        <v>3</v>
      </c>
      <c r="J1138">
        <v>1</v>
      </c>
      <c r="K1138">
        <v>976</v>
      </c>
      <c r="L1138">
        <v>3</v>
      </c>
      <c r="M1138">
        <v>0</v>
      </c>
      <c r="N1138">
        <v>0</v>
      </c>
      <c r="O1138">
        <v>0</v>
      </c>
      <c r="P1138">
        <v>0</v>
      </c>
      <c r="Q1138">
        <v>976</v>
      </c>
      <c r="R1138">
        <v>0</v>
      </c>
      <c r="S1138">
        <v>0</v>
      </c>
      <c r="T1138">
        <v>0</v>
      </c>
      <c r="U1138">
        <v>0</v>
      </c>
      <c r="V1138">
        <v>17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17</v>
      </c>
      <c r="AF1138">
        <v>0</v>
      </c>
      <c r="AJ1138">
        <v>4.55</v>
      </c>
      <c r="AK1138" t="str">
        <f t="shared" si="17"/>
        <v>AG700-5000</v>
      </c>
    </row>
    <row r="1139" spans="1:37">
      <c r="A1139" t="s">
        <v>2045</v>
      </c>
      <c r="B1139" t="s">
        <v>2046</v>
      </c>
      <c r="C1139" t="s">
        <v>329</v>
      </c>
      <c r="D1139" t="s">
        <v>2047</v>
      </c>
      <c r="E1139">
        <v>50</v>
      </c>
      <c r="F1139">
        <v>0</v>
      </c>
      <c r="G1139">
        <v>0</v>
      </c>
      <c r="H1139">
        <v>0</v>
      </c>
      <c r="I1139">
        <v>4</v>
      </c>
      <c r="J1139">
        <v>4</v>
      </c>
      <c r="K1139">
        <v>572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572</v>
      </c>
      <c r="R1139">
        <v>0</v>
      </c>
      <c r="S1139">
        <v>0</v>
      </c>
      <c r="T1139">
        <v>0</v>
      </c>
      <c r="U1139">
        <v>0</v>
      </c>
      <c r="V1139">
        <v>12</v>
      </c>
      <c r="W1139">
        <v>0</v>
      </c>
      <c r="X1139">
        <v>9</v>
      </c>
      <c r="Y1139">
        <v>0</v>
      </c>
      <c r="Z1139">
        <v>7</v>
      </c>
      <c r="AA1139">
        <v>0</v>
      </c>
      <c r="AB1139">
        <v>6</v>
      </c>
      <c r="AC1139">
        <v>19</v>
      </c>
      <c r="AD1139">
        <v>0</v>
      </c>
      <c r="AE1139">
        <v>53</v>
      </c>
      <c r="AF1139">
        <v>113</v>
      </c>
      <c r="AJ1139">
        <v>3.44</v>
      </c>
      <c r="AK1139" t="str">
        <f t="shared" si="17"/>
        <v>AG790-5000</v>
      </c>
    </row>
    <row r="1140" spans="1:37">
      <c r="A1140" t="s">
        <v>2048</v>
      </c>
      <c r="B1140" t="s">
        <v>2046</v>
      </c>
      <c r="C1140" t="s">
        <v>329</v>
      </c>
      <c r="E1140">
        <v>50</v>
      </c>
      <c r="F1140">
        <v>0</v>
      </c>
      <c r="G1140">
        <v>0</v>
      </c>
      <c r="H1140">
        <v>0</v>
      </c>
      <c r="I1140">
        <v>14</v>
      </c>
      <c r="J1140">
        <v>13</v>
      </c>
      <c r="K1140">
        <v>827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827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81</v>
      </c>
      <c r="Y1140">
        <v>35</v>
      </c>
      <c r="Z1140">
        <v>45</v>
      </c>
      <c r="AA1140">
        <v>0</v>
      </c>
      <c r="AB1140">
        <v>0</v>
      </c>
      <c r="AC1140">
        <v>0</v>
      </c>
      <c r="AD1140">
        <v>0</v>
      </c>
      <c r="AE1140">
        <v>161</v>
      </c>
      <c r="AF1140">
        <v>241</v>
      </c>
      <c r="AJ1140">
        <v>3.44</v>
      </c>
      <c r="AK1140" t="str">
        <f t="shared" si="17"/>
        <v>AG790-6200</v>
      </c>
    </row>
    <row r="1141" spans="1:37">
      <c r="A1141" t="s">
        <v>2049</v>
      </c>
      <c r="B1141" t="s">
        <v>2050</v>
      </c>
      <c r="C1141" t="s">
        <v>267</v>
      </c>
      <c r="E1141">
        <v>50</v>
      </c>
      <c r="F1141">
        <v>0</v>
      </c>
      <c r="G1141">
        <v>1</v>
      </c>
      <c r="H1141">
        <v>60</v>
      </c>
      <c r="I1141">
        <v>44</v>
      </c>
      <c r="J1141">
        <v>60</v>
      </c>
      <c r="K1141">
        <v>0</v>
      </c>
      <c r="L1141">
        <v>39</v>
      </c>
      <c r="M1141">
        <v>0</v>
      </c>
      <c r="N1141">
        <v>1</v>
      </c>
      <c r="O1141">
        <v>0</v>
      </c>
      <c r="P1141">
        <v>0</v>
      </c>
      <c r="Q1141">
        <v>-1</v>
      </c>
      <c r="R1141">
        <v>0</v>
      </c>
      <c r="S1141">
        <v>88</v>
      </c>
      <c r="T1141">
        <v>23</v>
      </c>
      <c r="U1141">
        <v>68</v>
      </c>
      <c r="V1141">
        <v>0</v>
      </c>
      <c r="W1141">
        <v>64</v>
      </c>
      <c r="X1141">
        <v>19</v>
      </c>
      <c r="Y1141">
        <v>167</v>
      </c>
      <c r="Z1141">
        <v>59</v>
      </c>
      <c r="AA1141">
        <v>0</v>
      </c>
      <c r="AB1141">
        <v>109</v>
      </c>
      <c r="AC1141">
        <v>60</v>
      </c>
      <c r="AD1141">
        <v>59</v>
      </c>
      <c r="AE1141">
        <v>716</v>
      </c>
      <c r="AF1141">
        <v>481</v>
      </c>
      <c r="AJ1141">
        <v>5.73</v>
      </c>
      <c r="AK1141" t="str">
        <f t="shared" si="17"/>
        <v>AG800-5000</v>
      </c>
    </row>
    <row r="1142" spans="1:37">
      <c r="A1142" t="s">
        <v>2051</v>
      </c>
      <c r="B1142" t="s">
        <v>2050</v>
      </c>
      <c r="C1142" t="s">
        <v>267</v>
      </c>
      <c r="E1142">
        <v>50</v>
      </c>
      <c r="F1142">
        <v>14.5</v>
      </c>
      <c r="G1142">
        <v>0</v>
      </c>
      <c r="H1142">
        <v>22</v>
      </c>
      <c r="I1142">
        <v>11</v>
      </c>
      <c r="J1142">
        <v>26</v>
      </c>
      <c r="K1142">
        <v>1260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1260</v>
      </c>
      <c r="R1142">
        <v>11</v>
      </c>
      <c r="S1142">
        <v>4</v>
      </c>
      <c r="T1142">
        <v>61</v>
      </c>
      <c r="U1142">
        <v>0</v>
      </c>
      <c r="V1142">
        <v>0</v>
      </c>
      <c r="W1142">
        <v>0</v>
      </c>
      <c r="X1142">
        <v>0</v>
      </c>
      <c r="Y1142">
        <v>101</v>
      </c>
      <c r="Z1142">
        <v>0</v>
      </c>
      <c r="AA1142">
        <v>0</v>
      </c>
      <c r="AB1142">
        <v>67</v>
      </c>
      <c r="AC1142">
        <v>31</v>
      </c>
      <c r="AD1142">
        <v>46</v>
      </c>
      <c r="AE1142">
        <v>310</v>
      </c>
      <c r="AF1142">
        <v>340</v>
      </c>
      <c r="AJ1142">
        <v>5.73</v>
      </c>
      <c r="AK1142" t="str">
        <f t="shared" si="17"/>
        <v>AG800-6200</v>
      </c>
    </row>
    <row r="1143" spans="1:37">
      <c r="A1143" t="s">
        <v>2052</v>
      </c>
      <c r="B1143" t="s">
        <v>2053</v>
      </c>
      <c r="C1143" t="s">
        <v>110</v>
      </c>
      <c r="D1143" t="s">
        <v>2047</v>
      </c>
      <c r="E1143">
        <v>50</v>
      </c>
      <c r="F1143">
        <v>0</v>
      </c>
      <c r="G1143">
        <v>0</v>
      </c>
      <c r="H1143">
        <v>0</v>
      </c>
      <c r="I1143">
        <v>2</v>
      </c>
      <c r="J1143">
        <v>3</v>
      </c>
      <c r="K1143">
        <v>604</v>
      </c>
      <c r="L1143">
        <v>6</v>
      </c>
      <c r="M1143">
        <v>0</v>
      </c>
      <c r="N1143">
        <v>0</v>
      </c>
      <c r="O1143">
        <v>0</v>
      </c>
      <c r="P1143">
        <v>0</v>
      </c>
      <c r="Q1143">
        <v>604</v>
      </c>
      <c r="R1143">
        <v>0</v>
      </c>
      <c r="S1143">
        <v>0</v>
      </c>
      <c r="T1143">
        <v>0</v>
      </c>
      <c r="U1143">
        <v>0</v>
      </c>
      <c r="V1143">
        <v>7</v>
      </c>
      <c r="W1143">
        <v>3</v>
      </c>
      <c r="X1143">
        <v>2</v>
      </c>
      <c r="Y1143">
        <v>0</v>
      </c>
      <c r="Z1143">
        <v>10</v>
      </c>
      <c r="AA1143">
        <v>0</v>
      </c>
      <c r="AB1143">
        <v>10</v>
      </c>
      <c r="AC1143">
        <v>0</v>
      </c>
      <c r="AD1143">
        <v>0</v>
      </c>
      <c r="AE1143">
        <v>32</v>
      </c>
      <c r="AF1143">
        <v>54</v>
      </c>
      <c r="AJ1143">
        <v>3.05</v>
      </c>
      <c r="AK1143" t="str">
        <f t="shared" si="17"/>
        <v>AG810-5000</v>
      </c>
    </row>
    <row r="1144" spans="1:37">
      <c r="A1144" t="s">
        <v>2054</v>
      </c>
      <c r="B1144" t="s">
        <v>2053</v>
      </c>
      <c r="C1144" t="s">
        <v>110</v>
      </c>
      <c r="D1144" t="s">
        <v>2047</v>
      </c>
      <c r="E1144">
        <v>50</v>
      </c>
      <c r="F1144">
        <v>0</v>
      </c>
      <c r="G1144">
        <v>0</v>
      </c>
      <c r="H1144">
        <v>0</v>
      </c>
      <c r="I1144">
        <v>8</v>
      </c>
      <c r="J1144">
        <v>14</v>
      </c>
      <c r="K1144">
        <v>1078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1078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36</v>
      </c>
      <c r="X1144">
        <v>14</v>
      </c>
      <c r="Y1144">
        <v>7</v>
      </c>
      <c r="Z1144">
        <v>116</v>
      </c>
      <c r="AA1144">
        <v>0</v>
      </c>
      <c r="AB1144">
        <v>0</v>
      </c>
      <c r="AC1144">
        <v>0</v>
      </c>
      <c r="AD1144">
        <v>0</v>
      </c>
      <c r="AE1144">
        <v>173</v>
      </c>
      <c r="AF1144">
        <v>280</v>
      </c>
      <c r="AJ1144">
        <v>3.05</v>
      </c>
      <c r="AK1144" t="str">
        <f t="shared" si="17"/>
        <v>AG810-6200</v>
      </c>
    </row>
    <row r="1145" spans="1:37">
      <c r="A1145" t="s">
        <v>2055</v>
      </c>
      <c r="B1145" t="s">
        <v>2056</v>
      </c>
      <c r="C1145" t="s">
        <v>267</v>
      </c>
      <c r="D1145" t="s">
        <v>2047</v>
      </c>
      <c r="E1145">
        <v>50</v>
      </c>
      <c r="F1145">
        <v>-0.4</v>
      </c>
      <c r="G1145">
        <v>149</v>
      </c>
      <c r="H1145">
        <v>88</v>
      </c>
      <c r="I1145">
        <v>51</v>
      </c>
      <c r="J1145">
        <v>92</v>
      </c>
      <c r="K1145">
        <v>0</v>
      </c>
      <c r="L1145">
        <v>42</v>
      </c>
      <c r="M1145">
        <v>0</v>
      </c>
      <c r="N1145">
        <v>124</v>
      </c>
      <c r="O1145">
        <v>0</v>
      </c>
      <c r="P1145">
        <v>0</v>
      </c>
      <c r="Q1145">
        <v>-124</v>
      </c>
      <c r="R1145">
        <v>451</v>
      </c>
      <c r="S1145">
        <v>34</v>
      </c>
      <c r="T1145">
        <v>0</v>
      </c>
      <c r="U1145">
        <v>229</v>
      </c>
      <c r="V1145">
        <v>43</v>
      </c>
      <c r="W1145">
        <v>0</v>
      </c>
      <c r="X1145">
        <v>0</v>
      </c>
      <c r="Y1145">
        <v>552</v>
      </c>
      <c r="Z1145">
        <v>0</v>
      </c>
      <c r="AA1145">
        <v>240</v>
      </c>
      <c r="AB1145">
        <v>5</v>
      </c>
      <c r="AC1145">
        <v>0</v>
      </c>
      <c r="AD1145">
        <v>0</v>
      </c>
      <c r="AE1145">
        <v>1103</v>
      </c>
      <c r="AF1145">
        <v>2015</v>
      </c>
      <c r="AJ1145">
        <v>5.85</v>
      </c>
      <c r="AK1145" t="str">
        <f t="shared" si="17"/>
        <v>AG872-5000</v>
      </c>
    </row>
    <row r="1146" spans="1:37">
      <c r="A1146" t="s">
        <v>2057</v>
      </c>
      <c r="B1146" t="s">
        <v>2056</v>
      </c>
      <c r="C1146" t="s">
        <v>267</v>
      </c>
      <c r="D1146" t="s">
        <v>2047</v>
      </c>
      <c r="E1146">
        <v>50</v>
      </c>
      <c r="F1146">
        <v>2.2999999999999998</v>
      </c>
      <c r="G1146">
        <v>28</v>
      </c>
      <c r="H1146">
        <v>41</v>
      </c>
      <c r="I1146">
        <v>40</v>
      </c>
      <c r="J1146">
        <v>50</v>
      </c>
      <c r="K1146">
        <v>402</v>
      </c>
      <c r="L1146">
        <v>11</v>
      </c>
      <c r="M1146">
        <v>0</v>
      </c>
      <c r="N1146">
        <v>23</v>
      </c>
      <c r="O1146">
        <v>0</v>
      </c>
      <c r="P1146">
        <v>0</v>
      </c>
      <c r="Q1146">
        <v>379</v>
      </c>
      <c r="R1146">
        <v>0</v>
      </c>
      <c r="S1146">
        <v>94</v>
      </c>
      <c r="T1146">
        <v>0</v>
      </c>
      <c r="U1146">
        <v>30</v>
      </c>
      <c r="V1146">
        <v>1</v>
      </c>
      <c r="W1146">
        <v>58</v>
      </c>
      <c r="X1146">
        <v>55</v>
      </c>
      <c r="Y1146">
        <v>111</v>
      </c>
      <c r="Z1146">
        <v>83</v>
      </c>
      <c r="AA1146">
        <v>98</v>
      </c>
      <c r="AB1146">
        <v>26</v>
      </c>
      <c r="AC1146">
        <v>12</v>
      </c>
      <c r="AD1146">
        <v>28</v>
      </c>
      <c r="AE1146">
        <v>596</v>
      </c>
      <c r="AF1146">
        <v>447</v>
      </c>
      <c r="AJ1146">
        <v>5.85</v>
      </c>
      <c r="AK1146" t="str">
        <f t="shared" si="17"/>
        <v>AG872-6200</v>
      </c>
    </row>
    <row r="1147" spans="1:37">
      <c r="A1147" t="s">
        <v>2058</v>
      </c>
      <c r="B1147" t="s">
        <v>2059</v>
      </c>
      <c r="C1147" t="s">
        <v>110</v>
      </c>
      <c r="D1147" t="s">
        <v>2060</v>
      </c>
      <c r="E1147">
        <v>50</v>
      </c>
      <c r="F1147">
        <v>0</v>
      </c>
      <c r="G1147">
        <v>20</v>
      </c>
      <c r="H1147">
        <v>0</v>
      </c>
      <c r="I1147">
        <v>7</v>
      </c>
      <c r="J1147">
        <v>10</v>
      </c>
      <c r="K1147">
        <v>0</v>
      </c>
      <c r="L1147">
        <v>178</v>
      </c>
      <c r="M1147">
        <v>0</v>
      </c>
      <c r="N1147">
        <v>16</v>
      </c>
      <c r="O1147">
        <v>0</v>
      </c>
      <c r="P1147">
        <v>0</v>
      </c>
      <c r="Q1147">
        <v>-16</v>
      </c>
      <c r="R1147">
        <v>145</v>
      </c>
      <c r="S1147">
        <v>0</v>
      </c>
      <c r="T1147">
        <v>0</v>
      </c>
      <c r="U1147">
        <v>0</v>
      </c>
      <c r="V1147">
        <v>20</v>
      </c>
      <c r="W1147">
        <v>12</v>
      </c>
      <c r="X1147">
        <v>8</v>
      </c>
      <c r="Y1147">
        <v>11</v>
      </c>
      <c r="Z1147">
        <v>0</v>
      </c>
      <c r="AA1147">
        <v>0</v>
      </c>
      <c r="AB1147">
        <v>57</v>
      </c>
      <c r="AC1147">
        <v>0</v>
      </c>
      <c r="AD1147">
        <v>16</v>
      </c>
      <c r="AE1147">
        <v>124</v>
      </c>
      <c r="AF1147">
        <v>78</v>
      </c>
      <c r="AJ1147">
        <v>4.3600000000000003</v>
      </c>
      <c r="AK1147" t="str">
        <f t="shared" si="17"/>
        <v>AL202-5000</v>
      </c>
    </row>
    <row r="1148" spans="1:37">
      <c r="A1148" t="s">
        <v>2061</v>
      </c>
      <c r="B1148" t="s">
        <v>2062</v>
      </c>
      <c r="C1148" t="s">
        <v>110</v>
      </c>
      <c r="D1148" t="s">
        <v>2060</v>
      </c>
      <c r="E1148">
        <v>50</v>
      </c>
      <c r="F1148">
        <v>0</v>
      </c>
      <c r="G1148">
        <v>0</v>
      </c>
      <c r="H1148">
        <v>0</v>
      </c>
      <c r="I1148">
        <v>3</v>
      </c>
      <c r="J1148">
        <v>2</v>
      </c>
      <c r="K1148">
        <v>1671</v>
      </c>
      <c r="L1148">
        <v>7</v>
      </c>
      <c r="M1148">
        <v>0</v>
      </c>
      <c r="N1148">
        <v>0</v>
      </c>
      <c r="O1148">
        <v>0</v>
      </c>
      <c r="P1148">
        <v>0</v>
      </c>
      <c r="Q1148">
        <v>1671</v>
      </c>
      <c r="R1148">
        <v>57</v>
      </c>
      <c r="S1148">
        <v>0</v>
      </c>
      <c r="T1148">
        <v>0</v>
      </c>
      <c r="U1148">
        <v>0</v>
      </c>
      <c r="V1148">
        <v>17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8</v>
      </c>
      <c r="AC1148">
        <v>0</v>
      </c>
      <c r="AD1148">
        <v>0</v>
      </c>
      <c r="AE1148">
        <v>25</v>
      </c>
      <c r="AF1148">
        <v>92</v>
      </c>
      <c r="AJ1148">
        <v>6.12</v>
      </c>
      <c r="AK1148" t="str">
        <f t="shared" si="17"/>
        <v>AL202-6200</v>
      </c>
    </row>
    <row r="1149" spans="1:37">
      <c r="A1149" t="s">
        <v>2063</v>
      </c>
      <c r="B1149" t="s">
        <v>2064</v>
      </c>
      <c r="C1149" t="s">
        <v>110</v>
      </c>
      <c r="E1149">
        <v>50</v>
      </c>
      <c r="F1149">
        <v>7.8</v>
      </c>
      <c r="G1149">
        <v>0</v>
      </c>
      <c r="H1149">
        <v>20</v>
      </c>
      <c r="I1149">
        <v>10</v>
      </c>
      <c r="J1149">
        <v>26</v>
      </c>
      <c r="K1149">
        <v>614</v>
      </c>
      <c r="L1149">
        <v>9</v>
      </c>
      <c r="M1149">
        <v>0</v>
      </c>
      <c r="N1149">
        <v>0</v>
      </c>
      <c r="O1149">
        <v>0</v>
      </c>
      <c r="P1149">
        <v>0</v>
      </c>
      <c r="Q1149">
        <v>614</v>
      </c>
      <c r="R1149">
        <v>0</v>
      </c>
      <c r="S1149">
        <v>17</v>
      </c>
      <c r="T1149">
        <v>9</v>
      </c>
      <c r="U1149">
        <v>33</v>
      </c>
      <c r="V1149">
        <v>0</v>
      </c>
      <c r="W1149">
        <v>0</v>
      </c>
      <c r="X1149">
        <v>0</v>
      </c>
      <c r="Y1149">
        <v>69</v>
      </c>
      <c r="Z1149">
        <v>48</v>
      </c>
      <c r="AA1149">
        <v>102</v>
      </c>
      <c r="AB1149">
        <v>0</v>
      </c>
      <c r="AC1149">
        <v>28</v>
      </c>
      <c r="AD1149">
        <v>0</v>
      </c>
      <c r="AE1149">
        <v>306</v>
      </c>
      <c r="AF1149">
        <v>251</v>
      </c>
      <c r="AJ1149">
        <v>4.25</v>
      </c>
      <c r="AK1149" t="str">
        <f t="shared" si="17"/>
        <v>AL204-5000</v>
      </c>
    </row>
    <row r="1150" spans="1:37">
      <c r="A1150" t="s">
        <v>2065</v>
      </c>
      <c r="B1150" t="s">
        <v>2066</v>
      </c>
      <c r="C1150" t="s">
        <v>110</v>
      </c>
      <c r="E1150">
        <v>50</v>
      </c>
      <c r="F1150">
        <v>0</v>
      </c>
      <c r="G1150">
        <v>0</v>
      </c>
      <c r="H1150">
        <v>0</v>
      </c>
      <c r="I1150">
        <v>10</v>
      </c>
      <c r="J1150">
        <v>25</v>
      </c>
      <c r="K1150">
        <v>3177</v>
      </c>
      <c r="L1150">
        <v>10</v>
      </c>
      <c r="M1150">
        <v>0</v>
      </c>
      <c r="N1150">
        <v>0</v>
      </c>
      <c r="O1150">
        <v>0</v>
      </c>
      <c r="P1150">
        <v>0</v>
      </c>
      <c r="Q1150">
        <v>3177</v>
      </c>
      <c r="R1150">
        <v>0</v>
      </c>
      <c r="S1150">
        <v>0</v>
      </c>
      <c r="T1150">
        <v>0</v>
      </c>
      <c r="U1150">
        <v>0</v>
      </c>
      <c r="V1150">
        <v>47</v>
      </c>
      <c r="W1150">
        <v>14</v>
      </c>
      <c r="X1150">
        <v>0</v>
      </c>
      <c r="Y1150">
        <v>40</v>
      </c>
      <c r="Z1150">
        <v>50</v>
      </c>
      <c r="AA1150">
        <v>55</v>
      </c>
      <c r="AB1150">
        <v>0</v>
      </c>
      <c r="AC1150">
        <v>91</v>
      </c>
      <c r="AD1150">
        <v>0</v>
      </c>
      <c r="AE1150">
        <v>297</v>
      </c>
      <c r="AF1150">
        <v>242</v>
      </c>
      <c r="AJ1150">
        <v>4.25</v>
      </c>
      <c r="AK1150" t="str">
        <f t="shared" si="17"/>
        <v>AL204-6200</v>
      </c>
    </row>
    <row r="1151" spans="1:37">
      <c r="A1151" t="s">
        <v>2069</v>
      </c>
      <c r="B1151" t="s">
        <v>2070</v>
      </c>
      <c r="C1151" t="s">
        <v>110</v>
      </c>
      <c r="D1151" t="s">
        <v>2068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1265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1265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J1151">
        <v>4.28</v>
      </c>
      <c r="AK1151" t="str">
        <f t="shared" si="17"/>
        <v>AL302-6200</v>
      </c>
    </row>
    <row r="1152" spans="1:37">
      <c r="A1152" t="s">
        <v>2071</v>
      </c>
      <c r="B1152" t="s">
        <v>2072</v>
      </c>
      <c r="C1152" t="s">
        <v>110</v>
      </c>
      <c r="D1152" t="s">
        <v>2073</v>
      </c>
      <c r="E1152">
        <v>50</v>
      </c>
      <c r="F1152">
        <v>0</v>
      </c>
      <c r="G1152">
        <v>0</v>
      </c>
      <c r="H1152">
        <v>16</v>
      </c>
      <c r="I1152">
        <v>8</v>
      </c>
      <c r="J1152">
        <v>20</v>
      </c>
      <c r="K1152">
        <v>0</v>
      </c>
      <c r="L1152">
        <v>25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49</v>
      </c>
      <c r="V1152">
        <v>0</v>
      </c>
      <c r="W1152">
        <v>0</v>
      </c>
      <c r="X1152">
        <v>0</v>
      </c>
      <c r="Y1152">
        <v>18</v>
      </c>
      <c r="Z1152">
        <v>0</v>
      </c>
      <c r="AA1152">
        <v>120</v>
      </c>
      <c r="AB1152">
        <v>54</v>
      </c>
      <c r="AC1152">
        <v>0</v>
      </c>
      <c r="AD1152">
        <v>0</v>
      </c>
      <c r="AE1152">
        <v>241</v>
      </c>
      <c r="AF1152">
        <v>293</v>
      </c>
      <c r="AJ1152">
        <v>3.61</v>
      </c>
      <c r="AK1152" t="str">
        <f t="shared" si="17"/>
        <v>AL501-5000</v>
      </c>
    </row>
    <row r="1153" spans="1:37">
      <c r="A1153" t="s">
        <v>2074</v>
      </c>
      <c r="B1153" t="s">
        <v>2075</v>
      </c>
      <c r="C1153" t="s">
        <v>110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23</v>
      </c>
      <c r="K1153">
        <v>226</v>
      </c>
      <c r="L1153">
        <v>24</v>
      </c>
      <c r="M1153">
        <v>0</v>
      </c>
      <c r="N1153">
        <v>0</v>
      </c>
      <c r="O1153">
        <v>0</v>
      </c>
      <c r="P1153">
        <v>0</v>
      </c>
      <c r="Q1153">
        <v>226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60</v>
      </c>
      <c r="AB1153">
        <v>0</v>
      </c>
      <c r="AC1153">
        <v>60</v>
      </c>
      <c r="AD1153">
        <v>159</v>
      </c>
      <c r="AE1153">
        <v>279</v>
      </c>
      <c r="AF1153">
        <v>164</v>
      </c>
      <c r="AJ1153">
        <v>4.25</v>
      </c>
      <c r="AK1153" t="str">
        <f t="shared" si="17"/>
        <v>AL502-5000</v>
      </c>
    </row>
    <row r="1154" spans="1:37">
      <c r="A1154" t="s">
        <v>2076</v>
      </c>
      <c r="B1154" t="s">
        <v>2077</v>
      </c>
      <c r="C1154" t="s">
        <v>110</v>
      </c>
      <c r="E1154">
        <v>50</v>
      </c>
      <c r="F1154">
        <v>77.5</v>
      </c>
      <c r="G1154">
        <v>24</v>
      </c>
      <c r="H1154">
        <v>8</v>
      </c>
      <c r="I1154">
        <v>5</v>
      </c>
      <c r="J1154">
        <v>13</v>
      </c>
      <c r="K1154">
        <v>2603</v>
      </c>
      <c r="L1154">
        <v>0</v>
      </c>
      <c r="M1154">
        <v>0</v>
      </c>
      <c r="N1154">
        <v>20</v>
      </c>
      <c r="O1154">
        <v>0</v>
      </c>
      <c r="P1154">
        <v>0</v>
      </c>
      <c r="Q1154">
        <v>2583</v>
      </c>
      <c r="R1154">
        <v>0</v>
      </c>
      <c r="S1154">
        <v>0</v>
      </c>
      <c r="T1154">
        <v>0</v>
      </c>
      <c r="U1154">
        <v>25</v>
      </c>
      <c r="V1154">
        <v>0</v>
      </c>
      <c r="W1154">
        <v>0</v>
      </c>
      <c r="X1154">
        <v>5</v>
      </c>
      <c r="Y1154">
        <v>20</v>
      </c>
      <c r="Z1154">
        <v>0</v>
      </c>
      <c r="AA1154">
        <v>0</v>
      </c>
      <c r="AB1154">
        <v>0</v>
      </c>
      <c r="AC1154">
        <v>0</v>
      </c>
      <c r="AD1154">
        <v>111</v>
      </c>
      <c r="AE1154">
        <v>161</v>
      </c>
      <c r="AF1154">
        <v>260</v>
      </c>
      <c r="AJ1154">
        <v>4.37</v>
      </c>
      <c r="AK1154" t="str">
        <f t="shared" si="17"/>
        <v>AL502-6200</v>
      </c>
    </row>
    <row r="1155" spans="1:37">
      <c r="A1155" t="s">
        <v>2078</v>
      </c>
      <c r="B1155" t="s">
        <v>2079</v>
      </c>
      <c r="C1155" t="s">
        <v>110</v>
      </c>
      <c r="E1155">
        <v>50</v>
      </c>
      <c r="F1155">
        <v>-1.1000000000000001</v>
      </c>
      <c r="G1155">
        <v>71</v>
      </c>
      <c r="H1155">
        <v>14</v>
      </c>
      <c r="I1155">
        <v>25</v>
      </c>
      <c r="J1155">
        <v>21</v>
      </c>
      <c r="K1155">
        <v>0</v>
      </c>
      <c r="L1155">
        <v>17</v>
      </c>
      <c r="M1155">
        <v>0</v>
      </c>
      <c r="N1155">
        <v>59</v>
      </c>
      <c r="O1155">
        <v>0</v>
      </c>
      <c r="P1155">
        <v>0</v>
      </c>
      <c r="Q1155">
        <v>-59</v>
      </c>
      <c r="R1155">
        <v>0</v>
      </c>
      <c r="S1155">
        <v>32</v>
      </c>
      <c r="T1155">
        <v>2</v>
      </c>
      <c r="U1155">
        <v>8</v>
      </c>
      <c r="V1155">
        <v>69</v>
      </c>
      <c r="W1155">
        <v>27</v>
      </c>
      <c r="X1155">
        <v>10</v>
      </c>
      <c r="Y1155">
        <v>23</v>
      </c>
      <c r="Z1155">
        <v>0</v>
      </c>
      <c r="AA1155">
        <v>23</v>
      </c>
      <c r="AB1155">
        <v>15</v>
      </c>
      <c r="AC1155">
        <v>43</v>
      </c>
      <c r="AD1155">
        <v>0</v>
      </c>
      <c r="AE1155">
        <v>252</v>
      </c>
      <c r="AF1155">
        <v>436</v>
      </c>
      <c r="AJ1155">
        <v>4.25</v>
      </c>
      <c r="AK1155" t="str">
        <f t="shared" si="17"/>
        <v>ALB01-5000</v>
      </c>
    </row>
    <row r="1156" spans="1:37">
      <c r="A1156" t="s">
        <v>2080</v>
      </c>
      <c r="B1156" t="s">
        <v>2081</v>
      </c>
      <c r="C1156" t="s">
        <v>110</v>
      </c>
      <c r="E1156">
        <v>50</v>
      </c>
      <c r="F1156">
        <v>0</v>
      </c>
      <c r="G1156">
        <v>0</v>
      </c>
      <c r="H1156">
        <v>0</v>
      </c>
      <c r="I1156">
        <v>9</v>
      </c>
      <c r="J1156">
        <v>5</v>
      </c>
      <c r="K1156">
        <v>2341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2341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30</v>
      </c>
      <c r="X1156">
        <v>21</v>
      </c>
      <c r="Y1156">
        <v>3</v>
      </c>
      <c r="Z1156">
        <v>0</v>
      </c>
      <c r="AA1156">
        <v>0</v>
      </c>
      <c r="AB1156">
        <v>5</v>
      </c>
      <c r="AC1156">
        <v>6</v>
      </c>
      <c r="AD1156">
        <v>0</v>
      </c>
      <c r="AE1156">
        <v>65</v>
      </c>
      <c r="AF1156">
        <v>401</v>
      </c>
      <c r="AJ1156">
        <v>4.25</v>
      </c>
      <c r="AK1156" t="str">
        <f t="shared" si="17"/>
        <v>ALB01-6200</v>
      </c>
    </row>
    <row r="1157" spans="1:37">
      <c r="A1157" t="s">
        <v>2082</v>
      </c>
      <c r="B1157" t="s">
        <v>2083</v>
      </c>
      <c r="C1157" t="s">
        <v>110</v>
      </c>
      <c r="D1157" t="s">
        <v>2084</v>
      </c>
      <c r="E1157">
        <v>50</v>
      </c>
      <c r="F1157">
        <v>0.4</v>
      </c>
      <c r="G1157">
        <v>30</v>
      </c>
      <c r="H1157">
        <v>5</v>
      </c>
      <c r="I1157">
        <v>9</v>
      </c>
      <c r="J1157">
        <v>9</v>
      </c>
      <c r="K1157">
        <v>34</v>
      </c>
      <c r="L1157">
        <v>24</v>
      </c>
      <c r="M1157">
        <v>0</v>
      </c>
      <c r="N1157">
        <v>25</v>
      </c>
      <c r="O1157">
        <v>0</v>
      </c>
      <c r="P1157">
        <v>0</v>
      </c>
      <c r="Q1157">
        <v>9</v>
      </c>
      <c r="R1157">
        <v>25</v>
      </c>
      <c r="S1157">
        <v>0</v>
      </c>
      <c r="T1157">
        <v>0</v>
      </c>
      <c r="U1157">
        <v>15</v>
      </c>
      <c r="V1157">
        <v>19</v>
      </c>
      <c r="W1157">
        <v>0</v>
      </c>
      <c r="X1157">
        <v>18</v>
      </c>
      <c r="Y1157">
        <v>0</v>
      </c>
      <c r="Z1157">
        <v>32</v>
      </c>
      <c r="AA1157">
        <v>15</v>
      </c>
      <c r="AB1157">
        <v>12</v>
      </c>
      <c r="AC1157">
        <v>0</v>
      </c>
      <c r="AD1157">
        <v>0</v>
      </c>
      <c r="AE1157">
        <v>111</v>
      </c>
      <c r="AF1157">
        <v>230</v>
      </c>
      <c r="AJ1157">
        <v>4.25</v>
      </c>
      <c r="AK1157" t="str">
        <f t="shared" ref="AK1157:AK1220" si="18">MID(A1157,4,10)</f>
        <v>ALN02-5000</v>
      </c>
    </row>
    <row r="1158" spans="1:37">
      <c r="A1158" t="s">
        <v>2085</v>
      </c>
      <c r="B1158" t="s">
        <v>2086</v>
      </c>
      <c r="C1158" t="s">
        <v>110</v>
      </c>
      <c r="D1158" t="s">
        <v>2087</v>
      </c>
      <c r="E1158">
        <v>50</v>
      </c>
      <c r="F1158">
        <v>37.200000000000003</v>
      </c>
      <c r="G1158">
        <v>0</v>
      </c>
      <c r="H1158">
        <v>6</v>
      </c>
      <c r="I1158">
        <v>3</v>
      </c>
      <c r="J1158">
        <v>8</v>
      </c>
      <c r="K1158">
        <v>844</v>
      </c>
      <c r="L1158">
        <v>11</v>
      </c>
      <c r="M1158">
        <v>0</v>
      </c>
      <c r="N1158">
        <v>0</v>
      </c>
      <c r="O1158">
        <v>0</v>
      </c>
      <c r="P1158">
        <v>0</v>
      </c>
      <c r="Q1158">
        <v>844</v>
      </c>
      <c r="R1158">
        <v>0</v>
      </c>
      <c r="S1158">
        <v>0</v>
      </c>
      <c r="T1158">
        <v>0</v>
      </c>
      <c r="U1158">
        <v>17</v>
      </c>
      <c r="V1158">
        <v>0</v>
      </c>
      <c r="W1158">
        <v>0</v>
      </c>
      <c r="X1158">
        <v>0</v>
      </c>
      <c r="Y1158">
        <v>46</v>
      </c>
      <c r="Z1158">
        <v>0</v>
      </c>
      <c r="AA1158">
        <v>0</v>
      </c>
      <c r="AB1158">
        <v>0</v>
      </c>
      <c r="AC1158">
        <v>36</v>
      </c>
      <c r="AD1158">
        <v>0</v>
      </c>
      <c r="AE1158">
        <v>99</v>
      </c>
      <c r="AF1158">
        <v>0</v>
      </c>
      <c r="AJ1158">
        <v>4.25</v>
      </c>
      <c r="AK1158" t="str">
        <f t="shared" si="18"/>
        <v>ALN02-6200</v>
      </c>
    </row>
    <row r="1159" spans="1:37">
      <c r="A1159" t="s">
        <v>2088</v>
      </c>
      <c r="B1159" t="s">
        <v>2089</v>
      </c>
      <c r="C1159" t="s">
        <v>110</v>
      </c>
      <c r="E1159">
        <v>50</v>
      </c>
      <c r="F1159">
        <v>-0.2</v>
      </c>
      <c r="G1159">
        <v>13</v>
      </c>
      <c r="H1159">
        <v>11</v>
      </c>
      <c r="I1159">
        <v>13</v>
      </c>
      <c r="J1159">
        <v>12</v>
      </c>
      <c r="K1159">
        <v>0</v>
      </c>
      <c r="L1159">
        <v>37</v>
      </c>
      <c r="M1159">
        <v>0</v>
      </c>
      <c r="N1159">
        <v>11</v>
      </c>
      <c r="O1159">
        <v>0</v>
      </c>
      <c r="P1159">
        <v>0</v>
      </c>
      <c r="Q1159">
        <v>-11</v>
      </c>
      <c r="R1159">
        <v>68</v>
      </c>
      <c r="S1159">
        <v>16</v>
      </c>
      <c r="T1159">
        <v>17</v>
      </c>
      <c r="U1159">
        <v>0</v>
      </c>
      <c r="V1159">
        <v>0</v>
      </c>
      <c r="W1159">
        <v>0</v>
      </c>
      <c r="X1159">
        <v>42</v>
      </c>
      <c r="Y1159">
        <v>35</v>
      </c>
      <c r="Z1159">
        <v>0</v>
      </c>
      <c r="AA1159">
        <v>22</v>
      </c>
      <c r="AB1159">
        <v>16</v>
      </c>
      <c r="AC1159">
        <v>0</v>
      </c>
      <c r="AD1159">
        <v>0</v>
      </c>
      <c r="AE1159">
        <v>148</v>
      </c>
      <c r="AF1159">
        <v>331</v>
      </c>
      <c r="AJ1159">
        <v>4.25</v>
      </c>
      <c r="AK1159" t="str">
        <f t="shared" si="18"/>
        <v>ALT05-5000</v>
      </c>
    </row>
    <row r="1160" spans="1:37">
      <c r="A1160" t="s">
        <v>2090</v>
      </c>
      <c r="B1160" t="s">
        <v>2089</v>
      </c>
      <c r="C1160" t="s">
        <v>110</v>
      </c>
      <c r="E1160">
        <v>50</v>
      </c>
      <c r="F1160">
        <v>3.9</v>
      </c>
      <c r="G1160">
        <v>96</v>
      </c>
      <c r="H1160">
        <v>42</v>
      </c>
      <c r="I1160">
        <v>21</v>
      </c>
      <c r="J1160">
        <v>23</v>
      </c>
      <c r="K1160">
        <v>729</v>
      </c>
      <c r="L1160">
        <v>131</v>
      </c>
      <c r="M1160">
        <v>0</v>
      </c>
      <c r="N1160">
        <v>80</v>
      </c>
      <c r="O1160">
        <v>0</v>
      </c>
      <c r="P1160">
        <v>0</v>
      </c>
      <c r="Q1160">
        <v>649</v>
      </c>
      <c r="R1160">
        <v>52</v>
      </c>
      <c r="S1160">
        <v>109</v>
      </c>
      <c r="T1160">
        <v>16</v>
      </c>
      <c r="U1160">
        <v>0</v>
      </c>
      <c r="V1160">
        <v>0</v>
      </c>
      <c r="W1160">
        <v>0</v>
      </c>
      <c r="X1160">
        <v>0</v>
      </c>
      <c r="Y1160">
        <v>32</v>
      </c>
      <c r="Z1160">
        <v>29</v>
      </c>
      <c r="AA1160">
        <v>33</v>
      </c>
      <c r="AB1160">
        <v>0</v>
      </c>
      <c r="AC1160">
        <v>60</v>
      </c>
      <c r="AD1160">
        <v>0</v>
      </c>
      <c r="AE1160">
        <v>279</v>
      </c>
      <c r="AF1160">
        <v>529</v>
      </c>
      <c r="AJ1160">
        <v>4.25</v>
      </c>
      <c r="AK1160" t="str">
        <f t="shared" si="18"/>
        <v>ALT05-6200</v>
      </c>
    </row>
    <row r="1161" spans="1:37">
      <c r="A1161" t="s">
        <v>6400</v>
      </c>
      <c r="B1161" t="s">
        <v>6401</v>
      </c>
      <c r="C1161" t="s">
        <v>110</v>
      </c>
      <c r="D1161" t="s">
        <v>6402</v>
      </c>
      <c r="E1161">
        <v>50</v>
      </c>
      <c r="F1161">
        <v>0</v>
      </c>
      <c r="G1161">
        <v>17</v>
      </c>
      <c r="H1161">
        <v>0</v>
      </c>
      <c r="I1161">
        <v>3</v>
      </c>
      <c r="J1161">
        <v>7</v>
      </c>
      <c r="K1161">
        <v>0</v>
      </c>
      <c r="L1161">
        <v>14</v>
      </c>
      <c r="M1161">
        <v>0</v>
      </c>
      <c r="N1161">
        <v>14</v>
      </c>
      <c r="O1161">
        <v>0</v>
      </c>
      <c r="P1161">
        <v>0</v>
      </c>
      <c r="Q1161">
        <v>-14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20</v>
      </c>
      <c r="Y1161">
        <v>10</v>
      </c>
      <c r="Z1161">
        <v>0</v>
      </c>
      <c r="AA1161">
        <v>19</v>
      </c>
      <c r="AB1161">
        <v>39</v>
      </c>
      <c r="AC1161">
        <v>0</v>
      </c>
      <c r="AD1161">
        <v>0</v>
      </c>
      <c r="AE1161">
        <v>88</v>
      </c>
      <c r="AF1161">
        <v>191</v>
      </c>
      <c r="AJ1161">
        <v>4.67</v>
      </c>
      <c r="AK1161" t="str">
        <f t="shared" si="18"/>
        <v>AM601-5000</v>
      </c>
    </row>
    <row r="1162" spans="1:37">
      <c r="A1162" t="s">
        <v>2091</v>
      </c>
      <c r="B1162" t="s">
        <v>2092</v>
      </c>
      <c r="C1162" t="s">
        <v>110</v>
      </c>
      <c r="D1162" t="s">
        <v>2093</v>
      </c>
      <c r="E1162">
        <v>50</v>
      </c>
      <c r="F1162">
        <v>49.4</v>
      </c>
      <c r="G1162">
        <v>0</v>
      </c>
      <c r="H1162">
        <v>8</v>
      </c>
      <c r="I1162">
        <v>4</v>
      </c>
      <c r="J1162">
        <v>8</v>
      </c>
      <c r="K1162">
        <v>1516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1516</v>
      </c>
      <c r="R1162">
        <v>0</v>
      </c>
      <c r="S1162">
        <v>23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36</v>
      </c>
      <c r="Z1162">
        <v>0</v>
      </c>
      <c r="AA1162">
        <v>0</v>
      </c>
      <c r="AB1162">
        <v>39</v>
      </c>
      <c r="AC1162">
        <v>0</v>
      </c>
      <c r="AD1162">
        <v>0</v>
      </c>
      <c r="AE1162">
        <v>98</v>
      </c>
      <c r="AF1162">
        <v>335</v>
      </c>
      <c r="AJ1162">
        <v>4.67</v>
      </c>
      <c r="AK1162" t="str">
        <f t="shared" si="18"/>
        <v>AM601-6200</v>
      </c>
    </row>
    <row r="1163" spans="1:37">
      <c r="A1163" t="s">
        <v>2094</v>
      </c>
      <c r="B1163" t="s">
        <v>2095</v>
      </c>
      <c r="C1163" t="s">
        <v>313</v>
      </c>
      <c r="D1163" t="s">
        <v>2026</v>
      </c>
      <c r="E1163">
        <v>43</v>
      </c>
      <c r="F1163">
        <v>341.3</v>
      </c>
      <c r="G1163">
        <v>0</v>
      </c>
      <c r="H1163">
        <v>1</v>
      </c>
      <c r="I1163">
        <v>2</v>
      </c>
      <c r="J1163">
        <v>2</v>
      </c>
      <c r="K1163">
        <v>910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910</v>
      </c>
      <c r="R1163">
        <v>0</v>
      </c>
      <c r="S1163">
        <v>0</v>
      </c>
      <c r="T1163">
        <v>0</v>
      </c>
      <c r="U1163">
        <v>2</v>
      </c>
      <c r="V1163">
        <v>0</v>
      </c>
      <c r="W1163">
        <v>0</v>
      </c>
      <c r="X1163">
        <v>10</v>
      </c>
      <c r="Y1163">
        <v>0</v>
      </c>
      <c r="Z1163">
        <v>0</v>
      </c>
      <c r="AA1163">
        <v>8</v>
      </c>
      <c r="AB1163">
        <v>0</v>
      </c>
      <c r="AC1163">
        <v>0</v>
      </c>
      <c r="AD1163">
        <v>4</v>
      </c>
      <c r="AE1163">
        <v>24</v>
      </c>
      <c r="AF1163">
        <v>5</v>
      </c>
      <c r="AJ1163">
        <v>3.92</v>
      </c>
      <c r="AK1163" t="str">
        <f t="shared" si="18"/>
        <v>AO320-5000</v>
      </c>
    </row>
    <row r="1164" spans="1:37">
      <c r="A1164" t="s">
        <v>2096</v>
      </c>
      <c r="B1164" t="s">
        <v>2095</v>
      </c>
      <c r="C1164" t="s">
        <v>313</v>
      </c>
      <c r="D1164" t="s">
        <v>2026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1198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1198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3.67</v>
      </c>
      <c r="AK1164" t="str">
        <f t="shared" si="18"/>
        <v>AO320-6200</v>
      </c>
    </row>
    <row r="1165" spans="1:37">
      <c r="A1165" t="s">
        <v>2097</v>
      </c>
      <c r="B1165" t="s">
        <v>2098</v>
      </c>
      <c r="C1165" t="s">
        <v>110</v>
      </c>
      <c r="E1165">
        <v>43</v>
      </c>
      <c r="F1165">
        <v>60.8</v>
      </c>
      <c r="G1165">
        <v>0</v>
      </c>
      <c r="H1165">
        <v>1</v>
      </c>
      <c r="I1165">
        <v>1</v>
      </c>
      <c r="J1165">
        <v>2</v>
      </c>
      <c r="K1165">
        <v>324</v>
      </c>
      <c r="L1165">
        <v>7</v>
      </c>
      <c r="M1165">
        <v>0</v>
      </c>
      <c r="N1165">
        <v>0</v>
      </c>
      <c r="O1165">
        <v>0</v>
      </c>
      <c r="P1165">
        <v>0</v>
      </c>
      <c r="Q1165">
        <v>324</v>
      </c>
      <c r="R1165">
        <v>0</v>
      </c>
      <c r="S1165">
        <v>0</v>
      </c>
      <c r="T1165">
        <v>0</v>
      </c>
      <c r="U1165">
        <v>4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7</v>
      </c>
      <c r="AB1165">
        <v>0</v>
      </c>
      <c r="AC1165">
        <v>0</v>
      </c>
      <c r="AD1165">
        <v>8</v>
      </c>
      <c r="AE1165">
        <v>19</v>
      </c>
      <c r="AF1165">
        <v>75</v>
      </c>
      <c r="AJ1165">
        <v>3.05</v>
      </c>
      <c r="AK1165" t="str">
        <f t="shared" si="18"/>
        <v>AR283-5000</v>
      </c>
    </row>
    <row r="1166" spans="1:37">
      <c r="A1166" t="s">
        <v>2099</v>
      </c>
      <c r="B1166" t="s">
        <v>2098</v>
      </c>
      <c r="C1166" t="s">
        <v>110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1940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1940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3.05</v>
      </c>
      <c r="AK1166" t="str">
        <f t="shared" si="18"/>
        <v>AR283-6200</v>
      </c>
    </row>
    <row r="1167" spans="1:37">
      <c r="A1167" t="s">
        <v>2100</v>
      </c>
      <c r="B1167" t="s">
        <v>2101</v>
      </c>
      <c r="C1167" t="s">
        <v>338</v>
      </c>
      <c r="E1167">
        <v>43</v>
      </c>
      <c r="F1167">
        <v>67.3</v>
      </c>
      <c r="G1167">
        <v>0</v>
      </c>
      <c r="H1167">
        <v>11</v>
      </c>
      <c r="I1167">
        <v>21</v>
      </c>
      <c r="J1167">
        <v>19</v>
      </c>
      <c r="K1167">
        <v>3051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3051</v>
      </c>
      <c r="R1167">
        <v>17</v>
      </c>
      <c r="S1167">
        <v>0</v>
      </c>
      <c r="T1167">
        <v>26</v>
      </c>
      <c r="U1167">
        <v>8</v>
      </c>
      <c r="V1167">
        <v>0</v>
      </c>
      <c r="W1167">
        <v>51</v>
      </c>
      <c r="X1167">
        <v>41</v>
      </c>
      <c r="Y1167">
        <v>0</v>
      </c>
      <c r="Z1167">
        <v>0</v>
      </c>
      <c r="AA1167">
        <v>52</v>
      </c>
      <c r="AB1167">
        <v>48</v>
      </c>
      <c r="AC1167">
        <v>0</v>
      </c>
      <c r="AD1167">
        <v>0</v>
      </c>
      <c r="AE1167">
        <v>226</v>
      </c>
      <c r="AF1167">
        <v>1559</v>
      </c>
      <c r="AJ1167">
        <v>6.75</v>
      </c>
      <c r="AK1167" t="str">
        <f t="shared" si="18"/>
        <v>AT510-5000</v>
      </c>
    </row>
    <row r="1168" spans="1:37">
      <c r="A1168" t="s">
        <v>2102</v>
      </c>
      <c r="B1168" t="s">
        <v>2101</v>
      </c>
      <c r="C1168" t="s">
        <v>338</v>
      </c>
      <c r="E1168">
        <v>43</v>
      </c>
      <c r="F1168">
        <v>0</v>
      </c>
      <c r="G1168">
        <v>40</v>
      </c>
      <c r="H1168">
        <v>0</v>
      </c>
      <c r="I1168">
        <v>17</v>
      </c>
      <c r="J1168">
        <v>15</v>
      </c>
      <c r="K1168">
        <v>2500</v>
      </c>
      <c r="L1168">
        <v>5</v>
      </c>
      <c r="M1168">
        <v>0</v>
      </c>
      <c r="N1168">
        <v>33</v>
      </c>
      <c r="O1168">
        <v>0</v>
      </c>
      <c r="P1168">
        <v>0</v>
      </c>
      <c r="Q1168">
        <v>2467</v>
      </c>
      <c r="R1168">
        <v>0</v>
      </c>
      <c r="S1168">
        <v>0</v>
      </c>
      <c r="T1168">
        <v>0</v>
      </c>
      <c r="U1168">
        <v>0</v>
      </c>
      <c r="V1168">
        <v>90</v>
      </c>
      <c r="W1168">
        <v>0</v>
      </c>
      <c r="X1168">
        <v>9</v>
      </c>
      <c r="Y1168">
        <v>0</v>
      </c>
      <c r="Z1168">
        <v>53</v>
      </c>
      <c r="AA1168">
        <v>0</v>
      </c>
      <c r="AB1168">
        <v>0</v>
      </c>
      <c r="AC1168">
        <v>0</v>
      </c>
      <c r="AD1168">
        <v>30</v>
      </c>
      <c r="AE1168">
        <v>182</v>
      </c>
      <c r="AF1168">
        <v>215</v>
      </c>
      <c r="AJ1168">
        <v>6.61</v>
      </c>
      <c r="AK1168" t="str">
        <f t="shared" si="18"/>
        <v>AT510-6200</v>
      </c>
    </row>
    <row r="1169" spans="1:37">
      <c r="A1169" t="s">
        <v>2103</v>
      </c>
      <c r="B1169" t="s">
        <v>2104</v>
      </c>
      <c r="C1169" t="s">
        <v>110</v>
      </c>
      <c r="E1169">
        <v>50</v>
      </c>
      <c r="F1169">
        <v>0</v>
      </c>
      <c r="G1169">
        <v>59</v>
      </c>
      <c r="H1169">
        <v>0</v>
      </c>
      <c r="I1169">
        <v>17</v>
      </c>
      <c r="J1169">
        <v>42</v>
      </c>
      <c r="K1169">
        <v>0</v>
      </c>
      <c r="L1169">
        <v>30</v>
      </c>
      <c r="M1169">
        <v>0</v>
      </c>
      <c r="N1169">
        <v>49</v>
      </c>
      <c r="O1169">
        <v>0</v>
      </c>
      <c r="P1169">
        <v>0</v>
      </c>
      <c r="Q1169">
        <v>-49</v>
      </c>
      <c r="R1169">
        <v>101</v>
      </c>
      <c r="S1169">
        <v>0</v>
      </c>
      <c r="T1169">
        <v>0</v>
      </c>
      <c r="U1169">
        <v>0</v>
      </c>
      <c r="V1169">
        <v>14</v>
      </c>
      <c r="W1169">
        <v>0</v>
      </c>
      <c r="X1169">
        <v>88</v>
      </c>
      <c r="Y1169">
        <v>79</v>
      </c>
      <c r="Z1169">
        <v>183</v>
      </c>
      <c r="AA1169">
        <v>136</v>
      </c>
      <c r="AB1169">
        <v>0</v>
      </c>
      <c r="AC1169">
        <v>0</v>
      </c>
      <c r="AD1169">
        <v>0</v>
      </c>
      <c r="AE1169">
        <v>500</v>
      </c>
      <c r="AF1169">
        <v>237</v>
      </c>
      <c r="AJ1169">
        <v>4.7699999999999996</v>
      </c>
      <c r="AK1169" t="str">
        <f t="shared" si="18"/>
        <v>AT750-5000</v>
      </c>
    </row>
    <row r="1170" spans="1:37">
      <c r="A1170" t="s">
        <v>2105</v>
      </c>
      <c r="B1170" t="s">
        <v>2104</v>
      </c>
      <c r="C1170" t="s">
        <v>110</v>
      </c>
      <c r="E1170">
        <v>50</v>
      </c>
      <c r="F1170">
        <v>12.4</v>
      </c>
      <c r="G1170">
        <v>24</v>
      </c>
      <c r="H1170">
        <v>16</v>
      </c>
      <c r="I1170">
        <v>16</v>
      </c>
      <c r="J1170">
        <v>42</v>
      </c>
      <c r="K1170">
        <v>813</v>
      </c>
      <c r="L1170">
        <v>0</v>
      </c>
      <c r="M1170">
        <v>0</v>
      </c>
      <c r="N1170">
        <v>20</v>
      </c>
      <c r="O1170">
        <v>0</v>
      </c>
      <c r="P1170">
        <v>0</v>
      </c>
      <c r="Q1170">
        <v>793</v>
      </c>
      <c r="R1170">
        <v>82</v>
      </c>
      <c r="S1170">
        <v>0</v>
      </c>
      <c r="T1170">
        <v>48</v>
      </c>
      <c r="U1170">
        <v>0</v>
      </c>
      <c r="V1170">
        <v>11</v>
      </c>
      <c r="W1170">
        <v>0</v>
      </c>
      <c r="X1170">
        <v>38</v>
      </c>
      <c r="Y1170">
        <v>26</v>
      </c>
      <c r="Z1170">
        <v>51</v>
      </c>
      <c r="AA1170">
        <v>58</v>
      </c>
      <c r="AB1170">
        <v>0</v>
      </c>
      <c r="AC1170">
        <v>215</v>
      </c>
      <c r="AD1170">
        <v>51</v>
      </c>
      <c r="AE1170">
        <v>498</v>
      </c>
      <c r="AF1170">
        <v>79</v>
      </c>
      <c r="AJ1170">
        <v>4.7699999999999996</v>
      </c>
      <c r="AK1170" t="str">
        <f t="shared" si="18"/>
        <v>AT750-6200</v>
      </c>
    </row>
    <row r="1171" spans="1:37">
      <c r="A1171" t="s">
        <v>2106</v>
      </c>
      <c r="B1171" t="s">
        <v>2107</v>
      </c>
      <c r="C1171" t="s">
        <v>110</v>
      </c>
      <c r="D1171" t="s">
        <v>2108</v>
      </c>
      <c r="E1171">
        <v>43</v>
      </c>
      <c r="F1171">
        <v>8.1</v>
      </c>
      <c r="G1171">
        <v>1</v>
      </c>
      <c r="H1171">
        <v>14</v>
      </c>
      <c r="I1171">
        <v>10</v>
      </c>
      <c r="J1171">
        <v>11</v>
      </c>
      <c r="K1171">
        <v>444</v>
      </c>
      <c r="L1171">
        <v>0</v>
      </c>
      <c r="M1171">
        <v>0</v>
      </c>
      <c r="N1171">
        <v>1</v>
      </c>
      <c r="O1171">
        <v>0</v>
      </c>
      <c r="P1171">
        <v>0</v>
      </c>
      <c r="Q1171">
        <v>443</v>
      </c>
      <c r="R1171">
        <v>9</v>
      </c>
      <c r="S1171">
        <v>41</v>
      </c>
      <c r="T1171">
        <v>0</v>
      </c>
      <c r="U1171">
        <v>0</v>
      </c>
      <c r="V1171">
        <v>0</v>
      </c>
      <c r="W1171">
        <v>0</v>
      </c>
      <c r="X1171">
        <v>19</v>
      </c>
      <c r="Y1171">
        <v>45</v>
      </c>
      <c r="Z1171">
        <v>0</v>
      </c>
      <c r="AA1171">
        <v>0</v>
      </c>
      <c r="AB1171">
        <v>16</v>
      </c>
      <c r="AC1171">
        <v>0</v>
      </c>
      <c r="AD1171">
        <v>14</v>
      </c>
      <c r="AE1171">
        <v>135</v>
      </c>
      <c r="AF1171">
        <v>90</v>
      </c>
      <c r="AJ1171">
        <v>3.05</v>
      </c>
      <c r="AK1171" t="str">
        <f t="shared" si="18"/>
        <v>AT770-5000</v>
      </c>
    </row>
    <row r="1172" spans="1:37">
      <c r="A1172" t="s">
        <v>2109</v>
      </c>
      <c r="B1172" t="s">
        <v>2107</v>
      </c>
      <c r="C1172" t="s">
        <v>110</v>
      </c>
      <c r="D1172" t="s">
        <v>2108</v>
      </c>
      <c r="E1172">
        <v>43</v>
      </c>
      <c r="F1172">
        <v>0</v>
      </c>
      <c r="G1172">
        <v>0</v>
      </c>
      <c r="H1172">
        <v>0</v>
      </c>
      <c r="I1172">
        <v>3</v>
      </c>
      <c r="J1172">
        <v>5</v>
      </c>
      <c r="K1172">
        <v>2052</v>
      </c>
      <c r="L1172">
        <v>6</v>
      </c>
      <c r="M1172">
        <v>0</v>
      </c>
      <c r="N1172">
        <v>0</v>
      </c>
      <c r="O1172">
        <v>0</v>
      </c>
      <c r="P1172">
        <v>0</v>
      </c>
      <c r="Q1172">
        <v>2052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44</v>
      </c>
      <c r="AE1172">
        <v>59</v>
      </c>
      <c r="AF1172">
        <v>33</v>
      </c>
      <c r="AJ1172">
        <v>3.05</v>
      </c>
      <c r="AK1172" t="str">
        <f t="shared" si="18"/>
        <v>AT770-6200</v>
      </c>
    </row>
    <row r="1173" spans="1:37">
      <c r="A1173" t="s">
        <v>2110</v>
      </c>
      <c r="B1173" t="s">
        <v>2111</v>
      </c>
      <c r="C1173" t="s">
        <v>110</v>
      </c>
      <c r="D1173" t="s">
        <v>2047</v>
      </c>
      <c r="E1173">
        <v>43</v>
      </c>
      <c r="F1173">
        <v>0</v>
      </c>
      <c r="G1173">
        <v>3</v>
      </c>
      <c r="H1173">
        <v>0</v>
      </c>
      <c r="I1173">
        <v>0</v>
      </c>
      <c r="J1173">
        <v>0</v>
      </c>
      <c r="K1173">
        <v>1075</v>
      </c>
      <c r="L1173">
        <v>0</v>
      </c>
      <c r="M1173">
        <v>0</v>
      </c>
      <c r="N1173">
        <v>3</v>
      </c>
      <c r="O1173">
        <v>0</v>
      </c>
      <c r="P1173">
        <v>0</v>
      </c>
      <c r="Q1173">
        <v>1072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4</v>
      </c>
      <c r="AC1173">
        <v>0</v>
      </c>
      <c r="AD1173">
        <v>0</v>
      </c>
      <c r="AE1173">
        <v>4</v>
      </c>
      <c r="AF1173">
        <v>65</v>
      </c>
      <c r="AJ1173">
        <v>3.27</v>
      </c>
      <c r="AK1173" t="str">
        <f t="shared" si="18"/>
        <v>AT996-5000</v>
      </c>
    </row>
    <row r="1174" spans="1:37">
      <c r="A1174" t="s">
        <v>2112</v>
      </c>
      <c r="B1174" t="s">
        <v>2111</v>
      </c>
      <c r="C1174" t="s">
        <v>1028</v>
      </c>
      <c r="D1174" t="s">
        <v>2047</v>
      </c>
      <c r="E1174">
        <v>43</v>
      </c>
      <c r="F1174">
        <v>0</v>
      </c>
      <c r="G1174">
        <v>0</v>
      </c>
      <c r="H1174">
        <v>0</v>
      </c>
      <c r="I1174">
        <v>8</v>
      </c>
      <c r="J1174">
        <v>4</v>
      </c>
      <c r="K1174">
        <v>2609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2609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45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45</v>
      </c>
      <c r="AF1174">
        <v>147</v>
      </c>
      <c r="AJ1174">
        <v>3.27</v>
      </c>
      <c r="AK1174" t="str">
        <f t="shared" si="18"/>
        <v>AT996-6200</v>
      </c>
    </row>
    <row r="1175" spans="1:37">
      <c r="A1175" t="s">
        <v>2113</v>
      </c>
      <c r="B1175" t="s">
        <v>2114</v>
      </c>
      <c r="C1175" t="s">
        <v>110</v>
      </c>
      <c r="E1175">
        <v>50</v>
      </c>
      <c r="F1175">
        <v>0</v>
      </c>
      <c r="G1175">
        <v>13</v>
      </c>
      <c r="H1175">
        <v>0</v>
      </c>
      <c r="I1175">
        <v>7</v>
      </c>
      <c r="J1175">
        <v>8</v>
      </c>
      <c r="K1175">
        <v>144</v>
      </c>
      <c r="L1175">
        <v>7</v>
      </c>
      <c r="M1175">
        <v>0</v>
      </c>
      <c r="N1175">
        <v>11</v>
      </c>
      <c r="O1175">
        <v>0</v>
      </c>
      <c r="P1175">
        <v>0</v>
      </c>
      <c r="Q1175">
        <v>133</v>
      </c>
      <c r="R1175">
        <v>0</v>
      </c>
      <c r="S1175">
        <v>0</v>
      </c>
      <c r="T1175">
        <v>0</v>
      </c>
      <c r="U1175">
        <v>0</v>
      </c>
      <c r="V1175">
        <v>7</v>
      </c>
      <c r="W1175">
        <v>0</v>
      </c>
      <c r="X1175">
        <v>33</v>
      </c>
      <c r="Y1175">
        <v>0</v>
      </c>
      <c r="Z1175">
        <v>0</v>
      </c>
      <c r="AA1175">
        <v>0</v>
      </c>
      <c r="AB1175">
        <v>51</v>
      </c>
      <c r="AC1175">
        <v>0</v>
      </c>
      <c r="AD1175">
        <v>0</v>
      </c>
      <c r="AE1175">
        <v>91</v>
      </c>
      <c r="AF1175">
        <v>79</v>
      </c>
      <c r="AJ1175">
        <v>5.04</v>
      </c>
      <c r="AK1175" t="str">
        <f t="shared" si="18"/>
        <v>AV210-5000</v>
      </c>
    </row>
    <row r="1176" spans="1:37">
      <c r="A1176" t="s">
        <v>2115</v>
      </c>
      <c r="B1176" t="s">
        <v>2114</v>
      </c>
      <c r="C1176" t="s">
        <v>110</v>
      </c>
      <c r="E1176">
        <v>50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2418</v>
      </c>
      <c r="L1176">
        <v>4</v>
      </c>
      <c r="M1176">
        <v>0</v>
      </c>
      <c r="N1176">
        <v>0</v>
      </c>
      <c r="O1176">
        <v>0</v>
      </c>
      <c r="P1176">
        <v>0</v>
      </c>
      <c r="Q1176">
        <v>2418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62</v>
      </c>
      <c r="AJ1176">
        <v>4.25</v>
      </c>
      <c r="AK1176" t="str">
        <f t="shared" si="18"/>
        <v>AV210-6200</v>
      </c>
    </row>
    <row r="1177" spans="1:37">
      <c r="A1177" t="s">
        <v>2116</v>
      </c>
      <c r="B1177" t="s">
        <v>2117</v>
      </c>
      <c r="C1177" t="s">
        <v>110</v>
      </c>
      <c r="D1177" t="s">
        <v>2108</v>
      </c>
      <c r="E1177">
        <v>43</v>
      </c>
      <c r="F1177">
        <v>0</v>
      </c>
      <c r="G1177">
        <v>0</v>
      </c>
      <c r="H1177">
        <v>0</v>
      </c>
      <c r="I1177">
        <v>1</v>
      </c>
      <c r="J1177">
        <v>5</v>
      </c>
      <c r="K1177">
        <v>513</v>
      </c>
      <c r="L1177">
        <v>9</v>
      </c>
      <c r="M1177">
        <v>0</v>
      </c>
      <c r="N1177">
        <v>0</v>
      </c>
      <c r="O1177">
        <v>0</v>
      </c>
      <c r="P1177">
        <v>0</v>
      </c>
      <c r="Q1177">
        <v>513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4</v>
      </c>
      <c r="Y1177">
        <v>11</v>
      </c>
      <c r="Z1177">
        <v>8</v>
      </c>
      <c r="AA1177">
        <v>0</v>
      </c>
      <c r="AB1177">
        <v>38</v>
      </c>
      <c r="AC1177">
        <v>0</v>
      </c>
      <c r="AD1177">
        <v>0</v>
      </c>
      <c r="AE1177">
        <v>61</v>
      </c>
      <c r="AF1177">
        <v>170</v>
      </c>
      <c r="AJ1177">
        <v>3.05</v>
      </c>
      <c r="AK1177" t="str">
        <f t="shared" si="18"/>
        <v>AV400-5000</v>
      </c>
    </row>
    <row r="1178" spans="1:37">
      <c r="A1178" t="s">
        <v>2118</v>
      </c>
      <c r="B1178" t="s">
        <v>2117</v>
      </c>
      <c r="C1178" t="s">
        <v>110</v>
      </c>
      <c r="D1178" t="s">
        <v>2108</v>
      </c>
      <c r="E1178">
        <v>43</v>
      </c>
      <c r="F1178">
        <v>83.5</v>
      </c>
      <c r="G1178">
        <v>0</v>
      </c>
      <c r="H1178">
        <v>3</v>
      </c>
      <c r="I1178">
        <v>2</v>
      </c>
      <c r="J1178">
        <v>2</v>
      </c>
      <c r="K1178">
        <v>1002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1002</v>
      </c>
      <c r="R1178">
        <v>0</v>
      </c>
      <c r="S1178">
        <v>0</v>
      </c>
      <c r="T1178">
        <v>9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11</v>
      </c>
      <c r="AC1178">
        <v>0</v>
      </c>
      <c r="AD1178">
        <v>0</v>
      </c>
      <c r="AE1178">
        <v>20</v>
      </c>
      <c r="AF1178">
        <v>88</v>
      </c>
      <c r="AJ1178">
        <v>3.05</v>
      </c>
      <c r="AK1178" t="str">
        <f t="shared" si="18"/>
        <v>AV400-6200</v>
      </c>
    </row>
    <row r="1179" spans="1:37">
      <c r="A1179" t="s">
        <v>2119</v>
      </c>
      <c r="B1179" t="s">
        <v>2120</v>
      </c>
      <c r="C1179" t="s">
        <v>110</v>
      </c>
      <c r="E1179">
        <v>43</v>
      </c>
      <c r="F1179">
        <v>10.8</v>
      </c>
      <c r="G1179">
        <v>34</v>
      </c>
      <c r="H1179">
        <v>24</v>
      </c>
      <c r="I1179">
        <v>49</v>
      </c>
      <c r="J1179">
        <v>70</v>
      </c>
      <c r="K1179">
        <v>1078</v>
      </c>
      <c r="L1179">
        <v>129</v>
      </c>
      <c r="M1179">
        <v>0</v>
      </c>
      <c r="N1179">
        <v>29</v>
      </c>
      <c r="O1179">
        <v>0</v>
      </c>
      <c r="P1179">
        <v>0</v>
      </c>
      <c r="Q1179">
        <v>1049</v>
      </c>
      <c r="R1179">
        <v>90</v>
      </c>
      <c r="S1179">
        <v>40</v>
      </c>
      <c r="T1179">
        <v>21</v>
      </c>
      <c r="U1179">
        <v>12</v>
      </c>
      <c r="V1179">
        <v>31</v>
      </c>
      <c r="W1179">
        <v>11</v>
      </c>
      <c r="X1179">
        <v>180</v>
      </c>
      <c r="Y1179">
        <v>39</v>
      </c>
      <c r="Z1179">
        <v>201</v>
      </c>
      <c r="AA1179">
        <v>206</v>
      </c>
      <c r="AB1179">
        <v>93</v>
      </c>
      <c r="AC1179">
        <v>0</v>
      </c>
      <c r="AD1179">
        <v>0</v>
      </c>
      <c r="AE1179">
        <v>834</v>
      </c>
      <c r="AF1179">
        <v>1199</v>
      </c>
      <c r="AJ1179">
        <v>4.37</v>
      </c>
      <c r="AK1179" t="str">
        <f t="shared" si="18"/>
        <v>AW180-5000</v>
      </c>
    </row>
    <row r="1180" spans="1:37">
      <c r="A1180" t="s">
        <v>2121</v>
      </c>
      <c r="B1180" t="s">
        <v>2120</v>
      </c>
      <c r="C1180" t="s">
        <v>110</v>
      </c>
      <c r="E1180">
        <v>43</v>
      </c>
      <c r="F1180">
        <v>0.1</v>
      </c>
      <c r="G1180">
        <v>75</v>
      </c>
      <c r="H1180">
        <v>108</v>
      </c>
      <c r="I1180">
        <v>90</v>
      </c>
      <c r="J1180">
        <v>69</v>
      </c>
      <c r="K1180">
        <v>100</v>
      </c>
      <c r="L1180">
        <v>122</v>
      </c>
      <c r="M1180">
        <v>0</v>
      </c>
      <c r="N1180">
        <v>62</v>
      </c>
      <c r="O1180">
        <v>0</v>
      </c>
      <c r="P1180">
        <v>0</v>
      </c>
      <c r="Q1180">
        <v>38</v>
      </c>
      <c r="R1180">
        <v>0</v>
      </c>
      <c r="S1180">
        <v>260</v>
      </c>
      <c r="T1180">
        <v>41</v>
      </c>
      <c r="U1180">
        <v>22</v>
      </c>
      <c r="V1180">
        <v>52</v>
      </c>
      <c r="W1180">
        <v>55</v>
      </c>
      <c r="X1180">
        <v>107</v>
      </c>
      <c r="Y1180">
        <v>60</v>
      </c>
      <c r="Z1180">
        <v>6</v>
      </c>
      <c r="AA1180">
        <v>20</v>
      </c>
      <c r="AB1180">
        <v>191</v>
      </c>
      <c r="AC1180">
        <v>13</v>
      </c>
      <c r="AD1180">
        <v>0</v>
      </c>
      <c r="AE1180">
        <v>827</v>
      </c>
      <c r="AF1180">
        <v>426</v>
      </c>
      <c r="AJ1180">
        <v>4.37</v>
      </c>
      <c r="AK1180" t="str">
        <f t="shared" si="18"/>
        <v>AW180-6200</v>
      </c>
    </row>
    <row r="1181" spans="1:37">
      <c r="A1181" t="s">
        <v>2122</v>
      </c>
      <c r="B1181" t="s">
        <v>2123</v>
      </c>
      <c r="C1181" t="s">
        <v>110</v>
      </c>
      <c r="E1181">
        <v>50</v>
      </c>
      <c r="F1181">
        <v>0</v>
      </c>
      <c r="G1181">
        <v>0</v>
      </c>
      <c r="H1181">
        <v>12</v>
      </c>
      <c r="I1181">
        <v>17</v>
      </c>
      <c r="J1181">
        <v>9</v>
      </c>
      <c r="K1181">
        <v>0</v>
      </c>
      <c r="L1181">
        <v>9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53</v>
      </c>
      <c r="S1181">
        <v>0</v>
      </c>
      <c r="T1181">
        <v>36</v>
      </c>
      <c r="U1181">
        <v>0</v>
      </c>
      <c r="V1181">
        <v>12</v>
      </c>
      <c r="W1181">
        <v>32</v>
      </c>
      <c r="X1181">
        <v>24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104</v>
      </c>
      <c r="AF1181">
        <v>73</v>
      </c>
      <c r="AJ1181">
        <v>2.95</v>
      </c>
      <c r="AK1181" t="str">
        <f t="shared" si="18"/>
        <v>AY130-5000</v>
      </c>
    </row>
    <row r="1182" spans="1:37">
      <c r="A1182" t="s">
        <v>2124</v>
      </c>
      <c r="B1182" t="s">
        <v>2123</v>
      </c>
      <c r="C1182" t="s">
        <v>110</v>
      </c>
      <c r="E1182">
        <v>50</v>
      </c>
      <c r="F1182">
        <v>0</v>
      </c>
      <c r="G1182">
        <v>0</v>
      </c>
      <c r="H1182">
        <v>0</v>
      </c>
      <c r="I1182">
        <v>0</v>
      </c>
      <c r="J1182">
        <v>17</v>
      </c>
      <c r="K1182">
        <v>583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583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204</v>
      </c>
      <c r="AE1182">
        <v>204</v>
      </c>
      <c r="AF1182">
        <v>30</v>
      </c>
      <c r="AJ1182">
        <v>4.7699999999999996</v>
      </c>
      <c r="AK1182" t="str">
        <f t="shared" si="18"/>
        <v>AY130-6200</v>
      </c>
    </row>
    <row r="1183" spans="1:37">
      <c r="A1183" t="s">
        <v>2125</v>
      </c>
      <c r="B1183" t="s">
        <v>2126</v>
      </c>
      <c r="C1183" t="s">
        <v>110</v>
      </c>
      <c r="D1183" t="s">
        <v>2127</v>
      </c>
      <c r="E1183">
        <v>50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2805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2805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4.67</v>
      </c>
      <c r="AK1183" t="str">
        <f t="shared" si="18"/>
        <v>AY140-5000</v>
      </c>
    </row>
    <row r="1184" spans="1:37">
      <c r="A1184" t="s">
        <v>2128</v>
      </c>
      <c r="B1184" t="s">
        <v>2129</v>
      </c>
      <c r="C1184" t="s">
        <v>313</v>
      </c>
      <c r="D1184" t="s">
        <v>2026</v>
      </c>
      <c r="E1184">
        <v>43</v>
      </c>
      <c r="F1184">
        <v>77.900000000000006</v>
      </c>
      <c r="G1184">
        <v>0</v>
      </c>
      <c r="H1184">
        <v>2</v>
      </c>
      <c r="I1184">
        <v>3</v>
      </c>
      <c r="J1184">
        <v>2</v>
      </c>
      <c r="K1184">
        <v>727</v>
      </c>
      <c r="L1184">
        <v>3</v>
      </c>
      <c r="M1184">
        <v>0</v>
      </c>
      <c r="N1184">
        <v>0</v>
      </c>
      <c r="O1184">
        <v>0</v>
      </c>
      <c r="P1184">
        <v>0</v>
      </c>
      <c r="Q1184">
        <v>727</v>
      </c>
      <c r="R1184">
        <v>0</v>
      </c>
      <c r="S1184">
        <v>7</v>
      </c>
      <c r="T1184">
        <v>0</v>
      </c>
      <c r="U1184">
        <v>0</v>
      </c>
      <c r="V1184">
        <v>0</v>
      </c>
      <c r="W1184">
        <v>0</v>
      </c>
      <c r="X1184">
        <v>8</v>
      </c>
      <c r="Y1184">
        <v>0</v>
      </c>
      <c r="Z1184">
        <v>0</v>
      </c>
      <c r="AA1184">
        <v>8</v>
      </c>
      <c r="AB1184">
        <v>0</v>
      </c>
      <c r="AC1184">
        <v>0</v>
      </c>
      <c r="AD1184">
        <v>4</v>
      </c>
      <c r="AE1184">
        <v>27</v>
      </c>
      <c r="AF1184">
        <v>52</v>
      </c>
      <c r="AJ1184">
        <v>3.92</v>
      </c>
      <c r="AK1184" t="str">
        <f t="shared" si="18"/>
        <v>AY150-5000</v>
      </c>
    </row>
    <row r="1185" spans="1:37">
      <c r="A1185" t="s">
        <v>2130</v>
      </c>
      <c r="B1185" t="s">
        <v>2129</v>
      </c>
      <c r="C1185" t="s">
        <v>313</v>
      </c>
      <c r="D1185" t="s">
        <v>2026</v>
      </c>
      <c r="E1185">
        <v>43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852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852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3.67</v>
      </c>
      <c r="AK1185" t="str">
        <f t="shared" si="18"/>
        <v>AY150-6200</v>
      </c>
    </row>
    <row r="1186" spans="1:37">
      <c r="A1186" t="s">
        <v>2131</v>
      </c>
      <c r="B1186" t="s">
        <v>2132</v>
      </c>
      <c r="C1186" t="s">
        <v>329</v>
      </c>
      <c r="E1186">
        <v>50</v>
      </c>
      <c r="F1186">
        <v>0</v>
      </c>
      <c r="G1186">
        <v>0</v>
      </c>
      <c r="H1186">
        <v>8</v>
      </c>
      <c r="I1186">
        <v>4</v>
      </c>
      <c r="J1186">
        <v>4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8</v>
      </c>
      <c r="T1186">
        <v>0</v>
      </c>
      <c r="U1186">
        <v>16</v>
      </c>
      <c r="V1186">
        <v>0</v>
      </c>
      <c r="W1186">
        <v>0</v>
      </c>
      <c r="X1186">
        <v>0</v>
      </c>
      <c r="Y1186">
        <v>19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43</v>
      </c>
      <c r="AF1186">
        <v>127</v>
      </c>
      <c r="AJ1186">
        <v>4.62</v>
      </c>
      <c r="AK1186" t="str">
        <f t="shared" si="18"/>
        <v>CK202-5000</v>
      </c>
    </row>
    <row r="1187" spans="1:37">
      <c r="A1187" t="s">
        <v>2133</v>
      </c>
      <c r="B1187" t="s">
        <v>2134</v>
      </c>
      <c r="C1187" t="s">
        <v>329</v>
      </c>
      <c r="E1187">
        <v>50</v>
      </c>
      <c r="F1187">
        <v>10</v>
      </c>
      <c r="G1187">
        <v>16</v>
      </c>
      <c r="H1187">
        <v>11</v>
      </c>
      <c r="I1187">
        <v>14</v>
      </c>
      <c r="J1187">
        <v>27</v>
      </c>
      <c r="K1187">
        <v>454</v>
      </c>
      <c r="L1187">
        <v>0</v>
      </c>
      <c r="M1187">
        <v>0</v>
      </c>
      <c r="N1187">
        <v>13</v>
      </c>
      <c r="O1187">
        <v>0</v>
      </c>
      <c r="P1187">
        <v>0</v>
      </c>
      <c r="Q1187">
        <v>441</v>
      </c>
      <c r="R1187">
        <v>0</v>
      </c>
      <c r="S1187">
        <v>17</v>
      </c>
      <c r="T1187">
        <v>16</v>
      </c>
      <c r="U1187">
        <v>0</v>
      </c>
      <c r="V1187">
        <v>33</v>
      </c>
      <c r="W1187">
        <v>15</v>
      </c>
      <c r="X1187">
        <v>0</v>
      </c>
      <c r="Y1187">
        <v>45</v>
      </c>
      <c r="Z1187">
        <v>11</v>
      </c>
      <c r="AA1187">
        <v>0</v>
      </c>
      <c r="AB1187">
        <v>105</v>
      </c>
      <c r="AC1187">
        <v>36</v>
      </c>
      <c r="AD1187">
        <v>40</v>
      </c>
      <c r="AE1187">
        <v>318</v>
      </c>
      <c r="AF1187">
        <v>225</v>
      </c>
      <c r="AJ1187">
        <v>4.92</v>
      </c>
      <c r="AK1187" t="str">
        <f t="shared" si="18"/>
        <v>CK202-6200</v>
      </c>
    </row>
    <row r="1188" spans="1:37">
      <c r="A1188" t="s">
        <v>2135</v>
      </c>
      <c r="B1188" t="s">
        <v>2136</v>
      </c>
      <c r="C1188" t="s">
        <v>329</v>
      </c>
      <c r="D1188" t="s">
        <v>2068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871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871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5</v>
      </c>
      <c r="AJ1188">
        <v>4.62</v>
      </c>
      <c r="AK1188" t="str">
        <f t="shared" si="18"/>
        <v>CK203-5000</v>
      </c>
    </row>
    <row r="1189" spans="1:37">
      <c r="A1189" t="s">
        <v>2137</v>
      </c>
      <c r="B1189" t="s">
        <v>2138</v>
      </c>
      <c r="C1189" t="s">
        <v>329</v>
      </c>
      <c r="D1189" t="s">
        <v>2139</v>
      </c>
      <c r="E1189">
        <v>50</v>
      </c>
      <c r="F1189">
        <v>-0.1</v>
      </c>
      <c r="G1189">
        <v>7</v>
      </c>
      <c r="H1189">
        <v>18</v>
      </c>
      <c r="I1189">
        <v>24</v>
      </c>
      <c r="J1189">
        <v>16</v>
      </c>
      <c r="K1189">
        <v>0</v>
      </c>
      <c r="L1189">
        <v>0</v>
      </c>
      <c r="M1189">
        <v>0</v>
      </c>
      <c r="N1189">
        <v>6</v>
      </c>
      <c r="O1189">
        <v>0</v>
      </c>
      <c r="P1189">
        <v>0</v>
      </c>
      <c r="Q1189">
        <v>-6</v>
      </c>
      <c r="R1189">
        <v>0</v>
      </c>
      <c r="S1189">
        <v>5</v>
      </c>
      <c r="T1189">
        <v>16</v>
      </c>
      <c r="U1189">
        <v>34</v>
      </c>
      <c r="V1189">
        <v>50</v>
      </c>
      <c r="W1189">
        <v>0</v>
      </c>
      <c r="X1189">
        <v>37</v>
      </c>
      <c r="Y1189">
        <v>7</v>
      </c>
      <c r="Z1189">
        <v>6</v>
      </c>
      <c r="AA1189">
        <v>0</v>
      </c>
      <c r="AB1189">
        <v>15</v>
      </c>
      <c r="AC1189">
        <v>17</v>
      </c>
      <c r="AD1189">
        <v>0</v>
      </c>
      <c r="AE1189">
        <v>187</v>
      </c>
      <c r="AF1189">
        <v>252</v>
      </c>
      <c r="AJ1189">
        <v>5.19</v>
      </c>
      <c r="AK1189" t="str">
        <f t="shared" si="18"/>
        <v>EM601-5000</v>
      </c>
    </row>
    <row r="1190" spans="1:37">
      <c r="A1190" t="s">
        <v>2140</v>
      </c>
      <c r="B1190" t="s">
        <v>2141</v>
      </c>
      <c r="C1190" t="s">
        <v>329</v>
      </c>
      <c r="D1190" t="s">
        <v>2139</v>
      </c>
      <c r="E1190">
        <v>50</v>
      </c>
      <c r="F1190">
        <v>15.2</v>
      </c>
      <c r="G1190">
        <v>0</v>
      </c>
      <c r="H1190">
        <v>33</v>
      </c>
      <c r="I1190">
        <v>28</v>
      </c>
      <c r="J1190">
        <v>25</v>
      </c>
      <c r="K1190">
        <v>2005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2005</v>
      </c>
      <c r="R1190">
        <v>29</v>
      </c>
      <c r="S1190">
        <v>29</v>
      </c>
      <c r="T1190">
        <v>34</v>
      </c>
      <c r="U1190">
        <v>36</v>
      </c>
      <c r="V1190">
        <v>0</v>
      </c>
      <c r="W1190">
        <v>0</v>
      </c>
      <c r="X1190">
        <v>68</v>
      </c>
      <c r="Y1190">
        <v>0</v>
      </c>
      <c r="Z1190">
        <v>59</v>
      </c>
      <c r="AA1190">
        <v>55</v>
      </c>
      <c r="AB1190">
        <v>21</v>
      </c>
      <c r="AC1190">
        <v>0</v>
      </c>
      <c r="AD1190">
        <v>0</v>
      </c>
      <c r="AE1190">
        <v>302</v>
      </c>
      <c r="AF1190">
        <v>470</v>
      </c>
      <c r="AJ1190">
        <v>5.38</v>
      </c>
      <c r="AK1190" t="str">
        <f t="shared" si="18"/>
        <v>EM601-6200</v>
      </c>
    </row>
    <row r="1191" spans="1:37">
      <c r="A1191" t="s">
        <v>2142</v>
      </c>
      <c r="B1191" t="s">
        <v>2143</v>
      </c>
      <c r="C1191" t="s">
        <v>110</v>
      </c>
      <c r="E1191">
        <v>55</v>
      </c>
      <c r="F1191">
        <v>0</v>
      </c>
      <c r="G1191">
        <v>0</v>
      </c>
      <c r="H1191">
        <v>4</v>
      </c>
      <c r="I1191">
        <v>5</v>
      </c>
      <c r="J1191">
        <v>39</v>
      </c>
      <c r="K1191">
        <v>0</v>
      </c>
      <c r="L1191">
        <v>397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28</v>
      </c>
      <c r="S1191">
        <v>0</v>
      </c>
      <c r="T1191">
        <v>0</v>
      </c>
      <c r="U1191">
        <v>12</v>
      </c>
      <c r="V1191">
        <v>16</v>
      </c>
      <c r="W1191">
        <v>0</v>
      </c>
      <c r="X1191">
        <v>0</v>
      </c>
      <c r="Y1191">
        <v>8</v>
      </c>
      <c r="Z1191">
        <v>12</v>
      </c>
      <c r="AA1191">
        <v>17</v>
      </c>
      <c r="AB1191">
        <v>227</v>
      </c>
      <c r="AC1191">
        <v>175</v>
      </c>
      <c r="AD1191">
        <v>0</v>
      </c>
      <c r="AE1191">
        <v>467</v>
      </c>
      <c r="AF1191">
        <v>253</v>
      </c>
      <c r="AJ1191">
        <v>4.25</v>
      </c>
      <c r="AK1191" t="str">
        <f t="shared" si="18"/>
        <v>ES201-5000</v>
      </c>
    </row>
    <row r="1192" spans="1:37">
      <c r="A1192" t="s">
        <v>2144</v>
      </c>
      <c r="B1192" t="s">
        <v>2145</v>
      </c>
      <c r="C1192" t="s">
        <v>110</v>
      </c>
      <c r="E1192">
        <v>55</v>
      </c>
      <c r="F1192">
        <v>46.4</v>
      </c>
      <c r="G1192">
        <v>0</v>
      </c>
      <c r="H1192">
        <v>11</v>
      </c>
      <c r="I1192">
        <v>22</v>
      </c>
      <c r="J1192">
        <v>18</v>
      </c>
      <c r="K1192">
        <v>1978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1978</v>
      </c>
      <c r="R1192">
        <v>6</v>
      </c>
      <c r="S1192">
        <v>0</v>
      </c>
      <c r="T1192">
        <v>32</v>
      </c>
      <c r="U1192">
        <v>0</v>
      </c>
      <c r="V1192">
        <v>10</v>
      </c>
      <c r="W1192">
        <v>0</v>
      </c>
      <c r="X1192">
        <v>90</v>
      </c>
      <c r="Y1192">
        <v>0</v>
      </c>
      <c r="Z1192">
        <v>0</v>
      </c>
      <c r="AA1192">
        <v>0</v>
      </c>
      <c r="AB1192">
        <v>0</v>
      </c>
      <c r="AC1192">
        <v>33</v>
      </c>
      <c r="AD1192">
        <v>46</v>
      </c>
      <c r="AE1192">
        <v>211</v>
      </c>
      <c r="AF1192">
        <v>502</v>
      </c>
      <c r="AJ1192">
        <v>4.25</v>
      </c>
      <c r="AK1192" t="str">
        <f t="shared" si="18"/>
        <v>ES201-6200</v>
      </c>
    </row>
    <row r="1193" spans="1:37">
      <c r="A1193" t="s">
        <v>2147</v>
      </c>
      <c r="B1193" t="s">
        <v>2148</v>
      </c>
      <c r="C1193" t="s">
        <v>110</v>
      </c>
      <c r="D1193" t="s">
        <v>2149</v>
      </c>
      <c r="E1193">
        <v>50</v>
      </c>
      <c r="F1193">
        <v>105.5</v>
      </c>
      <c r="G1193">
        <v>112</v>
      </c>
      <c r="H1193">
        <v>3</v>
      </c>
      <c r="I1193">
        <v>38</v>
      </c>
      <c r="J1193">
        <v>30</v>
      </c>
      <c r="K1193">
        <v>1219</v>
      </c>
      <c r="L1193">
        <v>134</v>
      </c>
      <c r="M1193">
        <v>0</v>
      </c>
      <c r="N1193">
        <v>93</v>
      </c>
      <c r="O1193">
        <v>0</v>
      </c>
      <c r="P1193">
        <v>0</v>
      </c>
      <c r="Q1193">
        <v>1126</v>
      </c>
      <c r="R1193">
        <v>159</v>
      </c>
      <c r="S1193">
        <v>8</v>
      </c>
      <c r="T1193">
        <v>0</v>
      </c>
      <c r="U1193">
        <v>0</v>
      </c>
      <c r="V1193">
        <v>100</v>
      </c>
      <c r="W1193">
        <v>0</v>
      </c>
      <c r="X1193">
        <v>119</v>
      </c>
      <c r="Y1193">
        <v>51</v>
      </c>
      <c r="Z1193">
        <v>0</v>
      </c>
      <c r="AA1193">
        <v>29</v>
      </c>
      <c r="AB1193">
        <v>0</v>
      </c>
      <c r="AC1193">
        <v>35</v>
      </c>
      <c r="AD1193">
        <v>16</v>
      </c>
      <c r="AE1193">
        <v>358</v>
      </c>
      <c r="AF1193">
        <v>963</v>
      </c>
      <c r="AJ1193">
        <v>4.47</v>
      </c>
      <c r="AK1193" t="str">
        <f t="shared" si="18"/>
        <v>ES203-5000</v>
      </c>
    </row>
    <row r="1194" spans="1:37">
      <c r="A1194" t="s">
        <v>2150</v>
      </c>
      <c r="B1194" t="s">
        <v>2151</v>
      </c>
      <c r="C1194" t="s">
        <v>110</v>
      </c>
      <c r="D1194" t="s">
        <v>2149</v>
      </c>
      <c r="E1194">
        <v>50</v>
      </c>
      <c r="F1194">
        <v>0</v>
      </c>
      <c r="G1194">
        <v>0</v>
      </c>
      <c r="H1194">
        <v>0</v>
      </c>
      <c r="I1194">
        <v>1</v>
      </c>
      <c r="J1194">
        <v>6</v>
      </c>
      <c r="K1194">
        <v>2245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2245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7</v>
      </c>
      <c r="Y1194">
        <v>35</v>
      </c>
      <c r="Z1194">
        <v>0</v>
      </c>
      <c r="AA1194">
        <v>30</v>
      </c>
      <c r="AB1194">
        <v>0</v>
      </c>
      <c r="AC1194">
        <v>0</v>
      </c>
      <c r="AD1194">
        <v>0</v>
      </c>
      <c r="AE1194">
        <v>72</v>
      </c>
      <c r="AF1194">
        <v>606</v>
      </c>
      <c r="AJ1194">
        <v>4.47</v>
      </c>
      <c r="AK1194" t="str">
        <f t="shared" si="18"/>
        <v>ES203-6200</v>
      </c>
    </row>
    <row r="1195" spans="1:37">
      <c r="A1195" t="s">
        <v>2153</v>
      </c>
      <c r="B1195" t="s">
        <v>2154</v>
      </c>
      <c r="C1195" t="s">
        <v>110</v>
      </c>
      <c r="D1195" t="s">
        <v>2155</v>
      </c>
      <c r="E1195">
        <v>50</v>
      </c>
      <c r="F1195">
        <v>0</v>
      </c>
      <c r="G1195">
        <v>9</v>
      </c>
      <c r="H1195">
        <v>52</v>
      </c>
      <c r="I1195">
        <v>60</v>
      </c>
      <c r="J1195">
        <v>46</v>
      </c>
      <c r="K1195">
        <v>0</v>
      </c>
      <c r="L1195">
        <v>66</v>
      </c>
      <c r="M1195">
        <v>0</v>
      </c>
      <c r="N1195">
        <v>7</v>
      </c>
      <c r="O1195">
        <v>0</v>
      </c>
      <c r="P1195">
        <v>0</v>
      </c>
      <c r="Q1195">
        <v>-7</v>
      </c>
      <c r="R1195">
        <v>40</v>
      </c>
      <c r="S1195">
        <v>65</v>
      </c>
      <c r="T1195">
        <v>85</v>
      </c>
      <c r="U1195">
        <v>6</v>
      </c>
      <c r="V1195">
        <v>72</v>
      </c>
      <c r="W1195">
        <v>130</v>
      </c>
      <c r="X1195">
        <v>0</v>
      </c>
      <c r="Y1195">
        <v>8</v>
      </c>
      <c r="Z1195">
        <v>27</v>
      </c>
      <c r="AA1195">
        <v>7</v>
      </c>
      <c r="AB1195">
        <v>108</v>
      </c>
      <c r="AC1195">
        <v>0</v>
      </c>
      <c r="AD1195">
        <v>41</v>
      </c>
      <c r="AE1195">
        <v>549</v>
      </c>
      <c r="AF1195">
        <v>387</v>
      </c>
      <c r="AJ1195">
        <v>4.25</v>
      </c>
      <c r="AK1195" t="str">
        <f t="shared" si="18"/>
        <v>ES602-5000</v>
      </c>
    </row>
    <row r="1196" spans="1:37">
      <c r="A1196" t="s">
        <v>2156</v>
      </c>
      <c r="B1196" t="s">
        <v>2157</v>
      </c>
      <c r="C1196" t="s">
        <v>110</v>
      </c>
      <c r="D1196" t="s">
        <v>2155</v>
      </c>
      <c r="E1196">
        <v>50</v>
      </c>
      <c r="F1196">
        <v>1.5</v>
      </c>
      <c r="G1196">
        <v>24</v>
      </c>
      <c r="H1196">
        <v>117</v>
      </c>
      <c r="I1196">
        <v>71</v>
      </c>
      <c r="J1196">
        <v>72</v>
      </c>
      <c r="K1196">
        <v>706</v>
      </c>
      <c r="L1196">
        <v>62</v>
      </c>
      <c r="M1196">
        <v>0</v>
      </c>
      <c r="N1196">
        <v>20</v>
      </c>
      <c r="O1196">
        <v>0</v>
      </c>
      <c r="P1196">
        <v>0</v>
      </c>
      <c r="Q1196">
        <v>686</v>
      </c>
      <c r="R1196">
        <v>0</v>
      </c>
      <c r="S1196">
        <v>111</v>
      </c>
      <c r="T1196">
        <v>220</v>
      </c>
      <c r="U1196">
        <v>20</v>
      </c>
      <c r="V1196">
        <v>60</v>
      </c>
      <c r="W1196">
        <v>12</v>
      </c>
      <c r="X1196">
        <v>0</v>
      </c>
      <c r="Y1196">
        <v>70</v>
      </c>
      <c r="Z1196">
        <v>124</v>
      </c>
      <c r="AA1196">
        <v>92</v>
      </c>
      <c r="AB1196">
        <v>33</v>
      </c>
      <c r="AC1196">
        <v>0</v>
      </c>
      <c r="AD1196">
        <v>120</v>
      </c>
      <c r="AE1196">
        <v>862</v>
      </c>
      <c r="AF1196">
        <v>421</v>
      </c>
      <c r="AJ1196">
        <v>4.25</v>
      </c>
      <c r="AK1196" t="str">
        <f t="shared" si="18"/>
        <v>ES602-6200</v>
      </c>
    </row>
    <row r="1197" spans="1:37">
      <c r="A1197" t="s">
        <v>2158</v>
      </c>
      <c r="B1197" t="s">
        <v>2159</v>
      </c>
      <c r="C1197" t="s">
        <v>110</v>
      </c>
      <c r="E1197">
        <v>50</v>
      </c>
      <c r="F1197">
        <v>0</v>
      </c>
      <c r="G1197">
        <v>0</v>
      </c>
      <c r="H1197">
        <v>26</v>
      </c>
      <c r="I1197">
        <v>48</v>
      </c>
      <c r="J1197">
        <v>42</v>
      </c>
      <c r="K1197">
        <v>0</v>
      </c>
      <c r="L1197">
        <v>32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77</v>
      </c>
      <c r="U1197">
        <v>0</v>
      </c>
      <c r="V1197">
        <v>72</v>
      </c>
      <c r="W1197">
        <v>116</v>
      </c>
      <c r="X1197">
        <v>22</v>
      </c>
      <c r="Y1197">
        <v>32</v>
      </c>
      <c r="Z1197">
        <v>0</v>
      </c>
      <c r="AA1197">
        <v>32</v>
      </c>
      <c r="AB1197">
        <v>53</v>
      </c>
      <c r="AC1197">
        <v>30</v>
      </c>
      <c r="AD1197">
        <v>71</v>
      </c>
      <c r="AE1197">
        <v>505</v>
      </c>
      <c r="AF1197">
        <v>546</v>
      </c>
      <c r="AJ1197">
        <v>4.25</v>
      </c>
      <c r="AK1197" t="str">
        <f t="shared" si="18"/>
        <v>ES701-5000</v>
      </c>
    </row>
    <row r="1198" spans="1:37">
      <c r="A1198" t="s">
        <v>2160</v>
      </c>
      <c r="B1198" t="s">
        <v>2161</v>
      </c>
      <c r="C1198" t="s">
        <v>110</v>
      </c>
      <c r="E1198">
        <v>50</v>
      </c>
      <c r="F1198">
        <v>0.2</v>
      </c>
      <c r="G1198">
        <v>107</v>
      </c>
      <c r="H1198">
        <v>159</v>
      </c>
      <c r="I1198">
        <v>99</v>
      </c>
      <c r="J1198">
        <v>92</v>
      </c>
      <c r="K1198">
        <v>188</v>
      </c>
      <c r="L1198">
        <v>88</v>
      </c>
      <c r="M1198">
        <v>0</v>
      </c>
      <c r="N1198">
        <v>89</v>
      </c>
      <c r="O1198">
        <v>0</v>
      </c>
      <c r="P1198">
        <v>0</v>
      </c>
      <c r="Q1198">
        <v>99</v>
      </c>
      <c r="R1198">
        <v>108</v>
      </c>
      <c r="S1198">
        <v>218</v>
      </c>
      <c r="T1198">
        <v>257</v>
      </c>
      <c r="U1198">
        <v>1</v>
      </c>
      <c r="V1198">
        <v>0</v>
      </c>
      <c r="W1198">
        <v>109</v>
      </c>
      <c r="X1198">
        <v>9</v>
      </c>
      <c r="Y1198">
        <v>12</v>
      </c>
      <c r="Z1198">
        <v>173</v>
      </c>
      <c r="AA1198">
        <v>0</v>
      </c>
      <c r="AB1198">
        <v>111</v>
      </c>
      <c r="AC1198">
        <v>102</v>
      </c>
      <c r="AD1198">
        <v>115</v>
      </c>
      <c r="AE1198">
        <v>1107</v>
      </c>
      <c r="AF1198">
        <v>596</v>
      </c>
      <c r="AJ1198">
        <v>4.25</v>
      </c>
      <c r="AK1198" t="str">
        <f t="shared" si="18"/>
        <v>ES701-6200</v>
      </c>
    </row>
    <row r="1199" spans="1:37">
      <c r="A1199" t="s">
        <v>2162</v>
      </c>
      <c r="B1199" t="s">
        <v>2163</v>
      </c>
      <c r="C1199" t="s">
        <v>110</v>
      </c>
      <c r="D1199" t="s">
        <v>2164</v>
      </c>
      <c r="E1199">
        <v>50</v>
      </c>
      <c r="F1199">
        <v>0</v>
      </c>
      <c r="G1199">
        <v>17</v>
      </c>
      <c r="H1199">
        <v>0</v>
      </c>
      <c r="I1199">
        <v>43</v>
      </c>
      <c r="J1199">
        <v>36</v>
      </c>
      <c r="K1199">
        <v>1248</v>
      </c>
      <c r="L1199">
        <v>82</v>
      </c>
      <c r="M1199">
        <v>0</v>
      </c>
      <c r="N1199">
        <v>14</v>
      </c>
      <c r="O1199">
        <v>0</v>
      </c>
      <c r="P1199">
        <v>0</v>
      </c>
      <c r="Q1199">
        <v>1234</v>
      </c>
      <c r="R1199">
        <v>0</v>
      </c>
      <c r="S1199">
        <v>0</v>
      </c>
      <c r="T1199">
        <v>0</v>
      </c>
      <c r="U1199">
        <v>0</v>
      </c>
      <c r="V1199">
        <v>108</v>
      </c>
      <c r="W1199">
        <v>131</v>
      </c>
      <c r="X1199">
        <v>16</v>
      </c>
      <c r="Y1199">
        <v>74</v>
      </c>
      <c r="Z1199">
        <v>0</v>
      </c>
      <c r="AA1199">
        <v>0</v>
      </c>
      <c r="AB1199">
        <v>55</v>
      </c>
      <c r="AC1199">
        <v>38</v>
      </c>
      <c r="AD1199">
        <v>15</v>
      </c>
      <c r="AE1199">
        <v>437</v>
      </c>
      <c r="AF1199">
        <v>313</v>
      </c>
      <c r="AJ1199">
        <v>4.18</v>
      </c>
      <c r="AK1199" t="str">
        <f t="shared" si="18"/>
        <v>FN102-5000</v>
      </c>
    </row>
    <row r="1200" spans="1:37">
      <c r="A1200" t="s">
        <v>2165</v>
      </c>
      <c r="B1200" t="s">
        <v>2163</v>
      </c>
      <c r="C1200" t="s">
        <v>110</v>
      </c>
      <c r="D1200" t="s">
        <v>2164</v>
      </c>
      <c r="E1200">
        <v>50</v>
      </c>
      <c r="F1200">
        <v>50.4</v>
      </c>
      <c r="G1200">
        <v>8</v>
      </c>
      <c r="H1200">
        <v>13</v>
      </c>
      <c r="I1200">
        <v>7</v>
      </c>
      <c r="J1200">
        <v>17</v>
      </c>
      <c r="K1200">
        <v>2694</v>
      </c>
      <c r="L1200">
        <v>32</v>
      </c>
      <c r="M1200">
        <v>0</v>
      </c>
      <c r="N1200">
        <v>7</v>
      </c>
      <c r="O1200">
        <v>0</v>
      </c>
      <c r="P1200">
        <v>0</v>
      </c>
      <c r="Q1200">
        <v>2687</v>
      </c>
      <c r="R1200">
        <v>100</v>
      </c>
      <c r="S1200">
        <v>0</v>
      </c>
      <c r="T1200">
        <v>0</v>
      </c>
      <c r="U1200">
        <v>40</v>
      </c>
      <c r="V1200">
        <v>0</v>
      </c>
      <c r="W1200">
        <v>0</v>
      </c>
      <c r="X1200">
        <v>0</v>
      </c>
      <c r="Y1200">
        <v>0</v>
      </c>
      <c r="Z1200">
        <v>25</v>
      </c>
      <c r="AA1200">
        <v>0</v>
      </c>
      <c r="AB1200">
        <v>80</v>
      </c>
      <c r="AC1200">
        <v>61</v>
      </c>
      <c r="AD1200">
        <v>0</v>
      </c>
      <c r="AE1200">
        <v>206</v>
      </c>
      <c r="AF1200">
        <v>149</v>
      </c>
      <c r="AJ1200">
        <v>4.25</v>
      </c>
      <c r="AK1200" t="str">
        <f t="shared" si="18"/>
        <v>FN102-6200</v>
      </c>
    </row>
    <row r="1201" spans="1:37">
      <c r="A1201" t="s">
        <v>2168</v>
      </c>
      <c r="B1201" t="s">
        <v>2169</v>
      </c>
      <c r="C1201" t="s">
        <v>110</v>
      </c>
      <c r="D1201" t="s">
        <v>2167</v>
      </c>
      <c r="E1201">
        <v>50</v>
      </c>
      <c r="F1201">
        <v>0</v>
      </c>
      <c r="G1201">
        <v>0</v>
      </c>
      <c r="H1201">
        <v>0</v>
      </c>
      <c r="I1201">
        <v>4</v>
      </c>
      <c r="J1201">
        <v>22</v>
      </c>
      <c r="K1201">
        <v>1010</v>
      </c>
      <c r="L1201">
        <v>24</v>
      </c>
      <c r="M1201">
        <v>0</v>
      </c>
      <c r="N1201">
        <v>0</v>
      </c>
      <c r="O1201">
        <v>0</v>
      </c>
      <c r="P1201">
        <v>0</v>
      </c>
      <c r="Q1201">
        <v>1010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26</v>
      </c>
      <c r="Y1201">
        <v>0</v>
      </c>
      <c r="Z1201">
        <v>0</v>
      </c>
      <c r="AA1201">
        <v>0</v>
      </c>
      <c r="AB1201">
        <v>146</v>
      </c>
      <c r="AC1201">
        <v>77</v>
      </c>
      <c r="AD1201">
        <v>13</v>
      </c>
      <c r="AE1201">
        <v>262</v>
      </c>
      <c r="AF1201">
        <v>259</v>
      </c>
      <c r="AJ1201">
        <v>4.7699999999999996</v>
      </c>
      <c r="AK1201" t="str">
        <f t="shared" si="18"/>
        <v>FN601-6200</v>
      </c>
    </row>
    <row r="1202" spans="1:37">
      <c r="A1202" t="s">
        <v>2170</v>
      </c>
      <c r="B1202" t="s">
        <v>2171</v>
      </c>
      <c r="C1202" t="s">
        <v>318</v>
      </c>
      <c r="D1202" t="s">
        <v>2172</v>
      </c>
      <c r="E1202">
        <v>50</v>
      </c>
      <c r="F1202">
        <v>0</v>
      </c>
      <c r="G1202">
        <v>0</v>
      </c>
      <c r="H1202">
        <v>0</v>
      </c>
      <c r="I1202">
        <v>18</v>
      </c>
      <c r="J1202">
        <v>22</v>
      </c>
      <c r="K1202">
        <v>36</v>
      </c>
      <c r="L1202">
        <v>2</v>
      </c>
      <c r="M1202">
        <v>0</v>
      </c>
      <c r="N1202">
        <v>0</v>
      </c>
      <c r="O1202">
        <v>0</v>
      </c>
      <c r="P1202">
        <v>0</v>
      </c>
      <c r="Q1202">
        <v>36</v>
      </c>
      <c r="R1202">
        <v>59</v>
      </c>
      <c r="S1202">
        <v>0</v>
      </c>
      <c r="T1202">
        <v>0</v>
      </c>
      <c r="U1202">
        <v>0</v>
      </c>
      <c r="V1202">
        <v>54</v>
      </c>
      <c r="W1202">
        <v>0</v>
      </c>
      <c r="X1202">
        <v>55</v>
      </c>
      <c r="Y1202">
        <v>0</v>
      </c>
      <c r="Z1202">
        <v>0</v>
      </c>
      <c r="AA1202">
        <v>0</v>
      </c>
      <c r="AB1202">
        <v>60</v>
      </c>
      <c r="AC1202">
        <v>0</v>
      </c>
      <c r="AD1202">
        <v>94</v>
      </c>
      <c r="AE1202">
        <v>263</v>
      </c>
      <c r="AF1202">
        <v>260</v>
      </c>
      <c r="AJ1202">
        <v>5.91</v>
      </c>
      <c r="AK1202" t="str">
        <f t="shared" si="18"/>
        <v>FS201-5000</v>
      </c>
    </row>
    <row r="1203" spans="1:37">
      <c r="A1203" t="s">
        <v>2173</v>
      </c>
      <c r="B1203" t="s">
        <v>2174</v>
      </c>
      <c r="C1203" t="s">
        <v>318</v>
      </c>
      <c r="D1203" t="s">
        <v>2172</v>
      </c>
      <c r="E1203">
        <v>50</v>
      </c>
      <c r="F1203">
        <v>90.4</v>
      </c>
      <c r="G1203">
        <v>0</v>
      </c>
      <c r="H1203">
        <v>6</v>
      </c>
      <c r="I1203">
        <v>3</v>
      </c>
      <c r="J1203">
        <v>4</v>
      </c>
      <c r="K1203">
        <v>2049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2049</v>
      </c>
      <c r="R1203">
        <v>0</v>
      </c>
      <c r="S1203">
        <v>0</v>
      </c>
      <c r="T1203">
        <v>17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33</v>
      </c>
      <c r="AA1203">
        <v>0</v>
      </c>
      <c r="AB1203">
        <v>0</v>
      </c>
      <c r="AC1203">
        <v>0</v>
      </c>
      <c r="AD1203">
        <v>0</v>
      </c>
      <c r="AE1203">
        <v>50</v>
      </c>
      <c r="AF1203">
        <v>135</v>
      </c>
      <c r="AJ1203">
        <v>5.91</v>
      </c>
      <c r="AK1203" t="str">
        <f t="shared" si="18"/>
        <v>FS201-6200</v>
      </c>
    </row>
    <row r="1204" spans="1:37">
      <c r="A1204" t="s">
        <v>2175</v>
      </c>
      <c r="B1204" t="s">
        <v>2176</v>
      </c>
      <c r="C1204" t="s">
        <v>318</v>
      </c>
      <c r="D1204" t="s">
        <v>2177</v>
      </c>
      <c r="E1204">
        <v>50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4700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4700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J1204">
        <v>5.85</v>
      </c>
      <c r="AK1204" t="str">
        <f t="shared" si="18"/>
        <v>FS501-6200</v>
      </c>
    </row>
    <row r="1205" spans="1:37">
      <c r="A1205" t="s">
        <v>2178</v>
      </c>
      <c r="B1205" t="s">
        <v>2179</v>
      </c>
      <c r="C1205" t="s">
        <v>1562</v>
      </c>
      <c r="D1205" t="s">
        <v>2180</v>
      </c>
      <c r="E1205">
        <v>50</v>
      </c>
      <c r="F1205">
        <v>-1.4</v>
      </c>
      <c r="G1205">
        <v>18</v>
      </c>
      <c r="H1205">
        <v>3</v>
      </c>
      <c r="I1205">
        <v>34</v>
      </c>
      <c r="J1205">
        <v>30</v>
      </c>
      <c r="K1205">
        <v>0</v>
      </c>
      <c r="L1205">
        <v>34</v>
      </c>
      <c r="M1205">
        <v>0</v>
      </c>
      <c r="N1205">
        <v>15</v>
      </c>
      <c r="O1205">
        <v>0</v>
      </c>
      <c r="P1205">
        <v>0</v>
      </c>
      <c r="Q1205">
        <v>-15</v>
      </c>
      <c r="R1205">
        <v>42</v>
      </c>
      <c r="S1205">
        <v>8</v>
      </c>
      <c r="T1205">
        <v>0</v>
      </c>
      <c r="U1205">
        <v>0</v>
      </c>
      <c r="V1205">
        <v>74</v>
      </c>
      <c r="W1205">
        <v>26</v>
      </c>
      <c r="X1205">
        <v>93</v>
      </c>
      <c r="Y1205">
        <v>18</v>
      </c>
      <c r="Z1205">
        <v>17</v>
      </c>
      <c r="AA1205">
        <v>96</v>
      </c>
      <c r="AB1205">
        <v>0</v>
      </c>
      <c r="AC1205">
        <v>16</v>
      </c>
      <c r="AD1205">
        <v>8</v>
      </c>
      <c r="AE1205">
        <v>356</v>
      </c>
      <c r="AF1205">
        <v>301</v>
      </c>
      <c r="AG1205" t="s">
        <v>7590</v>
      </c>
      <c r="AH1205">
        <v>5</v>
      </c>
      <c r="AI1205">
        <v>495</v>
      </c>
      <c r="AJ1205">
        <v>6.01</v>
      </c>
      <c r="AK1205" t="str">
        <f t="shared" si="18"/>
        <v>FS601-5000</v>
      </c>
    </row>
    <row r="1206" spans="1:37">
      <c r="A1206" t="s">
        <v>2181</v>
      </c>
      <c r="B1206" t="s">
        <v>2179</v>
      </c>
      <c r="C1206" t="s">
        <v>329</v>
      </c>
      <c r="D1206" t="s">
        <v>2180</v>
      </c>
      <c r="E1206">
        <v>50</v>
      </c>
      <c r="F1206">
        <v>21.5</v>
      </c>
      <c r="G1206">
        <v>42</v>
      </c>
      <c r="H1206">
        <v>9</v>
      </c>
      <c r="I1206">
        <v>33</v>
      </c>
      <c r="J1206">
        <v>38</v>
      </c>
      <c r="K1206">
        <v>809</v>
      </c>
      <c r="L1206">
        <v>19</v>
      </c>
      <c r="M1206">
        <v>0</v>
      </c>
      <c r="N1206">
        <v>35</v>
      </c>
      <c r="O1206">
        <v>0</v>
      </c>
      <c r="P1206">
        <v>0</v>
      </c>
      <c r="Q1206">
        <v>774</v>
      </c>
      <c r="R1206">
        <v>7</v>
      </c>
      <c r="S1206">
        <v>27</v>
      </c>
      <c r="T1206">
        <v>0</v>
      </c>
      <c r="U1206">
        <v>0</v>
      </c>
      <c r="V1206">
        <v>0</v>
      </c>
      <c r="W1206">
        <v>68</v>
      </c>
      <c r="X1206">
        <v>100</v>
      </c>
      <c r="Y1206">
        <v>0</v>
      </c>
      <c r="Z1206">
        <v>0</v>
      </c>
      <c r="AA1206">
        <v>117</v>
      </c>
      <c r="AB1206">
        <v>7</v>
      </c>
      <c r="AC1206">
        <v>106</v>
      </c>
      <c r="AD1206">
        <v>34</v>
      </c>
      <c r="AE1206">
        <v>459</v>
      </c>
      <c r="AF1206">
        <v>708</v>
      </c>
      <c r="AJ1206">
        <v>4.92</v>
      </c>
      <c r="AK1206" t="str">
        <f t="shared" si="18"/>
        <v>FS601-6200</v>
      </c>
    </row>
    <row r="1207" spans="1:37">
      <c r="A1207" t="s">
        <v>2182</v>
      </c>
      <c r="B1207" t="s">
        <v>2183</v>
      </c>
      <c r="C1207" t="s">
        <v>68</v>
      </c>
      <c r="D1207" t="s">
        <v>2184</v>
      </c>
      <c r="E1207">
        <v>80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2311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2311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J1207">
        <v>10.58</v>
      </c>
      <c r="AK1207" t="str">
        <f t="shared" si="18"/>
        <v>GA201-5000</v>
      </c>
    </row>
    <row r="1208" spans="1:37">
      <c r="A1208" t="s">
        <v>2185</v>
      </c>
      <c r="B1208" t="s">
        <v>2186</v>
      </c>
      <c r="C1208" t="s">
        <v>68</v>
      </c>
      <c r="D1208" t="s">
        <v>2187</v>
      </c>
      <c r="E1208">
        <v>80</v>
      </c>
      <c r="F1208">
        <v>0</v>
      </c>
      <c r="G1208">
        <v>14</v>
      </c>
      <c r="H1208">
        <v>0</v>
      </c>
      <c r="I1208">
        <v>0</v>
      </c>
      <c r="J1208">
        <v>78</v>
      </c>
      <c r="K1208">
        <v>1633</v>
      </c>
      <c r="L1208">
        <v>596</v>
      </c>
      <c r="M1208">
        <v>0</v>
      </c>
      <c r="N1208">
        <v>12</v>
      </c>
      <c r="O1208">
        <v>0</v>
      </c>
      <c r="P1208">
        <v>0</v>
      </c>
      <c r="Q1208">
        <v>1621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254</v>
      </c>
      <c r="AC1208">
        <v>684</v>
      </c>
      <c r="AD1208">
        <v>0</v>
      </c>
      <c r="AE1208">
        <v>938</v>
      </c>
      <c r="AF1208">
        <v>851</v>
      </c>
      <c r="AJ1208">
        <v>10.96</v>
      </c>
      <c r="AK1208" t="str">
        <f t="shared" si="18"/>
        <v>GA601-5000</v>
      </c>
    </row>
    <row r="1209" spans="1:37">
      <c r="A1209" t="s">
        <v>2189</v>
      </c>
      <c r="B1209" t="s">
        <v>2190</v>
      </c>
      <c r="C1209" t="s">
        <v>275</v>
      </c>
      <c r="D1209" t="s">
        <v>2191</v>
      </c>
      <c r="E1209">
        <v>50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2230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2230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64</v>
      </c>
      <c r="AJ1209">
        <v>4.76</v>
      </c>
      <c r="AK1209" t="str">
        <f t="shared" si="18"/>
        <v>GC702-6200</v>
      </c>
    </row>
    <row r="1210" spans="1:37">
      <c r="A1210" t="s">
        <v>2193</v>
      </c>
      <c r="B1210" t="s">
        <v>2194</v>
      </c>
      <c r="C1210" t="s">
        <v>275</v>
      </c>
      <c r="E1210">
        <v>50</v>
      </c>
      <c r="F1210">
        <v>2.8</v>
      </c>
      <c r="G1210">
        <v>0</v>
      </c>
      <c r="H1210">
        <v>36</v>
      </c>
      <c r="I1210">
        <v>39</v>
      </c>
      <c r="J1210">
        <v>40</v>
      </c>
      <c r="K1210">
        <v>412</v>
      </c>
      <c r="L1210">
        <v>4</v>
      </c>
      <c r="M1210">
        <v>0</v>
      </c>
      <c r="N1210">
        <v>0</v>
      </c>
      <c r="O1210">
        <v>0</v>
      </c>
      <c r="P1210">
        <v>0</v>
      </c>
      <c r="Q1210">
        <v>412</v>
      </c>
      <c r="R1210">
        <v>6</v>
      </c>
      <c r="S1210">
        <v>37</v>
      </c>
      <c r="T1210">
        <v>31</v>
      </c>
      <c r="U1210">
        <v>41</v>
      </c>
      <c r="V1210">
        <v>85</v>
      </c>
      <c r="W1210">
        <v>26</v>
      </c>
      <c r="X1210">
        <v>12</v>
      </c>
      <c r="Y1210">
        <v>57</v>
      </c>
      <c r="Z1210">
        <v>0</v>
      </c>
      <c r="AA1210">
        <v>79</v>
      </c>
      <c r="AB1210">
        <v>67</v>
      </c>
      <c r="AC1210">
        <v>0</v>
      </c>
      <c r="AD1210">
        <v>40</v>
      </c>
      <c r="AE1210">
        <v>475</v>
      </c>
      <c r="AF1210">
        <v>419</v>
      </c>
      <c r="AJ1210">
        <v>5.84</v>
      </c>
      <c r="AK1210" t="str">
        <f t="shared" si="18"/>
        <v>GR204-6200</v>
      </c>
    </row>
    <row r="1211" spans="1:37">
      <c r="A1211" t="s">
        <v>2195</v>
      </c>
      <c r="B1211" t="s">
        <v>2196</v>
      </c>
      <c r="C1211" t="s">
        <v>275</v>
      </c>
      <c r="D1211" t="s">
        <v>2197</v>
      </c>
      <c r="E1211">
        <v>50</v>
      </c>
      <c r="F1211">
        <v>-0.9</v>
      </c>
      <c r="G1211">
        <v>27</v>
      </c>
      <c r="H1211">
        <v>6</v>
      </c>
      <c r="I1211">
        <v>12</v>
      </c>
      <c r="J1211">
        <v>13</v>
      </c>
      <c r="K1211">
        <v>0</v>
      </c>
      <c r="L1211">
        <v>9</v>
      </c>
      <c r="M1211">
        <v>0</v>
      </c>
      <c r="N1211">
        <v>22</v>
      </c>
      <c r="O1211">
        <v>0</v>
      </c>
      <c r="P1211">
        <v>0</v>
      </c>
      <c r="Q1211">
        <v>-22</v>
      </c>
      <c r="R1211">
        <v>0</v>
      </c>
      <c r="S1211">
        <v>10</v>
      </c>
      <c r="T1211">
        <v>9</v>
      </c>
      <c r="U1211">
        <v>0</v>
      </c>
      <c r="V1211">
        <v>0</v>
      </c>
      <c r="W1211">
        <v>0</v>
      </c>
      <c r="X1211">
        <v>50</v>
      </c>
      <c r="Y1211">
        <v>33</v>
      </c>
      <c r="Z1211">
        <v>12</v>
      </c>
      <c r="AA1211">
        <v>16</v>
      </c>
      <c r="AB1211">
        <v>16</v>
      </c>
      <c r="AC1211">
        <v>13</v>
      </c>
      <c r="AD1211">
        <v>0</v>
      </c>
      <c r="AE1211">
        <v>159</v>
      </c>
      <c r="AF1211">
        <v>121</v>
      </c>
      <c r="AJ1211">
        <v>4.76</v>
      </c>
      <c r="AK1211" t="str">
        <f t="shared" si="18"/>
        <v>GR401-5000</v>
      </c>
    </row>
    <row r="1212" spans="1:37">
      <c r="A1212" t="s">
        <v>2198</v>
      </c>
      <c r="B1212" t="s">
        <v>2196</v>
      </c>
      <c r="C1212" t="s">
        <v>275</v>
      </c>
      <c r="D1212" t="s">
        <v>2197</v>
      </c>
      <c r="E1212">
        <v>50</v>
      </c>
      <c r="F1212">
        <v>11.1</v>
      </c>
      <c r="G1212">
        <v>16</v>
      </c>
      <c r="H1212">
        <v>13</v>
      </c>
      <c r="I1212">
        <v>15</v>
      </c>
      <c r="J1212">
        <v>28</v>
      </c>
      <c r="K1212">
        <v>576</v>
      </c>
      <c r="L1212">
        <v>0</v>
      </c>
      <c r="M1212">
        <v>0</v>
      </c>
      <c r="N1212">
        <v>13</v>
      </c>
      <c r="O1212">
        <v>0</v>
      </c>
      <c r="P1212">
        <v>0</v>
      </c>
      <c r="Q1212">
        <v>563</v>
      </c>
      <c r="R1212">
        <v>17</v>
      </c>
      <c r="S1212">
        <v>14</v>
      </c>
      <c r="T1212">
        <v>14</v>
      </c>
      <c r="U1212">
        <v>10</v>
      </c>
      <c r="V1212">
        <v>3</v>
      </c>
      <c r="W1212">
        <v>31</v>
      </c>
      <c r="X1212">
        <v>18</v>
      </c>
      <c r="Y1212">
        <v>22</v>
      </c>
      <c r="Z1212">
        <v>79</v>
      </c>
      <c r="AA1212">
        <v>58</v>
      </c>
      <c r="AB1212">
        <v>31</v>
      </c>
      <c r="AC1212">
        <v>56</v>
      </c>
      <c r="AD1212">
        <v>0</v>
      </c>
      <c r="AE1212">
        <v>336</v>
      </c>
      <c r="AF1212">
        <v>329</v>
      </c>
      <c r="AJ1212">
        <v>5.84</v>
      </c>
      <c r="AK1212" t="str">
        <f t="shared" si="18"/>
        <v>GR401-6200</v>
      </c>
    </row>
    <row r="1213" spans="1:37">
      <c r="A1213" t="s">
        <v>2199</v>
      </c>
      <c r="B1213" t="s">
        <v>2200</v>
      </c>
      <c r="C1213" t="s">
        <v>329</v>
      </c>
      <c r="D1213" t="s">
        <v>2201</v>
      </c>
      <c r="E1213">
        <v>50</v>
      </c>
      <c r="F1213">
        <v>0</v>
      </c>
      <c r="G1213">
        <v>487</v>
      </c>
      <c r="H1213">
        <v>0</v>
      </c>
      <c r="I1213">
        <v>0</v>
      </c>
      <c r="J1213">
        <v>55</v>
      </c>
      <c r="K1213">
        <v>0</v>
      </c>
      <c r="L1213">
        <v>0</v>
      </c>
      <c r="M1213">
        <v>0</v>
      </c>
      <c r="N1213">
        <v>405</v>
      </c>
      <c r="O1213">
        <v>0</v>
      </c>
      <c r="P1213">
        <v>0</v>
      </c>
      <c r="Q1213">
        <v>-405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501</v>
      </c>
      <c r="Z1213">
        <v>0</v>
      </c>
      <c r="AA1213">
        <v>103</v>
      </c>
      <c r="AB1213">
        <v>0</v>
      </c>
      <c r="AC1213">
        <v>52</v>
      </c>
      <c r="AD1213">
        <v>0</v>
      </c>
      <c r="AE1213">
        <v>656</v>
      </c>
      <c r="AF1213">
        <v>171</v>
      </c>
      <c r="AJ1213">
        <v>0</v>
      </c>
      <c r="AK1213" t="str">
        <f t="shared" si="18"/>
        <v>H5102-5000</v>
      </c>
    </row>
    <row r="1214" spans="1:37">
      <c r="A1214" t="s">
        <v>2202</v>
      </c>
      <c r="B1214" t="s">
        <v>2200</v>
      </c>
      <c r="C1214" t="s">
        <v>329</v>
      </c>
      <c r="D1214" t="s">
        <v>2201</v>
      </c>
      <c r="E1214">
        <v>50</v>
      </c>
      <c r="F1214">
        <v>-4</v>
      </c>
      <c r="G1214">
        <v>810</v>
      </c>
      <c r="H1214">
        <v>43</v>
      </c>
      <c r="I1214">
        <v>102</v>
      </c>
      <c r="J1214">
        <v>158</v>
      </c>
      <c r="K1214">
        <v>0</v>
      </c>
      <c r="L1214">
        <v>7</v>
      </c>
      <c r="M1214">
        <v>0</v>
      </c>
      <c r="N1214">
        <v>675</v>
      </c>
      <c r="O1214">
        <v>0</v>
      </c>
      <c r="P1214">
        <v>0</v>
      </c>
      <c r="Q1214">
        <v>-675</v>
      </c>
      <c r="R1214">
        <v>0</v>
      </c>
      <c r="S1214">
        <v>0</v>
      </c>
      <c r="T1214">
        <v>0</v>
      </c>
      <c r="U1214">
        <v>128</v>
      </c>
      <c r="V1214">
        <v>194</v>
      </c>
      <c r="W1214">
        <v>173</v>
      </c>
      <c r="X1214">
        <v>116</v>
      </c>
      <c r="Y1214">
        <v>392</v>
      </c>
      <c r="Z1214">
        <v>0</v>
      </c>
      <c r="AA1214">
        <v>0</v>
      </c>
      <c r="AB1214">
        <v>0</v>
      </c>
      <c r="AC1214">
        <v>865</v>
      </c>
      <c r="AD1214">
        <v>28</v>
      </c>
      <c r="AE1214">
        <v>1896</v>
      </c>
      <c r="AF1214">
        <v>2552</v>
      </c>
      <c r="AJ1214">
        <v>6.14</v>
      </c>
      <c r="AK1214" t="str">
        <f t="shared" si="18"/>
        <v>H5102-6200</v>
      </c>
    </row>
    <row r="1215" spans="1:37">
      <c r="A1215" t="s">
        <v>2203</v>
      </c>
      <c r="B1215" t="s">
        <v>2204</v>
      </c>
      <c r="C1215" t="s">
        <v>329</v>
      </c>
      <c r="D1215" t="s">
        <v>2205</v>
      </c>
      <c r="E1215">
        <v>92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5445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5445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J1215">
        <v>3.87</v>
      </c>
      <c r="AK1215" t="str">
        <f t="shared" si="18"/>
        <v>H5189-5000</v>
      </c>
    </row>
    <row r="1216" spans="1:37">
      <c r="A1216" t="s">
        <v>2206</v>
      </c>
      <c r="B1216" t="s">
        <v>2204</v>
      </c>
      <c r="C1216" t="s">
        <v>329</v>
      </c>
      <c r="D1216" t="s">
        <v>2205</v>
      </c>
      <c r="E1216">
        <v>92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1379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1379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J1216">
        <v>3.87</v>
      </c>
      <c r="AK1216" t="str">
        <f t="shared" si="18"/>
        <v>H5189-6200</v>
      </c>
    </row>
    <row r="1217" spans="1:37">
      <c r="A1217" t="s">
        <v>2207</v>
      </c>
      <c r="B1217" t="s">
        <v>2208</v>
      </c>
      <c r="C1217" t="s">
        <v>110</v>
      </c>
      <c r="D1217" t="s">
        <v>2209</v>
      </c>
      <c r="E1217">
        <v>50</v>
      </c>
      <c r="F1217">
        <v>0.1</v>
      </c>
      <c r="G1217">
        <v>1245</v>
      </c>
      <c r="H1217">
        <v>853</v>
      </c>
      <c r="I1217">
        <v>898</v>
      </c>
      <c r="J1217">
        <v>738</v>
      </c>
      <c r="K1217">
        <v>1502</v>
      </c>
      <c r="L1217">
        <v>407</v>
      </c>
      <c r="M1217">
        <v>0</v>
      </c>
      <c r="N1217">
        <v>1037</v>
      </c>
      <c r="O1217">
        <v>0</v>
      </c>
      <c r="P1217">
        <v>0</v>
      </c>
      <c r="Q1217">
        <v>465</v>
      </c>
      <c r="R1217">
        <v>468</v>
      </c>
      <c r="S1217">
        <v>583</v>
      </c>
      <c r="T1217">
        <v>1076</v>
      </c>
      <c r="U1217">
        <v>901</v>
      </c>
      <c r="V1217">
        <v>1598</v>
      </c>
      <c r="W1217">
        <v>0</v>
      </c>
      <c r="X1217">
        <v>1227</v>
      </c>
      <c r="Y1217">
        <v>700</v>
      </c>
      <c r="Z1217">
        <v>1417</v>
      </c>
      <c r="AA1217">
        <v>0</v>
      </c>
      <c r="AB1217">
        <v>95</v>
      </c>
      <c r="AC1217">
        <v>859</v>
      </c>
      <c r="AD1217">
        <v>395</v>
      </c>
      <c r="AE1217">
        <v>8851</v>
      </c>
      <c r="AF1217">
        <v>6965</v>
      </c>
      <c r="AJ1217">
        <v>4.99</v>
      </c>
      <c r="AK1217" t="str">
        <f t="shared" si="18"/>
        <v>HA009-4300</v>
      </c>
    </row>
    <row r="1218" spans="1:37">
      <c r="A1218" t="s">
        <v>2210</v>
      </c>
      <c r="B1218" t="s">
        <v>2211</v>
      </c>
      <c r="C1218" t="s">
        <v>110</v>
      </c>
      <c r="D1218" t="s">
        <v>2212</v>
      </c>
      <c r="E1218">
        <v>55</v>
      </c>
      <c r="F1218">
        <v>164.7</v>
      </c>
      <c r="G1218">
        <v>0</v>
      </c>
      <c r="H1218">
        <v>3</v>
      </c>
      <c r="I1218">
        <v>10</v>
      </c>
      <c r="J1218">
        <v>26</v>
      </c>
      <c r="K1218">
        <v>2196</v>
      </c>
      <c r="L1218">
        <v>23</v>
      </c>
      <c r="M1218">
        <v>0</v>
      </c>
      <c r="N1218">
        <v>0</v>
      </c>
      <c r="O1218">
        <v>0</v>
      </c>
      <c r="P1218">
        <v>0</v>
      </c>
      <c r="Q1218">
        <v>2196</v>
      </c>
      <c r="R1218">
        <v>0</v>
      </c>
      <c r="S1218">
        <v>0</v>
      </c>
      <c r="T1218">
        <v>0</v>
      </c>
      <c r="U1218">
        <v>10</v>
      </c>
      <c r="V1218">
        <v>22</v>
      </c>
      <c r="W1218">
        <v>26</v>
      </c>
      <c r="X1218">
        <v>0</v>
      </c>
      <c r="Y1218">
        <v>86</v>
      </c>
      <c r="Z1218">
        <v>0</v>
      </c>
      <c r="AA1218">
        <v>136</v>
      </c>
      <c r="AB1218">
        <v>28</v>
      </c>
      <c r="AC1218">
        <v>0</v>
      </c>
      <c r="AD1218">
        <v>8</v>
      </c>
      <c r="AE1218">
        <v>316</v>
      </c>
      <c r="AF1218">
        <v>52</v>
      </c>
      <c r="AJ1218">
        <v>4.25</v>
      </c>
      <c r="AK1218" t="str">
        <f t="shared" si="18"/>
        <v>HA032-5000</v>
      </c>
    </row>
    <row r="1219" spans="1:37">
      <c r="A1219" t="s">
        <v>2213</v>
      </c>
      <c r="B1219" t="s">
        <v>2214</v>
      </c>
      <c r="C1219" t="s">
        <v>267</v>
      </c>
      <c r="E1219">
        <v>65</v>
      </c>
      <c r="F1219">
        <v>0</v>
      </c>
      <c r="G1219">
        <v>2</v>
      </c>
      <c r="H1219">
        <v>62</v>
      </c>
      <c r="I1219">
        <v>94</v>
      </c>
      <c r="J1219">
        <v>61</v>
      </c>
      <c r="K1219">
        <v>0</v>
      </c>
      <c r="L1219">
        <v>79</v>
      </c>
      <c r="M1219">
        <v>0</v>
      </c>
      <c r="N1219">
        <v>2</v>
      </c>
      <c r="O1219">
        <v>0</v>
      </c>
      <c r="P1219">
        <v>0</v>
      </c>
      <c r="Q1219">
        <v>-2</v>
      </c>
      <c r="R1219">
        <v>0</v>
      </c>
      <c r="S1219">
        <v>25</v>
      </c>
      <c r="T1219">
        <v>59</v>
      </c>
      <c r="U1219">
        <v>101</v>
      </c>
      <c r="V1219">
        <v>80</v>
      </c>
      <c r="W1219">
        <v>297</v>
      </c>
      <c r="X1219">
        <v>0</v>
      </c>
      <c r="Y1219">
        <v>110</v>
      </c>
      <c r="Z1219">
        <v>21</v>
      </c>
      <c r="AA1219">
        <v>0</v>
      </c>
      <c r="AB1219">
        <v>21</v>
      </c>
      <c r="AC1219">
        <v>19</v>
      </c>
      <c r="AD1219">
        <v>0</v>
      </c>
      <c r="AE1219">
        <v>733</v>
      </c>
      <c r="AF1219">
        <v>329</v>
      </c>
      <c r="AJ1219">
        <v>6.15</v>
      </c>
      <c r="AK1219" t="str">
        <f t="shared" si="18"/>
        <v>HLB01-5000</v>
      </c>
    </row>
    <row r="1220" spans="1:37">
      <c r="A1220" t="s">
        <v>2215</v>
      </c>
      <c r="B1220" t="s">
        <v>2214</v>
      </c>
      <c r="C1220" t="s">
        <v>267</v>
      </c>
      <c r="E1220">
        <v>65</v>
      </c>
      <c r="F1220">
        <v>0</v>
      </c>
      <c r="G1220">
        <v>0</v>
      </c>
      <c r="H1220">
        <v>0</v>
      </c>
      <c r="I1220">
        <v>25</v>
      </c>
      <c r="J1220">
        <v>52</v>
      </c>
      <c r="K1220">
        <v>2336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2336</v>
      </c>
      <c r="R1220">
        <v>0</v>
      </c>
      <c r="S1220">
        <v>0</v>
      </c>
      <c r="T1220">
        <v>0</v>
      </c>
      <c r="U1220">
        <v>0</v>
      </c>
      <c r="V1220">
        <v>64</v>
      </c>
      <c r="W1220">
        <v>42</v>
      </c>
      <c r="X1220">
        <v>45</v>
      </c>
      <c r="Y1220">
        <v>85</v>
      </c>
      <c r="Z1220">
        <v>0</v>
      </c>
      <c r="AA1220">
        <v>0</v>
      </c>
      <c r="AB1220">
        <v>145</v>
      </c>
      <c r="AC1220">
        <v>0</v>
      </c>
      <c r="AD1220">
        <v>247</v>
      </c>
      <c r="AE1220">
        <v>628</v>
      </c>
      <c r="AF1220">
        <v>1218</v>
      </c>
      <c r="AJ1220">
        <v>6.62</v>
      </c>
      <c r="AK1220" t="str">
        <f t="shared" si="18"/>
        <v>HLB01-6200</v>
      </c>
    </row>
    <row r="1221" spans="1:37">
      <c r="A1221" t="s">
        <v>2216</v>
      </c>
      <c r="B1221" t="s">
        <v>2217</v>
      </c>
      <c r="C1221" t="s">
        <v>267</v>
      </c>
      <c r="D1221" t="s">
        <v>2218</v>
      </c>
      <c r="E1221">
        <v>50</v>
      </c>
      <c r="F1221">
        <v>1.4</v>
      </c>
      <c r="G1221">
        <v>48</v>
      </c>
      <c r="H1221">
        <v>58</v>
      </c>
      <c r="I1221">
        <v>270</v>
      </c>
      <c r="J1221">
        <v>277</v>
      </c>
      <c r="K1221">
        <v>372</v>
      </c>
      <c r="L1221">
        <v>51</v>
      </c>
      <c r="M1221">
        <v>0</v>
      </c>
      <c r="N1221">
        <v>40</v>
      </c>
      <c r="O1221">
        <v>0</v>
      </c>
      <c r="P1221">
        <v>0</v>
      </c>
      <c r="Q1221">
        <v>332</v>
      </c>
      <c r="R1221">
        <v>67</v>
      </c>
      <c r="S1221">
        <v>173</v>
      </c>
      <c r="T1221">
        <v>0</v>
      </c>
      <c r="U1221">
        <v>0</v>
      </c>
      <c r="V1221">
        <v>646</v>
      </c>
      <c r="W1221">
        <v>0</v>
      </c>
      <c r="X1221">
        <v>799</v>
      </c>
      <c r="Y1221">
        <v>233</v>
      </c>
      <c r="Z1221">
        <v>760</v>
      </c>
      <c r="AA1221">
        <v>230</v>
      </c>
      <c r="AB1221">
        <v>369</v>
      </c>
      <c r="AC1221">
        <v>111</v>
      </c>
      <c r="AD1221">
        <v>0</v>
      </c>
      <c r="AE1221">
        <v>3321</v>
      </c>
      <c r="AF1221">
        <v>3055</v>
      </c>
      <c r="AJ1221">
        <v>4.75</v>
      </c>
      <c r="AK1221" t="str">
        <f t="shared" ref="AK1221:AK1284" si="19">MID(A1221,4,10)</f>
        <v>HLT01-5000</v>
      </c>
    </row>
    <row r="1222" spans="1:37">
      <c r="A1222" t="s">
        <v>2219</v>
      </c>
      <c r="B1222" t="s">
        <v>2217</v>
      </c>
      <c r="C1222" t="s">
        <v>267</v>
      </c>
      <c r="D1222" t="s">
        <v>2218</v>
      </c>
      <c r="E1222">
        <v>50</v>
      </c>
      <c r="F1222">
        <v>0</v>
      </c>
      <c r="G1222">
        <v>0</v>
      </c>
      <c r="H1222">
        <v>0</v>
      </c>
      <c r="I1222">
        <v>11</v>
      </c>
      <c r="J1222">
        <v>15</v>
      </c>
      <c r="K1222">
        <v>897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897</v>
      </c>
      <c r="R1222">
        <v>0</v>
      </c>
      <c r="S1222">
        <v>0</v>
      </c>
      <c r="T1222">
        <v>0</v>
      </c>
      <c r="U1222">
        <v>0</v>
      </c>
      <c r="V1222">
        <v>66</v>
      </c>
      <c r="W1222">
        <v>0</v>
      </c>
      <c r="X1222">
        <v>0</v>
      </c>
      <c r="Y1222">
        <v>25</v>
      </c>
      <c r="Z1222">
        <v>31</v>
      </c>
      <c r="AA1222">
        <v>0</v>
      </c>
      <c r="AB1222">
        <v>53</v>
      </c>
      <c r="AC1222">
        <v>0</v>
      </c>
      <c r="AD1222">
        <v>0</v>
      </c>
      <c r="AE1222">
        <v>175</v>
      </c>
      <c r="AF1222">
        <v>247</v>
      </c>
      <c r="AJ1222">
        <v>4.08</v>
      </c>
      <c r="AK1222" t="str">
        <f t="shared" si="19"/>
        <v>HLT01-6200</v>
      </c>
    </row>
    <row r="1223" spans="1:37">
      <c r="A1223" t="s">
        <v>2220</v>
      </c>
      <c r="B1223" t="s">
        <v>2221</v>
      </c>
      <c r="C1223" t="s">
        <v>267</v>
      </c>
      <c r="D1223" t="s">
        <v>2222</v>
      </c>
      <c r="E1223">
        <v>65</v>
      </c>
      <c r="F1223">
        <v>-0.3</v>
      </c>
      <c r="G1223">
        <v>203</v>
      </c>
      <c r="H1223">
        <v>158</v>
      </c>
      <c r="I1223">
        <v>161</v>
      </c>
      <c r="J1223">
        <v>155</v>
      </c>
      <c r="K1223">
        <v>0</v>
      </c>
      <c r="L1223">
        <v>50</v>
      </c>
      <c r="M1223">
        <v>0</v>
      </c>
      <c r="N1223">
        <v>169</v>
      </c>
      <c r="O1223">
        <v>0</v>
      </c>
      <c r="P1223">
        <v>0</v>
      </c>
      <c r="Q1223">
        <v>-169</v>
      </c>
      <c r="R1223">
        <v>0</v>
      </c>
      <c r="S1223">
        <v>0</v>
      </c>
      <c r="T1223">
        <v>350</v>
      </c>
      <c r="U1223">
        <v>123</v>
      </c>
      <c r="V1223">
        <v>156</v>
      </c>
      <c r="W1223">
        <v>207</v>
      </c>
      <c r="X1223">
        <v>128</v>
      </c>
      <c r="Y1223">
        <v>147</v>
      </c>
      <c r="Z1223">
        <v>175</v>
      </c>
      <c r="AA1223">
        <v>113</v>
      </c>
      <c r="AB1223">
        <v>241</v>
      </c>
      <c r="AC1223">
        <v>91</v>
      </c>
      <c r="AD1223">
        <v>127</v>
      </c>
      <c r="AE1223">
        <v>1858</v>
      </c>
      <c r="AF1223">
        <v>793</v>
      </c>
      <c r="AJ1223">
        <v>6.48</v>
      </c>
      <c r="AK1223" t="str">
        <f t="shared" si="19"/>
        <v>HLT04-5000</v>
      </c>
    </row>
    <row r="1224" spans="1:37">
      <c r="A1224" t="s">
        <v>2223</v>
      </c>
      <c r="B1224" t="s">
        <v>2221</v>
      </c>
      <c r="C1224" t="s">
        <v>267</v>
      </c>
      <c r="D1224" t="s">
        <v>2222</v>
      </c>
      <c r="E1224">
        <v>65</v>
      </c>
      <c r="F1224">
        <v>0.6</v>
      </c>
      <c r="G1224">
        <v>31</v>
      </c>
      <c r="H1224">
        <v>77</v>
      </c>
      <c r="I1224">
        <v>63</v>
      </c>
      <c r="J1224">
        <v>67</v>
      </c>
      <c r="K1224">
        <v>200</v>
      </c>
      <c r="L1224">
        <v>18</v>
      </c>
      <c r="M1224">
        <v>0</v>
      </c>
      <c r="N1224">
        <v>26</v>
      </c>
      <c r="O1224">
        <v>0</v>
      </c>
      <c r="P1224">
        <v>0</v>
      </c>
      <c r="Q1224">
        <v>174</v>
      </c>
      <c r="R1224">
        <v>36</v>
      </c>
      <c r="S1224">
        <v>52</v>
      </c>
      <c r="T1224">
        <v>132</v>
      </c>
      <c r="U1224">
        <v>46</v>
      </c>
      <c r="V1224">
        <v>146</v>
      </c>
      <c r="W1224">
        <v>0</v>
      </c>
      <c r="X1224">
        <v>0</v>
      </c>
      <c r="Y1224">
        <v>52</v>
      </c>
      <c r="Z1224">
        <v>0</v>
      </c>
      <c r="AA1224">
        <v>0</v>
      </c>
      <c r="AB1224">
        <v>0</v>
      </c>
      <c r="AC1224">
        <v>218</v>
      </c>
      <c r="AD1224">
        <v>163</v>
      </c>
      <c r="AE1224">
        <v>809</v>
      </c>
      <c r="AF1224">
        <v>1795</v>
      </c>
      <c r="AJ1224">
        <v>6.48</v>
      </c>
      <c r="AK1224" t="str">
        <f t="shared" si="19"/>
        <v>HLT04-6200</v>
      </c>
    </row>
    <row r="1225" spans="1:37">
      <c r="A1225" t="s">
        <v>2224</v>
      </c>
      <c r="B1225" t="s">
        <v>2225</v>
      </c>
      <c r="C1225" t="s">
        <v>329</v>
      </c>
      <c r="D1225" t="s">
        <v>2226</v>
      </c>
      <c r="E1225">
        <v>92</v>
      </c>
      <c r="F1225">
        <v>0.3</v>
      </c>
      <c r="G1225">
        <v>134</v>
      </c>
      <c r="H1225">
        <v>130</v>
      </c>
      <c r="I1225">
        <v>81</v>
      </c>
      <c r="J1225">
        <v>78</v>
      </c>
      <c r="K1225">
        <v>281</v>
      </c>
      <c r="L1225">
        <v>49</v>
      </c>
      <c r="M1225">
        <v>0</v>
      </c>
      <c r="N1225">
        <v>112</v>
      </c>
      <c r="O1225">
        <v>0</v>
      </c>
      <c r="P1225">
        <v>0</v>
      </c>
      <c r="Q1225">
        <v>169</v>
      </c>
      <c r="R1225">
        <v>0</v>
      </c>
      <c r="S1225">
        <v>86</v>
      </c>
      <c r="T1225">
        <v>283</v>
      </c>
      <c r="U1225">
        <v>20</v>
      </c>
      <c r="V1225">
        <v>0</v>
      </c>
      <c r="W1225">
        <v>0</v>
      </c>
      <c r="X1225">
        <v>94</v>
      </c>
      <c r="Y1225">
        <v>31</v>
      </c>
      <c r="Z1225">
        <v>43</v>
      </c>
      <c r="AA1225">
        <v>0</v>
      </c>
      <c r="AB1225">
        <v>108</v>
      </c>
      <c r="AC1225">
        <v>37</v>
      </c>
      <c r="AD1225">
        <v>235</v>
      </c>
      <c r="AE1225">
        <v>937</v>
      </c>
      <c r="AF1225">
        <v>697</v>
      </c>
      <c r="AJ1225">
        <v>4.5</v>
      </c>
      <c r="AK1225" t="str">
        <f t="shared" si="19"/>
        <v>K3000-5000</v>
      </c>
    </row>
    <row r="1226" spans="1:37">
      <c r="A1226" t="s">
        <v>2227</v>
      </c>
      <c r="B1226" t="s">
        <v>2225</v>
      </c>
      <c r="C1226" t="s">
        <v>329</v>
      </c>
      <c r="D1226" t="s">
        <v>2226</v>
      </c>
      <c r="E1226">
        <v>92</v>
      </c>
      <c r="F1226">
        <v>0.4</v>
      </c>
      <c r="G1226">
        <v>114</v>
      </c>
      <c r="H1226">
        <v>152</v>
      </c>
      <c r="I1226">
        <v>146</v>
      </c>
      <c r="J1226">
        <v>148</v>
      </c>
      <c r="K1226">
        <v>333</v>
      </c>
      <c r="L1226">
        <v>144</v>
      </c>
      <c r="M1226">
        <v>0</v>
      </c>
      <c r="N1226">
        <v>95</v>
      </c>
      <c r="O1226">
        <v>0</v>
      </c>
      <c r="P1226">
        <v>0</v>
      </c>
      <c r="Q1226">
        <v>238</v>
      </c>
      <c r="R1226">
        <v>263</v>
      </c>
      <c r="S1226">
        <v>0</v>
      </c>
      <c r="T1226">
        <v>299</v>
      </c>
      <c r="U1226">
        <v>157</v>
      </c>
      <c r="V1226">
        <v>212</v>
      </c>
      <c r="W1226">
        <v>0</v>
      </c>
      <c r="X1226">
        <v>209</v>
      </c>
      <c r="Y1226">
        <v>270</v>
      </c>
      <c r="Z1226">
        <v>50</v>
      </c>
      <c r="AA1226">
        <v>151</v>
      </c>
      <c r="AB1226">
        <v>0</v>
      </c>
      <c r="AC1226">
        <v>180</v>
      </c>
      <c r="AD1226">
        <v>247</v>
      </c>
      <c r="AE1226">
        <v>1775</v>
      </c>
      <c r="AF1226">
        <v>1393</v>
      </c>
      <c r="AJ1226">
        <v>4.5</v>
      </c>
      <c r="AK1226" t="str">
        <f t="shared" si="19"/>
        <v>K3000-6200</v>
      </c>
    </row>
    <row r="1227" spans="1:37">
      <c r="A1227" t="s">
        <v>2228</v>
      </c>
      <c r="B1227" t="s">
        <v>2229</v>
      </c>
      <c r="C1227" t="s">
        <v>318</v>
      </c>
      <c r="E1227">
        <v>50</v>
      </c>
      <c r="F1227">
        <v>20.399999999999999</v>
      </c>
      <c r="G1227">
        <v>0</v>
      </c>
      <c r="H1227">
        <v>10</v>
      </c>
      <c r="I1227">
        <v>10</v>
      </c>
      <c r="J1227">
        <v>7</v>
      </c>
      <c r="K1227">
        <v>845</v>
      </c>
      <c r="L1227">
        <v>4</v>
      </c>
      <c r="M1227">
        <v>0</v>
      </c>
      <c r="N1227">
        <v>0</v>
      </c>
      <c r="O1227">
        <v>0</v>
      </c>
      <c r="P1227">
        <v>0</v>
      </c>
      <c r="Q1227">
        <v>845</v>
      </c>
      <c r="R1227">
        <v>13</v>
      </c>
      <c r="S1227">
        <v>14</v>
      </c>
      <c r="T1227">
        <v>16</v>
      </c>
      <c r="U1227">
        <v>1</v>
      </c>
      <c r="V1227">
        <v>0</v>
      </c>
      <c r="W1227">
        <v>21</v>
      </c>
      <c r="X1227">
        <v>5</v>
      </c>
      <c r="Y1227">
        <v>4</v>
      </c>
      <c r="Z1227">
        <v>0</v>
      </c>
      <c r="AA1227">
        <v>0</v>
      </c>
      <c r="AB1227">
        <v>0</v>
      </c>
      <c r="AC1227">
        <v>18</v>
      </c>
      <c r="AD1227">
        <v>0</v>
      </c>
      <c r="AE1227">
        <v>79</v>
      </c>
      <c r="AF1227">
        <v>209</v>
      </c>
      <c r="AJ1227">
        <v>5.91</v>
      </c>
      <c r="AK1227" t="str">
        <f t="shared" si="19"/>
        <v>KH201-5000</v>
      </c>
    </row>
    <row r="1228" spans="1:37">
      <c r="A1228" t="s">
        <v>2230</v>
      </c>
      <c r="B1228" t="s">
        <v>2231</v>
      </c>
      <c r="C1228" t="s">
        <v>318</v>
      </c>
      <c r="E1228">
        <v>50</v>
      </c>
      <c r="F1228">
        <v>0</v>
      </c>
      <c r="G1228">
        <v>0</v>
      </c>
      <c r="H1228">
        <v>0</v>
      </c>
      <c r="I1228">
        <v>5</v>
      </c>
      <c r="J1228">
        <v>8</v>
      </c>
      <c r="K1228">
        <v>1424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1424</v>
      </c>
      <c r="R1228">
        <v>8</v>
      </c>
      <c r="S1228">
        <v>0</v>
      </c>
      <c r="T1228">
        <v>0</v>
      </c>
      <c r="U1228">
        <v>0</v>
      </c>
      <c r="V1228">
        <v>31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61</v>
      </c>
      <c r="AD1228">
        <v>0</v>
      </c>
      <c r="AE1228">
        <v>92</v>
      </c>
      <c r="AF1228">
        <v>21</v>
      </c>
      <c r="AJ1228">
        <v>5.91</v>
      </c>
      <c r="AK1228" t="str">
        <f t="shared" si="19"/>
        <v>KH201-6200</v>
      </c>
    </row>
    <row r="1229" spans="1:37">
      <c r="A1229" t="s">
        <v>2232</v>
      </c>
      <c r="B1229" t="s">
        <v>2233</v>
      </c>
      <c r="C1229" t="s">
        <v>110</v>
      </c>
      <c r="D1229" t="s">
        <v>2234</v>
      </c>
      <c r="E1229">
        <v>43</v>
      </c>
      <c r="F1229">
        <v>1.5</v>
      </c>
      <c r="G1229">
        <v>0</v>
      </c>
      <c r="H1229">
        <v>181</v>
      </c>
      <c r="I1229">
        <v>331</v>
      </c>
      <c r="J1229">
        <v>204</v>
      </c>
      <c r="K1229">
        <v>1060</v>
      </c>
      <c r="L1229">
        <v>241</v>
      </c>
      <c r="M1229">
        <v>0</v>
      </c>
      <c r="N1229">
        <v>0</v>
      </c>
      <c r="O1229">
        <v>0</v>
      </c>
      <c r="P1229">
        <v>0</v>
      </c>
      <c r="Q1229">
        <v>1060</v>
      </c>
      <c r="R1229">
        <v>0</v>
      </c>
      <c r="S1229">
        <v>0</v>
      </c>
      <c r="T1229">
        <v>296</v>
      </c>
      <c r="U1229">
        <v>248</v>
      </c>
      <c r="V1229">
        <v>1439</v>
      </c>
      <c r="W1229">
        <v>0</v>
      </c>
      <c r="X1229">
        <v>0</v>
      </c>
      <c r="Y1229">
        <v>448</v>
      </c>
      <c r="Z1229">
        <v>0</v>
      </c>
      <c r="AA1229">
        <v>21</v>
      </c>
      <c r="AB1229">
        <v>0</v>
      </c>
      <c r="AC1229">
        <v>0</v>
      </c>
      <c r="AD1229">
        <v>0</v>
      </c>
      <c r="AE1229">
        <v>2452</v>
      </c>
      <c r="AF1229">
        <v>3104</v>
      </c>
      <c r="AJ1229">
        <v>8.0500000000000007</v>
      </c>
      <c r="AK1229" t="str">
        <f t="shared" si="19"/>
        <v>KM007-6200</v>
      </c>
    </row>
    <row r="1230" spans="1:37">
      <c r="A1230" t="s">
        <v>2235</v>
      </c>
      <c r="B1230" t="s">
        <v>2236</v>
      </c>
      <c r="C1230" t="s">
        <v>110</v>
      </c>
      <c r="E1230">
        <v>43</v>
      </c>
      <c r="F1230">
        <v>0</v>
      </c>
      <c r="G1230">
        <v>0</v>
      </c>
      <c r="H1230">
        <v>2</v>
      </c>
      <c r="I1230">
        <v>1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6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6</v>
      </c>
      <c r="AF1230">
        <v>0</v>
      </c>
      <c r="AJ1230">
        <v>0</v>
      </c>
      <c r="AK1230" t="str">
        <f t="shared" si="19"/>
        <v>KM027-5000</v>
      </c>
    </row>
    <row r="1231" spans="1:37">
      <c r="A1231" t="s">
        <v>2237</v>
      </c>
      <c r="B1231" t="s">
        <v>2236</v>
      </c>
      <c r="C1231" t="s">
        <v>110</v>
      </c>
      <c r="E1231">
        <v>43</v>
      </c>
      <c r="F1231">
        <v>1.1000000000000001</v>
      </c>
      <c r="G1231">
        <v>2</v>
      </c>
      <c r="H1231">
        <v>369</v>
      </c>
      <c r="I1231">
        <v>293</v>
      </c>
      <c r="J1231">
        <v>189</v>
      </c>
      <c r="K1231">
        <v>1569</v>
      </c>
      <c r="L1231">
        <v>259</v>
      </c>
      <c r="M1231">
        <v>0</v>
      </c>
      <c r="N1231">
        <v>1</v>
      </c>
      <c r="O1231">
        <v>0</v>
      </c>
      <c r="P1231">
        <v>0</v>
      </c>
      <c r="Q1231">
        <v>1568</v>
      </c>
      <c r="R1231">
        <v>286</v>
      </c>
      <c r="S1231">
        <v>0</v>
      </c>
      <c r="T1231">
        <v>819</v>
      </c>
      <c r="U1231">
        <v>289</v>
      </c>
      <c r="V1231">
        <v>0</v>
      </c>
      <c r="W1231">
        <v>0</v>
      </c>
      <c r="X1231">
        <v>650</v>
      </c>
      <c r="Y1231">
        <v>298</v>
      </c>
      <c r="Z1231">
        <v>0</v>
      </c>
      <c r="AA1231">
        <v>95</v>
      </c>
      <c r="AB1231">
        <v>117</v>
      </c>
      <c r="AC1231">
        <v>0</v>
      </c>
      <c r="AD1231">
        <v>0</v>
      </c>
      <c r="AE1231">
        <v>2268</v>
      </c>
      <c r="AF1231">
        <v>3923</v>
      </c>
      <c r="AJ1231">
        <v>7.72</v>
      </c>
      <c r="AK1231" t="str">
        <f t="shared" si="19"/>
        <v>KM027-6200</v>
      </c>
    </row>
    <row r="1232" spans="1:37">
      <c r="A1232" t="s">
        <v>2238</v>
      </c>
      <c r="B1232" t="s">
        <v>2239</v>
      </c>
      <c r="C1232" t="s">
        <v>110</v>
      </c>
      <c r="E1232">
        <v>43</v>
      </c>
      <c r="F1232">
        <v>1.2</v>
      </c>
      <c r="G1232">
        <v>0</v>
      </c>
      <c r="H1232">
        <v>234</v>
      </c>
      <c r="I1232">
        <v>214</v>
      </c>
      <c r="J1232">
        <v>168</v>
      </c>
      <c r="K1232">
        <v>1099</v>
      </c>
      <c r="L1232">
        <v>90</v>
      </c>
      <c r="M1232">
        <v>0</v>
      </c>
      <c r="N1232">
        <v>0</v>
      </c>
      <c r="O1232">
        <v>0</v>
      </c>
      <c r="P1232">
        <v>0</v>
      </c>
      <c r="Q1232">
        <v>1099</v>
      </c>
      <c r="R1232">
        <v>0</v>
      </c>
      <c r="S1232">
        <v>0</v>
      </c>
      <c r="T1232">
        <v>701</v>
      </c>
      <c r="U1232">
        <v>0</v>
      </c>
      <c r="V1232">
        <v>0</v>
      </c>
      <c r="W1232">
        <v>255</v>
      </c>
      <c r="X1232">
        <v>329</v>
      </c>
      <c r="Y1232">
        <v>235</v>
      </c>
      <c r="Z1232">
        <v>79</v>
      </c>
      <c r="AA1232">
        <v>96</v>
      </c>
      <c r="AB1232">
        <v>321</v>
      </c>
      <c r="AC1232">
        <v>0</v>
      </c>
      <c r="AD1232">
        <v>0</v>
      </c>
      <c r="AE1232">
        <v>2016</v>
      </c>
      <c r="AF1232">
        <v>2078</v>
      </c>
      <c r="AJ1232">
        <v>7.5</v>
      </c>
      <c r="AK1232" t="str">
        <f t="shared" si="19"/>
        <v>KM028-6200</v>
      </c>
    </row>
    <row r="1233" spans="1:37">
      <c r="A1233" t="s">
        <v>2240</v>
      </c>
      <c r="B1233" t="s">
        <v>2241</v>
      </c>
      <c r="C1233" t="s">
        <v>110</v>
      </c>
      <c r="D1233" t="s">
        <v>2242</v>
      </c>
      <c r="E1233">
        <v>50</v>
      </c>
      <c r="F1233">
        <v>33.200000000000003</v>
      </c>
      <c r="G1233">
        <v>0</v>
      </c>
      <c r="H1233">
        <v>8</v>
      </c>
      <c r="I1233">
        <v>22</v>
      </c>
      <c r="J1233">
        <v>28</v>
      </c>
      <c r="K1233">
        <v>1061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1061</v>
      </c>
      <c r="R1233">
        <v>0</v>
      </c>
      <c r="S1233">
        <v>0</v>
      </c>
      <c r="T1233">
        <v>0</v>
      </c>
      <c r="U1233">
        <v>24</v>
      </c>
      <c r="V1233">
        <v>105</v>
      </c>
      <c r="W1233">
        <v>0</v>
      </c>
      <c r="X1233">
        <v>0</v>
      </c>
      <c r="Y1233">
        <v>56</v>
      </c>
      <c r="Z1233">
        <v>66</v>
      </c>
      <c r="AA1233">
        <v>0</v>
      </c>
      <c r="AB1233">
        <v>25</v>
      </c>
      <c r="AC1233">
        <v>49</v>
      </c>
      <c r="AD1233">
        <v>13</v>
      </c>
      <c r="AE1233">
        <v>338</v>
      </c>
      <c r="AF1233">
        <v>340</v>
      </c>
      <c r="AJ1233">
        <v>4.1399999999999997</v>
      </c>
      <c r="AK1233" t="str">
        <f t="shared" si="19"/>
        <v>LD601-5000</v>
      </c>
    </row>
    <row r="1234" spans="1:37">
      <c r="A1234" t="s">
        <v>2243</v>
      </c>
      <c r="B1234" t="s">
        <v>2244</v>
      </c>
      <c r="C1234" t="s">
        <v>110</v>
      </c>
      <c r="D1234" t="s">
        <v>2242</v>
      </c>
      <c r="E1234">
        <v>50</v>
      </c>
      <c r="F1234">
        <v>9.9</v>
      </c>
      <c r="G1234">
        <v>16</v>
      </c>
      <c r="H1234">
        <v>82</v>
      </c>
      <c r="I1234">
        <v>60</v>
      </c>
      <c r="J1234">
        <v>50</v>
      </c>
      <c r="K1234">
        <v>3241</v>
      </c>
      <c r="L1234">
        <v>69</v>
      </c>
      <c r="M1234">
        <v>0</v>
      </c>
      <c r="N1234">
        <v>13</v>
      </c>
      <c r="O1234">
        <v>0</v>
      </c>
      <c r="P1234">
        <v>0</v>
      </c>
      <c r="Q1234">
        <v>3228</v>
      </c>
      <c r="R1234">
        <v>128</v>
      </c>
      <c r="S1234">
        <v>0</v>
      </c>
      <c r="T1234">
        <v>234</v>
      </c>
      <c r="U1234">
        <v>11</v>
      </c>
      <c r="V1234">
        <v>55</v>
      </c>
      <c r="W1234">
        <v>54</v>
      </c>
      <c r="X1234">
        <v>5</v>
      </c>
      <c r="Y1234">
        <v>0</v>
      </c>
      <c r="Z1234">
        <v>0</v>
      </c>
      <c r="AA1234">
        <v>134</v>
      </c>
      <c r="AB1234">
        <v>0</v>
      </c>
      <c r="AC1234">
        <v>112</v>
      </c>
      <c r="AD1234">
        <v>0</v>
      </c>
      <c r="AE1234">
        <v>605</v>
      </c>
      <c r="AF1234">
        <v>961</v>
      </c>
      <c r="AJ1234">
        <v>4.1399999999999997</v>
      </c>
      <c r="AK1234" t="str">
        <f t="shared" si="19"/>
        <v>LD601-6200</v>
      </c>
    </row>
    <row r="1235" spans="1:37">
      <c r="A1235" t="s">
        <v>2245</v>
      </c>
      <c r="B1235" t="s">
        <v>2246</v>
      </c>
      <c r="C1235" t="s">
        <v>313</v>
      </c>
      <c r="D1235" t="s">
        <v>2180</v>
      </c>
      <c r="E1235">
        <v>43</v>
      </c>
      <c r="F1235">
        <v>0</v>
      </c>
      <c r="G1235">
        <v>37</v>
      </c>
      <c r="H1235">
        <v>169</v>
      </c>
      <c r="I1235">
        <v>152</v>
      </c>
      <c r="J1235">
        <v>119</v>
      </c>
      <c r="K1235">
        <v>0</v>
      </c>
      <c r="L1235">
        <v>88</v>
      </c>
      <c r="M1235">
        <v>0</v>
      </c>
      <c r="N1235">
        <v>31</v>
      </c>
      <c r="O1235">
        <v>0</v>
      </c>
      <c r="P1235">
        <v>0</v>
      </c>
      <c r="Q1235">
        <v>-31</v>
      </c>
      <c r="R1235">
        <v>40</v>
      </c>
      <c r="S1235">
        <v>196</v>
      </c>
      <c r="T1235">
        <v>181</v>
      </c>
      <c r="U1235">
        <v>129</v>
      </c>
      <c r="V1235">
        <v>0</v>
      </c>
      <c r="W1235">
        <v>80</v>
      </c>
      <c r="X1235">
        <v>324</v>
      </c>
      <c r="Y1235">
        <v>105</v>
      </c>
      <c r="Z1235">
        <v>8</v>
      </c>
      <c r="AA1235">
        <v>127</v>
      </c>
      <c r="AB1235">
        <v>52</v>
      </c>
      <c r="AC1235">
        <v>48</v>
      </c>
      <c r="AD1235">
        <v>173</v>
      </c>
      <c r="AE1235">
        <v>1423</v>
      </c>
      <c r="AF1235">
        <v>1179</v>
      </c>
      <c r="AJ1235">
        <v>6.41</v>
      </c>
      <c r="AK1235" t="str">
        <f t="shared" si="19"/>
        <v>LN601-5000</v>
      </c>
    </row>
    <row r="1236" spans="1:37">
      <c r="A1236" t="s">
        <v>2247</v>
      </c>
      <c r="B1236" t="s">
        <v>2246</v>
      </c>
      <c r="C1236" t="s">
        <v>313</v>
      </c>
      <c r="D1236" t="s">
        <v>2180</v>
      </c>
      <c r="E1236">
        <v>43</v>
      </c>
      <c r="F1236">
        <v>18.100000000000001</v>
      </c>
      <c r="G1236">
        <v>38</v>
      </c>
      <c r="H1236">
        <v>22</v>
      </c>
      <c r="I1236">
        <v>25</v>
      </c>
      <c r="J1236">
        <v>36</v>
      </c>
      <c r="K1236">
        <v>1625</v>
      </c>
      <c r="L1236">
        <v>47</v>
      </c>
      <c r="M1236">
        <v>0</v>
      </c>
      <c r="N1236">
        <v>32</v>
      </c>
      <c r="O1236">
        <v>0</v>
      </c>
      <c r="P1236">
        <v>0</v>
      </c>
      <c r="Q1236">
        <v>1593</v>
      </c>
      <c r="R1236">
        <v>72</v>
      </c>
      <c r="S1236">
        <v>5</v>
      </c>
      <c r="T1236">
        <v>61</v>
      </c>
      <c r="U1236">
        <v>0</v>
      </c>
      <c r="V1236">
        <v>62</v>
      </c>
      <c r="W1236">
        <v>0</v>
      </c>
      <c r="X1236">
        <v>23</v>
      </c>
      <c r="Y1236">
        <v>73</v>
      </c>
      <c r="Z1236">
        <v>89</v>
      </c>
      <c r="AA1236">
        <v>0</v>
      </c>
      <c r="AB1236">
        <v>16</v>
      </c>
      <c r="AC1236">
        <v>0</v>
      </c>
      <c r="AD1236">
        <v>98</v>
      </c>
      <c r="AE1236">
        <v>427</v>
      </c>
      <c r="AF1236">
        <v>720</v>
      </c>
      <c r="AJ1236">
        <v>5.27</v>
      </c>
      <c r="AK1236" t="str">
        <f t="shared" si="19"/>
        <v>LN601-6200</v>
      </c>
    </row>
    <row r="1237" spans="1:37">
      <c r="A1237" t="s">
        <v>2248</v>
      </c>
      <c r="B1237" t="s">
        <v>2249</v>
      </c>
      <c r="C1237" t="s">
        <v>313</v>
      </c>
      <c r="D1237" t="s">
        <v>2180</v>
      </c>
      <c r="E1237">
        <v>43</v>
      </c>
      <c r="F1237">
        <v>0.3</v>
      </c>
      <c r="G1237">
        <v>60</v>
      </c>
      <c r="H1237">
        <v>92</v>
      </c>
      <c r="I1237">
        <v>98</v>
      </c>
      <c r="J1237">
        <v>117</v>
      </c>
      <c r="K1237">
        <v>153</v>
      </c>
      <c r="L1237">
        <v>43</v>
      </c>
      <c r="M1237">
        <v>0</v>
      </c>
      <c r="N1237">
        <v>50</v>
      </c>
      <c r="O1237">
        <v>0</v>
      </c>
      <c r="P1237">
        <v>0</v>
      </c>
      <c r="Q1237">
        <v>103</v>
      </c>
      <c r="R1237">
        <v>0</v>
      </c>
      <c r="S1237">
        <v>138</v>
      </c>
      <c r="T1237">
        <v>47</v>
      </c>
      <c r="U1237">
        <v>92</v>
      </c>
      <c r="V1237">
        <v>88</v>
      </c>
      <c r="W1237">
        <v>0</v>
      </c>
      <c r="X1237">
        <v>221</v>
      </c>
      <c r="Y1237">
        <v>231</v>
      </c>
      <c r="Z1237">
        <v>284</v>
      </c>
      <c r="AA1237">
        <v>164</v>
      </c>
      <c r="AB1237">
        <v>0</v>
      </c>
      <c r="AC1237">
        <v>50</v>
      </c>
      <c r="AD1237">
        <v>87</v>
      </c>
      <c r="AE1237">
        <v>1402</v>
      </c>
      <c r="AF1237">
        <v>974</v>
      </c>
      <c r="AJ1237">
        <v>5.4</v>
      </c>
      <c r="AK1237" t="str">
        <f t="shared" si="19"/>
        <v>LN602-5000</v>
      </c>
    </row>
    <row r="1238" spans="1:37">
      <c r="A1238" t="s">
        <v>2250</v>
      </c>
      <c r="B1238" t="s">
        <v>2249</v>
      </c>
      <c r="C1238" t="s">
        <v>313</v>
      </c>
      <c r="D1238" t="s">
        <v>2180</v>
      </c>
      <c r="E1238">
        <v>43</v>
      </c>
      <c r="F1238">
        <v>1.9</v>
      </c>
      <c r="G1238">
        <v>55</v>
      </c>
      <c r="H1238">
        <v>184</v>
      </c>
      <c r="I1238">
        <v>130</v>
      </c>
      <c r="J1238">
        <v>102</v>
      </c>
      <c r="K1238">
        <v>1468</v>
      </c>
      <c r="L1238">
        <v>133</v>
      </c>
      <c r="M1238">
        <v>0</v>
      </c>
      <c r="N1238">
        <v>46</v>
      </c>
      <c r="O1238">
        <v>0</v>
      </c>
      <c r="P1238">
        <v>0</v>
      </c>
      <c r="Q1238">
        <v>1422</v>
      </c>
      <c r="R1238">
        <v>13</v>
      </c>
      <c r="S1238">
        <v>223</v>
      </c>
      <c r="T1238">
        <v>157</v>
      </c>
      <c r="U1238">
        <v>172</v>
      </c>
      <c r="V1238">
        <v>0</v>
      </c>
      <c r="W1238">
        <v>120</v>
      </c>
      <c r="X1238">
        <v>106</v>
      </c>
      <c r="Y1238">
        <v>21</v>
      </c>
      <c r="Z1238">
        <v>15</v>
      </c>
      <c r="AA1238">
        <v>109</v>
      </c>
      <c r="AB1238">
        <v>250</v>
      </c>
      <c r="AC1238">
        <v>46</v>
      </c>
      <c r="AD1238">
        <v>0</v>
      </c>
      <c r="AE1238">
        <v>1219</v>
      </c>
      <c r="AF1238">
        <v>1162</v>
      </c>
      <c r="AJ1238">
        <v>5.33</v>
      </c>
      <c r="AK1238" t="str">
        <f t="shared" si="19"/>
        <v>LN602-6200</v>
      </c>
    </row>
    <row r="1239" spans="1:37">
      <c r="A1239" t="s">
        <v>2251</v>
      </c>
      <c r="B1239" t="s">
        <v>2252</v>
      </c>
      <c r="C1239" t="s">
        <v>275</v>
      </c>
      <c r="E1239">
        <v>50</v>
      </c>
      <c r="F1239">
        <v>0</v>
      </c>
      <c r="G1239">
        <v>0</v>
      </c>
      <c r="H1239">
        <v>4</v>
      </c>
      <c r="I1239">
        <v>2</v>
      </c>
      <c r="J1239">
        <v>3</v>
      </c>
      <c r="K1239">
        <v>0</v>
      </c>
      <c r="L1239">
        <v>4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12</v>
      </c>
      <c r="V1239">
        <v>0</v>
      </c>
      <c r="W1239">
        <v>0</v>
      </c>
      <c r="X1239">
        <v>0</v>
      </c>
      <c r="Y1239">
        <v>16</v>
      </c>
      <c r="Z1239">
        <v>0</v>
      </c>
      <c r="AA1239">
        <v>0</v>
      </c>
      <c r="AB1239">
        <v>0</v>
      </c>
      <c r="AC1239">
        <v>0</v>
      </c>
      <c r="AD1239">
        <v>13</v>
      </c>
      <c r="AE1239">
        <v>41</v>
      </c>
      <c r="AF1239">
        <v>51</v>
      </c>
      <c r="AJ1239">
        <v>5.68</v>
      </c>
      <c r="AK1239" t="str">
        <f t="shared" si="19"/>
        <v>LU301-5000</v>
      </c>
    </row>
    <row r="1240" spans="1:37">
      <c r="A1240" t="s">
        <v>2253</v>
      </c>
      <c r="B1240" t="s">
        <v>2252</v>
      </c>
      <c r="C1240" t="s">
        <v>275</v>
      </c>
      <c r="E1240">
        <v>50</v>
      </c>
      <c r="F1240">
        <v>4.0999999999999996</v>
      </c>
      <c r="G1240">
        <v>1</v>
      </c>
      <c r="H1240">
        <v>52</v>
      </c>
      <c r="I1240">
        <v>34</v>
      </c>
      <c r="J1240">
        <v>28</v>
      </c>
      <c r="K1240">
        <v>861</v>
      </c>
      <c r="L1240">
        <v>88</v>
      </c>
      <c r="M1240">
        <v>0</v>
      </c>
      <c r="N1240">
        <v>1</v>
      </c>
      <c r="O1240">
        <v>0</v>
      </c>
      <c r="P1240">
        <v>0</v>
      </c>
      <c r="Q1240">
        <v>860</v>
      </c>
      <c r="R1240">
        <v>58</v>
      </c>
      <c r="S1240">
        <v>77</v>
      </c>
      <c r="T1240">
        <v>54</v>
      </c>
      <c r="U1240">
        <v>26</v>
      </c>
      <c r="V1240">
        <v>0</v>
      </c>
      <c r="W1240">
        <v>43</v>
      </c>
      <c r="X1240">
        <v>6</v>
      </c>
      <c r="Y1240">
        <v>0</v>
      </c>
      <c r="Z1240">
        <v>0</v>
      </c>
      <c r="AA1240">
        <v>57</v>
      </c>
      <c r="AB1240">
        <v>0</v>
      </c>
      <c r="AC1240">
        <v>51</v>
      </c>
      <c r="AD1240">
        <v>23</v>
      </c>
      <c r="AE1240">
        <v>337</v>
      </c>
      <c r="AF1240">
        <v>314</v>
      </c>
      <c r="AJ1240">
        <v>5.84</v>
      </c>
      <c r="AK1240" t="str">
        <f t="shared" si="19"/>
        <v>LU301-6200</v>
      </c>
    </row>
    <row r="1241" spans="1:37">
      <c r="A1241" t="s">
        <v>2254</v>
      </c>
      <c r="B1241" t="s">
        <v>2255</v>
      </c>
      <c r="C1241" t="s">
        <v>275</v>
      </c>
      <c r="E1241">
        <v>50</v>
      </c>
      <c r="F1241">
        <v>1.2</v>
      </c>
      <c r="G1241">
        <v>0</v>
      </c>
      <c r="H1241">
        <v>63</v>
      </c>
      <c r="I1241">
        <v>42</v>
      </c>
      <c r="J1241">
        <v>35</v>
      </c>
      <c r="K1241">
        <v>293</v>
      </c>
      <c r="L1241">
        <v>48</v>
      </c>
      <c r="M1241">
        <v>0</v>
      </c>
      <c r="N1241">
        <v>0</v>
      </c>
      <c r="O1241">
        <v>0</v>
      </c>
      <c r="P1241">
        <v>0</v>
      </c>
      <c r="Q1241">
        <v>293</v>
      </c>
      <c r="R1241">
        <v>0</v>
      </c>
      <c r="S1241">
        <v>59</v>
      </c>
      <c r="T1241">
        <v>72</v>
      </c>
      <c r="U1241">
        <v>59</v>
      </c>
      <c r="V1241">
        <v>0</v>
      </c>
      <c r="W1241">
        <v>32</v>
      </c>
      <c r="X1241">
        <v>32</v>
      </c>
      <c r="Y1241">
        <v>40</v>
      </c>
      <c r="Z1241">
        <v>0</v>
      </c>
      <c r="AA1241">
        <v>7</v>
      </c>
      <c r="AB1241">
        <v>22</v>
      </c>
      <c r="AC1241">
        <v>0</v>
      </c>
      <c r="AD1241">
        <v>94</v>
      </c>
      <c r="AE1241">
        <v>417</v>
      </c>
      <c r="AF1241">
        <v>197</v>
      </c>
      <c r="AJ1241">
        <v>6.41</v>
      </c>
      <c r="AK1241" t="str">
        <f t="shared" si="19"/>
        <v>LU601-5000</v>
      </c>
    </row>
    <row r="1242" spans="1:37">
      <c r="A1242" t="s">
        <v>2256</v>
      </c>
      <c r="B1242" t="s">
        <v>2257</v>
      </c>
      <c r="C1242" t="s">
        <v>275</v>
      </c>
      <c r="E1242">
        <v>50</v>
      </c>
      <c r="F1242">
        <v>4.8</v>
      </c>
      <c r="G1242">
        <v>24</v>
      </c>
      <c r="H1242">
        <v>73</v>
      </c>
      <c r="I1242">
        <v>64</v>
      </c>
      <c r="J1242">
        <v>44</v>
      </c>
      <c r="K1242">
        <v>1422</v>
      </c>
      <c r="L1242">
        <v>81</v>
      </c>
      <c r="M1242">
        <v>0</v>
      </c>
      <c r="N1242">
        <v>20</v>
      </c>
      <c r="O1242">
        <v>0</v>
      </c>
      <c r="P1242">
        <v>0</v>
      </c>
      <c r="Q1242">
        <v>1402</v>
      </c>
      <c r="R1242">
        <v>0</v>
      </c>
      <c r="S1242">
        <v>0</v>
      </c>
      <c r="T1242">
        <v>112</v>
      </c>
      <c r="U1242">
        <v>107</v>
      </c>
      <c r="V1242">
        <v>0</v>
      </c>
      <c r="W1242">
        <v>110</v>
      </c>
      <c r="X1242">
        <v>56</v>
      </c>
      <c r="Y1242">
        <v>125</v>
      </c>
      <c r="Z1242">
        <v>0</v>
      </c>
      <c r="AA1242">
        <v>0</v>
      </c>
      <c r="AB1242">
        <v>20</v>
      </c>
      <c r="AC1242">
        <v>0</v>
      </c>
      <c r="AD1242">
        <v>0</v>
      </c>
      <c r="AE1242">
        <v>530</v>
      </c>
      <c r="AF1242">
        <v>752</v>
      </c>
      <c r="AJ1242">
        <v>6.41</v>
      </c>
      <c r="AK1242" t="str">
        <f t="shared" si="19"/>
        <v>LU601-6200</v>
      </c>
    </row>
    <row r="1243" spans="1:37">
      <c r="A1243" t="s">
        <v>2258</v>
      </c>
      <c r="B1243" t="s">
        <v>2259</v>
      </c>
      <c r="C1243" t="s">
        <v>275</v>
      </c>
      <c r="D1243" t="s">
        <v>2068</v>
      </c>
      <c r="E1243">
        <v>50</v>
      </c>
      <c r="F1243">
        <v>0</v>
      </c>
      <c r="G1243">
        <v>0</v>
      </c>
      <c r="H1243">
        <v>0</v>
      </c>
      <c r="I1243">
        <v>0</v>
      </c>
      <c r="J1243">
        <v>4</v>
      </c>
      <c r="K1243">
        <v>851</v>
      </c>
      <c r="L1243">
        <v>28</v>
      </c>
      <c r="M1243">
        <v>0</v>
      </c>
      <c r="N1243">
        <v>0</v>
      </c>
      <c r="O1243">
        <v>0</v>
      </c>
      <c r="P1243">
        <v>0</v>
      </c>
      <c r="Q1243">
        <v>851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45</v>
      </c>
      <c r="AE1243">
        <v>45</v>
      </c>
      <c r="AF1243">
        <v>17</v>
      </c>
      <c r="AJ1243">
        <v>4.76</v>
      </c>
      <c r="AK1243" t="str">
        <f t="shared" si="19"/>
        <v>LU602-6200</v>
      </c>
    </row>
    <row r="1244" spans="1:37">
      <c r="A1244" t="s">
        <v>2261</v>
      </c>
      <c r="B1244" t="s">
        <v>72</v>
      </c>
      <c r="C1244" t="s">
        <v>58</v>
      </c>
      <c r="E1244">
        <v>23</v>
      </c>
      <c r="F1244">
        <v>12.8</v>
      </c>
      <c r="G1244">
        <v>227</v>
      </c>
      <c r="H1244">
        <v>87</v>
      </c>
      <c r="I1244">
        <v>200</v>
      </c>
      <c r="J1244">
        <v>379</v>
      </c>
      <c r="K1244">
        <v>4627</v>
      </c>
      <c r="L1244">
        <v>63</v>
      </c>
      <c r="M1244">
        <v>0</v>
      </c>
      <c r="N1244">
        <v>190</v>
      </c>
      <c r="O1244">
        <v>0</v>
      </c>
      <c r="P1244">
        <v>0</v>
      </c>
      <c r="Q1244">
        <v>4437</v>
      </c>
      <c r="R1244">
        <v>126</v>
      </c>
      <c r="S1244">
        <v>0</v>
      </c>
      <c r="T1244">
        <v>0</v>
      </c>
      <c r="U1244">
        <v>260</v>
      </c>
      <c r="V1244">
        <v>629</v>
      </c>
      <c r="W1244">
        <v>310</v>
      </c>
      <c r="X1244">
        <v>0</v>
      </c>
      <c r="Y1244">
        <v>0</v>
      </c>
      <c r="Z1244">
        <v>0</v>
      </c>
      <c r="AA1244">
        <v>0</v>
      </c>
      <c r="AB1244">
        <v>1117</v>
      </c>
      <c r="AC1244">
        <v>1621</v>
      </c>
      <c r="AD1244">
        <v>614</v>
      </c>
      <c r="AE1244">
        <v>4551</v>
      </c>
      <c r="AF1244">
        <v>12033</v>
      </c>
      <c r="AJ1244">
        <v>2.35</v>
      </c>
      <c r="AK1244" t="str">
        <f t="shared" si="19"/>
        <v>M0740-5000</v>
      </c>
    </row>
    <row r="1245" spans="1:37">
      <c r="A1245" t="s">
        <v>2262</v>
      </c>
      <c r="B1245" t="s">
        <v>72</v>
      </c>
      <c r="C1245" t="s">
        <v>58</v>
      </c>
      <c r="E1245">
        <v>23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4652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4652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J1245">
        <v>2.15</v>
      </c>
      <c r="AK1245" t="str">
        <f t="shared" si="19"/>
        <v>M0740-6200</v>
      </c>
    </row>
    <row r="1246" spans="1:37">
      <c r="A1246" t="s">
        <v>2263</v>
      </c>
      <c r="B1246" t="s">
        <v>104</v>
      </c>
      <c r="C1246" t="s">
        <v>68</v>
      </c>
      <c r="D1246" t="s">
        <v>2264</v>
      </c>
      <c r="E1246">
        <v>22</v>
      </c>
      <c r="F1246">
        <v>0</v>
      </c>
      <c r="G1246">
        <v>2</v>
      </c>
      <c r="H1246">
        <v>0</v>
      </c>
      <c r="I1246">
        <v>0</v>
      </c>
      <c r="J1246">
        <v>9</v>
      </c>
      <c r="K1246">
        <v>1924</v>
      </c>
      <c r="L1246">
        <v>0</v>
      </c>
      <c r="M1246">
        <v>0</v>
      </c>
      <c r="N1246">
        <v>2</v>
      </c>
      <c r="O1246">
        <v>0</v>
      </c>
      <c r="P1246">
        <v>0</v>
      </c>
      <c r="Q1246">
        <v>1922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54</v>
      </c>
      <c r="AB1246">
        <v>50</v>
      </c>
      <c r="AC1246">
        <v>0</v>
      </c>
      <c r="AD1246">
        <v>0</v>
      </c>
      <c r="AE1246">
        <v>104</v>
      </c>
      <c r="AF1246">
        <v>1659</v>
      </c>
      <c r="AJ1246">
        <v>3.59</v>
      </c>
      <c r="AK1246" t="str">
        <f t="shared" si="19"/>
        <v>M0791-3700</v>
      </c>
    </row>
    <row r="1247" spans="1:37">
      <c r="A1247" t="s">
        <v>2265</v>
      </c>
      <c r="B1247" t="s">
        <v>104</v>
      </c>
      <c r="C1247" t="s">
        <v>68</v>
      </c>
      <c r="D1247" t="s">
        <v>2264</v>
      </c>
      <c r="E1247">
        <v>22</v>
      </c>
      <c r="F1247">
        <v>0.6</v>
      </c>
      <c r="G1247">
        <v>309</v>
      </c>
      <c r="H1247">
        <v>359</v>
      </c>
      <c r="I1247">
        <v>381</v>
      </c>
      <c r="J1247">
        <v>349</v>
      </c>
      <c r="K1247">
        <v>1101</v>
      </c>
      <c r="L1247">
        <v>257</v>
      </c>
      <c r="M1247">
        <v>0</v>
      </c>
      <c r="N1247">
        <v>257</v>
      </c>
      <c r="O1247">
        <v>0</v>
      </c>
      <c r="P1247">
        <v>0</v>
      </c>
      <c r="Q1247">
        <v>844</v>
      </c>
      <c r="R1247">
        <v>25</v>
      </c>
      <c r="S1247">
        <v>365</v>
      </c>
      <c r="T1247">
        <v>197</v>
      </c>
      <c r="U1247">
        <v>515</v>
      </c>
      <c r="V1247">
        <v>306</v>
      </c>
      <c r="W1247">
        <v>299</v>
      </c>
      <c r="X1247">
        <v>601</v>
      </c>
      <c r="Y1247">
        <v>614</v>
      </c>
      <c r="Z1247">
        <v>262</v>
      </c>
      <c r="AA1247">
        <v>459</v>
      </c>
      <c r="AB1247">
        <v>83</v>
      </c>
      <c r="AC1247">
        <v>393</v>
      </c>
      <c r="AD1247">
        <v>91</v>
      </c>
      <c r="AE1247">
        <v>4185</v>
      </c>
      <c r="AF1247">
        <v>4866</v>
      </c>
      <c r="AJ1247">
        <v>3.59</v>
      </c>
      <c r="AK1247" t="str">
        <f t="shared" si="19"/>
        <v>M0791-5000</v>
      </c>
    </row>
    <row r="1248" spans="1:37">
      <c r="A1248" t="s">
        <v>2266</v>
      </c>
      <c r="B1248" t="s">
        <v>104</v>
      </c>
      <c r="C1248" t="s">
        <v>68</v>
      </c>
      <c r="D1248" t="s">
        <v>2264</v>
      </c>
      <c r="E1248">
        <v>22</v>
      </c>
      <c r="F1248">
        <v>3</v>
      </c>
      <c r="G1248">
        <v>34</v>
      </c>
      <c r="H1248">
        <v>48</v>
      </c>
      <c r="I1248">
        <v>93</v>
      </c>
      <c r="J1248">
        <v>89</v>
      </c>
      <c r="K1248">
        <v>607</v>
      </c>
      <c r="L1248">
        <v>115</v>
      </c>
      <c r="M1248">
        <v>0</v>
      </c>
      <c r="N1248">
        <v>28</v>
      </c>
      <c r="O1248">
        <v>0</v>
      </c>
      <c r="P1248">
        <v>0</v>
      </c>
      <c r="Q1248">
        <v>579</v>
      </c>
      <c r="R1248">
        <v>184</v>
      </c>
      <c r="S1248">
        <v>98</v>
      </c>
      <c r="T1248">
        <v>0</v>
      </c>
      <c r="U1248">
        <v>46</v>
      </c>
      <c r="V1248">
        <v>192</v>
      </c>
      <c r="W1248">
        <v>137</v>
      </c>
      <c r="X1248">
        <v>82</v>
      </c>
      <c r="Y1248">
        <v>148</v>
      </c>
      <c r="Z1248">
        <v>0</v>
      </c>
      <c r="AA1248">
        <v>149</v>
      </c>
      <c r="AB1248">
        <v>0</v>
      </c>
      <c r="AC1248">
        <v>149</v>
      </c>
      <c r="AD1248">
        <v>67</v>
      </c>
      <c r="AE1248">
        <v>1068</v>
      </c>
      <c r="AF1248">
        <v>2267</v>
      </c>
      <c r="AJ1248">
        <v>3.59</v>
      </c>
      <c r="AK1248" t="str">
        <f t="shared" si="19"/>
        <v>M0791-6200</v>
      </c>
    </row>
    <row r="1249" spans="1:37">
      <c r="A1249" t="s">
        <v>5419</v>
      </c>
      <c r="B1249" t="s">
        <v>2268</v>
      </c>
      <c r="C1249" t="s">
        <v>68</v>
      </c>
      <c r="D1249" t="s">
        <v>2269</v>
      </c>
      <c r="E1249">
        <v>22</v>
      </c>
      <c r="F1249">
        <v>8.9</v>
      </c>
      <c r="G1249">
        <v>0</v>
      </c>
      <c r="H1249">
        <v>8</v>
      </c>
      <c r="I1249">
        <v>4</v>
      </c>
      <c r="J1249">
        <v>2</v>
      </c>
      <c r="K1249">
        <v>296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296</v>
      </c>
      <c r="R1249">
        <v>0</v>
      </c>
      <c r="S1249">
        <v>0</v>
      </c>
      <c r="T1249">
        <v>25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25</v>
      </c>
      <c r="AF1249">
        <v>43</v>
      </c>
      <c r="AJ1249">
        <v>4.58</v>
      </c>
      <c r="AK1249" t="str">
        <f t="shared" si="19"/>
        <v>M0812-3700</v>
      </c>
    </row>
    <row r="1250" spans="1:37">
      <c r="A1250" t="s">
        <v>2267</v>
      </c>
      <c r="B1250" t="s">
        <v>2268</v>
      </c>
      <c r="C1250" t="s">
        <v>68</v>
      </c>
      <c r="D1250" t="s">
        <v>2269</v>
      </c>
      <c r="E1250">
        <v>22</v>
      </c>
      <c r="F1250">
        <v>0</v>
      </c>
      <c r="G1250">
        <v>7</v>
      </c>
      <c r="H1250">
        <v>92</v>
      </c>
      <c r="I1250">
        <v>80</v>
      </c>
      <c r="J1250">
        <v>63</v>
      </c>
      <c r="K1250">
        <v>0</v>
      </c>
      <c r="L1250">
        <v>173</v>
      </c>
      <c r="M1250">
        <v>0</v>
      </c>
      <c r="N1250">
        <v>6</v>
      </c>
      <c r="O1250">
        <v>0</v>
      </c>
      <c r="P1250">
        <v>0</v>
      </c>
      <c r="Q1250">
        <v>-6</v>
      </c>
      <c r="R1250">
        <v>20</v>
      </c>
      <c r="S1250">
        <v>0</v>
      </c>
      <c r="T1250">
        <v>42</v>
      </c>
      <c r="U1250">
        <v>233</v>
      </c>
      <c r="V1250">
        <v>173</v>
      </c>
      <c r="W1250">
        <v>0</v>
      </c>
      <c r="X1250">
        <v>29</v>
      </c>
      <c r="Y1250">
        <v>106</v>
      </c>
      <c r="Z1250">
        <v>170</v>
      </c>
      <c r="AA1250">
        <v>0</v>
      </c>
      <c r="AB1250">
        <v>0</v>
      </c>
      <c r="AC1250">
        <v>0</v>
      </c>
      <c r="AD1250">
        <v>0</v>
      </c>
      <c r="AE1250">
        <v>753</v>
      </c>
      <c r="AF1250">
        <v>781</v>
      </c>
      <c r="AJ1250">
        <v>5.81</v>
      </c>
      <c r="AK1250" t="str">
        <f t="shared" si="19"/>
        <v>M0812-5000</v>
      </c>
    </row>
    <row r="1251" spans="1:37">
      <c r="A1251" t="s">
        <v>2270</v>
      </c>
      <c r="B1251" t="s">
        <v>2268</v>
      </c>
      <c r="C1251" t="s">
        <v>68</v>
      </c>
      <c r="D1251" t="s">
        <v>2269</v>
      </c>
      <c r="E1251">
        <v>22</v>
      </c>
      <c r="F1251">
        <v>0</v>
      </c>
      <c r="G1251">
        <v>0</v>
      </c>
      <c r="H1251">
        <v>0</v>
      </c>
      <c r="I1251">
        <v>0</v>
      </c>
      <c r="J1251">
        <v>10</v>
      </c>
      <c r="K1251">
        <v>3437</v>
      </c>
      <c r="L1251">
        <v>140</v>
      </c>
      <c r="M1251">
        <v>0</v>
      </c>
      <c r="N1251">
        <v>0</v>
      </c>
      <c r="O1251">
        <v>0</v>
      </c>
      <c r="P1251">
        <v>0</v>
      </c>
      <c r="Q1251">
        <v>3437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118</v>
      </c>
      <c r="AA1251">
        <v>0</v>
      </c>
      <c r="AB1251">
        <v>0</v>
      </c>
      <c r="AC1251">
        <v>0</v>
      </c>
      <c r="AD1251">
        <v>0</v>
      </c>
      <c r="AE1251">
        <v>118</v>
      </c>
      <c r="AF1251">
        <v>180</v>
      </c>
      <c r="AJ1251">
        <v>5.81</v>
      </c>
      <c r="AK1251" t="str">
        <f t="shared" si="19"/>
        <v>M0812-6200</v>
      </c>
    </row>
    <row r="1252" spans="1:37">
      <c r="A1252" t="s">
        <v>2271</v>
      </c>
      <c r="B1252" t="s">
        <v>2272</v>
      </c>
      <c r="C1252" t="s">
        <v>68</v>
      </c>
      <c r="D1252" t="s">
        <v>2273</v>
      </c>
      <c r="E1252">
        <v>130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1049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1049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2.1</v>
      </c>
      <c r="AK1252" t="str">
        <f t="shared" si="19"/>
        <v>M5088-3700</v>
      </c>
    </row>
    <row r="1253" spans="1:37">
      <c r="A1253" t="s">
        <v>2274</v>
      </c>
      <c r="B1253" t="s">
        <v>2272</v>
      </c>
      <c r="C1253" t="s">
        <v>68</v>
      </c>
      <c r="D1253" t="s">
        <v>2273</v>
      </c>
      <c r="E1253">
        <v>130</v>
      </c>
      <c r="F1253">
        <v>5</v>
      </c>
      <c r="G1253">
        <v>303</v>
      </c>
      <c r="H1253">
        <v>526</v>
      </c>
      <c r="I1253">
        <v>263</v>
      </c>
      <c r="J1253">
        <v>688</v>
      </c>
      <c r="K1253">
        <v>10850</v>
      </c>
      <c r="L1253">
        <v>3565</v>
      </c>
      <c r="M1253">
        <v>0</v>
      </c>
      <c r="N1253">
        <v>253</v>
      </c>
      <c r="O1253">
        <v>0</v>
      </c>
      <c r="P1253">
        <v>0</v>
      </c>
      <c r="Q1253">
        <v>10597</v>
      </c>
      <c r="R1253">
        <v>972</v>
      </c>
      <c r="S1253">
        <v>0</v>
      </c>
      <c r="T1253">
        <v>0</v>
      </c>
      <c r="U1253">
        <v>1579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904</v>
      </c>
      <c r="AC1253">
        <v>0</v>
      </c>
      <c r="AD1253">
        <v>5772</v>
      </c>
      <c r="AE1253">
        <v>8255</v>
      </c>
      <c r="AF1253">
        <v>9336</v>
      </c>
      <c r="AJ1253">
        <v>2.99</v>
      </c>
      <c r="AK1253" t="str">
        <f t="shared" si="19"/>
        <v>M5088-5000</v>
      </c>
    </row>
    <row r="1254" spans="1:37">
      <c r="A1254" t="s">
        <v>2275</v>
      </c>
      <c r="B1254" t="s">
        <v>2276</v>
      </c>
      <c r="C1254" t="s">
        <v>183</v>
      </c>
      <c r="D1254" t="s">
        <v>2277</v>
      </c>
      <c r="E1254">
        <v>80</v>
      </c>
      <c r="F1254">
        <v>23.6</v>
      </c>
      <c r="G1254">
        <v>14</v>
      </c>
      <c r="H1254">
        <v>20</v>
      </c>
      <c r="I1254">
        <v>21</v>
      </c>
      <c r="J1254">
        <v>68</v>
      </c>
      <c r="K1254">
        <v>1900</v>
      </c>
      <c r="L1254">
        <v>66</v>
      </c>
      <c r="M1254">
        <v>0</v>
      </c>
      <c r="N1254">
        <v>12</v>
      </c>
      <c r="O1254">
        <v>0</v>
      </c>
      <c r="P1254">
        <v>0</v>
      </c>
      <c r="Q1254">
        <v>1888</v>
      </c>
      <c r="R1254">
        <v>0</v>
      </c>
      <c r="S1254">
        <v>0</v>
      </c>
      <c r="T1254">
        <v>0</v>
      </c>
      <c r="U1254">
        <v>60</v>
      </c>
      <c r="V1254">
        <v>68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230</v>
      </c>
      <c r="AD1254">
        <v>459</v>
      </c>
      <c r="AE1254">
        <v>817</v>
      </c>
      <c r="AF1254">
        <v>930</v>
      </c>
      <c r="AJ1254">
        <v>3.5232999999999999</v>
      </c>
      <c r="AK1254" t="str">
        <f t="shared" si="19"/>
        <v>M5108-5000</v>
      </c>
    </row>
    <row r="1255" spans="1:37">
      <c r="A1255" t="s">
        <v>2278</v>
      </c>
      <c r="B1255" t="s">
        <v>2279</v>
      </c>
      <c r="E1255">
        <v>0</v>
      </c>
      <c r="F1255">
        <v>48.8</v>
      </c>
      <c r="G1255">
        <v>0</v>
      </c>
      <c r="H1255">
        <v>0</v>
      </c>
      <c r="I1255">
        <v>1</v>
      </c>
      <c r="J1255">
        <v>2</v>
      </c>
      <c r="K1255">
        <v>65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65</v>
      </c>
      <c r="R1255">
        <v>0</v>
      </c>
      <c r="S1255">
        <v>0</v>
      </c>
      <c r="T1255">
        <v>0</v>
      </c>
      <c r="U1255">
        <v>1</v>
      </c>
      <c r="V1255">
        <v>0</v>
      </c>
      <c r="W1255">
        <v>0</v>
      </c>
      <c r="X1255">
        <v>6</v>
      </c>
      <c r="Y1255">
        <v>12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19</v>
      </c>
      <c r="AF1255">
        <v>117</v>
      </c>
      <c r="AJ1255" t="s">
        <v>2280</v>
      </c>
      <c r="AK1255" t="str">
        <f t="shared" si="19"/>
        <v>M5159-4800</v>
      </c>
    </row>
    <row r="1256" spans="1:37">
      <c r="A1256" t="s">
        <v>2281</v>
      </c>
      <c r="B1256" t="s">
        <v>2282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16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16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66.47</v>
      </c>
      <c r="AK1256" t="str">
        <f t="shared" si="19"/>
        <v>M5160-4200</v>
      </c>
    </row>
    <row r="1257" spans="1:37">
      <c r="A1257" t="s">
        <v>2283</v>
      </c>
      <c r="B1257" t="s">
        <v>2282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50</v>
      </c>
      <c r="L1257">
        <v>17</v>
      </c>
      <c r="M1257">
        <v>0</v>
      </c>
      <c r="N1257">
        <v>0</v>
      </c>
      <c r="O1257">
        <v>0</v>
      </c>
      <c r="P1257">
        <v>0</v>
      </c>
      <c r="Q1257">
        <v>50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 t="s">
        <v>2280</v>
      </c>
      <c r="AK1257" t="str">
        <f t="shared" si="19"/>
        <v>M5160-5000</v>
      </c>
    </row>
    <row r="1258" spans="1:37">
      <c r="A1258" t="s">
        <v>2284</v>
      </c>
      <c r="B1258" t="s">
        <v>2285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30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30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77.42</v>
      </c>
      <c r="AK1258" t="str">
        <f t="shared" si="19"/>
        <v>M5191-3800</v>
      </c>
    </row>
    <row r="1259" spans="1:37">
      <c r="A1259" t="s">
        <v>2286</v>
      </c>
      <c r="B1259" t="s">
        <v>2287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255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255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86.29</v>
      </c>
      <c r="AK1259" t="str">
        <f t="shared" si="19"/>
        <v>M5191-4800</v>
      </c>
    </row>
    <row r="1260" spans="1:37">
      <c r="A1260" t="s">
        <v>2288</v>
      </c>
      <c r="B1260" t="s">
        <v>2289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112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112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136</v>
      </c>
      <c r="AJ1260">
        <v>42.98</v>
      </c>
      <c r="AK1260" t="str">
        <f t="shared" si="19"/>
        <v>M5192-3800</v>
      </c>
    </row>
    <row r="1261" spans="1:37">
      <c r="A1261" t="s">
        <v>2290</v>
      </c>
      <c r="B1261" t="s">
        <v>2291</v>
      </c>
      <c r="C1261" t="s">
        <v>2292</v>
      </c>
      <c r="E1261">
        <v>0</v>
      </c>
      <c r="F1261">
        <v>-0.1</v>
      </c>
      <c r="G1261">
        <v>316</v>
      </c>
      <c r="H1261">
        <v>122</v>
      </c>
      <c r="I1261">
        <v>93</v>
      </c>
      <c r="J1261">
        <v>80</v>
      </c>
      <c r="K1261">
        <v>227</v>
      </c>
      <c r="L1261">
        <v>10</v>
      </c>
      <c r="M1261">
        <v>60</v>
      </c>
      <c r="N1261">
        <v>263</v>
      </c>
      <c r="O1261">
        <v>0</v>
      </c>
      <c r="P1261">
        <v>0</v>
      </c>
      <c r="Q1261">
        <v>-36</v>
      </c>
      <c r="R1261">
        <v>246</v>
      </c>
      <c r="S1261">
        <v>0</v>
      </c>
      <c r="T1261">
        <v>240</v>
      </c>
      <c r="U1261">
        <v>127</v>
      </c>
      <c r="V1261">
        <v>18</v>
      </c>
      <c r="W1261">
        <v>33</v>
      </c>
      <c r="X1261">
        <v>138</v>
      </c>
      <c r="Y1261">
        <v>0</v>
      </c>
      <c r="Z1261">
        <v>50</v>
      </c>
      <c r="AA1261">
        <v>104</v>
      </c>
      <c r="AB1261">
        <v>151</v>
      </c>
      <c r="AC1261">
        <v>48</v>
      </c>
      <c r="AD1261">
        <v>49</v>
      </c>
      <c r="AE1261">
        <v>958</v>
      </c>
      <c r="AF1261">
        <v>503</v>
      </c>
      <c r="AG1261" t="s">
        <v>2293</v>
      </c>
      <c r="AH1261">
        <v>1</v>
      </c>
      <c r="AI1261">
        <v>12</v>
      </c>
      <c r="AJ1261">
        <v>78.39</v>
      </c>
      <c r="AK1261" t="str">
        <f t="shared" si="19"/>
        <v>M5192-4000</v>
      </c>
    </row>
    <row r="1262" spans="1:37">
      <c r="A1262" t="s">
        <v>2290</v>
      </c>
      <c r="B1262" t="s">
        <v>2291</v>
      </c>
      <c r="C1262" t="s">
        <v>2292</v>
      </c>
      <c r="E1262">
        <v>0</v>
      </c>
      <c r="AG1262" t="s">
        <v>6018</v>
      </c>
      <c r="AH1262">
        <v>1</v>
      </c>
      <c r="AI1262">
        <v>300</v>
      </c>
      <c r="AK1262" t="str">
        <f t="shared" si="19"/>
        <v>M5192-4000</v>
      </c>
    </row>
    <row r="1263" spans="1:37">
      <c r="A1263" t="s">
        <v>2294</v>
      </c>
      <c r="B1263" t="s">
        <v>2291</v>
      </c>
      <c r="E1263">
        <v>0</v>
      </c>
      <c r="F1263">
        <v>1.1000000000000001</v>
      </c>
      <c r="G1263">
        <v>392</v>
      </c>
      <c r="H1263">
        <v>199</v>
      </c>
      <c r="I1263">
        <v>112</v>
      </c>
      <c r="J1263">
        <v>150</v>
      </c>
      <c r="K1263">
        <v>1220</v>
      </c>
      <c r="L1263">
        <v>1</v>
      </c>
      <c r="M1263">
        <v>0</v>
      </c>
      <c r="N1263">
        <v>327</v>
      </c>
      <c r="O1263">
        <v>0</v>
      </c>
      <c r="P1263">
        <v>0</v>
      </c>
      <c r="Q1263">
        <v>893</v>
      </c>
      <c r="R1263">
        <v>220</v>
      </c>
      <c r="S1263">
        <v>8</v>
      </c>
      <c r="T1263">
        <v>338</v>
      </c>
      <c r="U1263">
        <v>250</v>
      </c>
      <c r="V1263">
        <v>0</v>
      </c>
      <c r="W1263">
        <v>18</v>
      </c>
      <c r="X1263">
        <v>57</v>
      </c>
      <c r="Y1263">
        <v>14</v>
      </c>
      <c r="Z1263">
        <v>232</v>
      </c>
      <c r="AA1263">
        <v>483</v>
      </c>
      <c r="AB1263">
        <v>101</v>
      </c>
      <c r="AC1263">
        <v>97</v>
      </c>
      <c r="AD1263">
        <v>203</v>
      </c>
      <c r="AE1263">
        <v>1801</v>
      </c>
      <c r="AF1263">
        <v>1285</v>
      </c>
      <c r="AJ1263">
        <v>63.68</v>
      </c>
      <c r="AK1263" t="str">
        <f t="shared" si="19"/>
        <v>M5192-4800</v>
      </c>
    </row>
    <row r="1264" spans="1:37">
      <c r="A1264" t="s">
        <v>2295</v>
      </c>
      <c r="B1264" t="s">
        <v>2296</v>
      </c>
      <c r="E1264">
        <v>0</v>
      </c>
      <c r="F1264">
        <v>2.2000000000000002</v>
      </c>
      <c r="G1264">
        <v>59</v>
      </c>
      <c r="H1264">
        <v>48</v>
      </c>
      <c r="I1264">
        <v>66</v>
      </c>
      <c r="J1264">
        <v>58</v>
      </c>
      <c r="K1264">
        <v>474</v>
      </c>
      <c r="L1264">
        <v>0</v>
      </c>
      <c r="M1264">
        <v>0</v>
      </c>
      <c r="N1264">
        <v>49</v>
      </c>
      <c r="O1264">
        <v>0</v>
      </c>
      <c r="P1264">
        <v>0</v>
      </c>
      <c r="Q1264">
        <v>425</v>
      </c>
      <c r="R1264">
        <v>27</v>
      </c>
      <c r="S1264">
        <v>66</v>
      </c>
      <c r="T1264">
        <v>0</v>
      </c>
      <c r="U1264">
        <v>78</v>
      </c>
      <c r="V1264">
        <v>90</v>
      </c>
      <c r="W1264">
        <v>0</v>
      </c>
      <c r="X1264">
        <v>162</v>
      </c>
      <c r="Y1264">
        <v>48</v>
      </c>
      <c r="Z1264">
        <v>34</v>
      </c>
      <c r="AA1264">
        <v>60</v>
      </c>
      <c r="AB1264">
        <v>11</v>
      </c>
      <c r="AC1264">
        <v>6</v>
      </c>
      <c r="AD1264">
        <v>142</v>
      </c>
      <c r="AE1264">
        <v>697</v>
      </c>
      <c r="AF1264">
        <v>306</v>
      </c>
      <c r="AJ1264" t="s">
        <v>2280</v>
      </c>
      <c r="AK1264" t="str">
        <f t="shared" si="19"/>
        <v>M5192-5000</v>
      </c>
    </row>
    <row r="1265" spans="1:37">
      <c r="A1265" t="s">
        <v>2297</v>
      </c>
      <c r="B1265" t="s">
        <v>2296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3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64.349999999999994</v>
      </c>
      <c r="AK1265" t="str">
        <f t="shared" si="19"/>
        <v>M5192-5200</v>
      </c>
    </row>
    <row r="1266" spans="1:37">
      <c r="A1266" t="s">
        <v>2298</v>
      </c>
      <c r="B1266" t="s">
        <v>2296</v>
      </c>
      <c r="E1266">
        <v>0</v>
      </c>
      <c r="F1266">
        <v>11.3</v>
      </c>
      <c r="G1266">
        <v>0</v>
      </c>
      <c r="H1266">
        <v>11</v>
      </c>
      <c r="I1266">
        <v>10</v>
      </c>
      <c r="J1266">
        <v>45</v>
      </c>
      <c r="K1266">
        <v>482</v>
      </c>
      <c r="L1266">
        <v>2</v>
      </c>
      <c r="M1266">
        <v>186</v>
      </c>
      <c r="N1266">
        <v>0</v>
      </c>
      <c r="O1266">
        <v>0</v>
      </c>
      <c r="P1266">
        <v>0</v>
      </c>
      <c r="Q1266">
        <v>482</v>
      </c>
      <c r="R1266">
        <v>36</v>
      </c>
      <c r="S1266">
        <v>0</v>
      </c>
      <c r="T1266">
        <v>0</v>
      </c>
      <c r="U1266">
        <v>32</v>
      </c>
      <c r="V1266">
        <v>0</v>
      </c>
      <c r="W1266">
        <v>8</v>
      </c>
      <c r="X1266">
        <v>21</v>
      </c>
      <c r="Y1266">
        <v>6</v>
      </c>
      <c r="Z1266">
        <v>24</v>
      </c>
      <c r="AA1266">
        <v>18</v>
      </c>
      <c r="AB1266">
        <v>31</v>
      </c>
      <c r="AC1266">
        <v>36</v>
      </c>
      <c r="AD1266">
        <v>362</v>
      </c>
      <c r="AE1266">
        <v>538</v>
      </c>
      <c r="AF1266">
        <v>912</v>
      </c>
      <c r="AJ1266">
        <v>78.510000000000005</v>
      </c>
      <c r="AK1266" t="str">
        <f t="shared" si="19"/>
        <v>M5192-5800</v>
      </c>
    </row>
    <row r="1267" spans="1:37">
      <c r="A1267" t="s">
        <v>2299</v>
      </c>
      <c r="B1267" t="s">
        <v>2300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8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8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66.540000000000006</v>
      </c>
      <c r="AK1267" t="str">
        <f t="shared" si="19"/>
        <v>M5196-3000</v>
      </c>
    </row>
    <row r="1268" spans="1:37">
      <c r="A1268" t="s">
        <v>2301</v>
      </c>
      <c r="B1268" t="s">
        <v>2300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4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83.34</v>
      </c>
      <c r="AK1268" t="str">
        <f t="shared" si="19"/>
        <v>M5196-3200</v>
      </c>
    </row>
    <row r="1269" spans="1:37">
      <c r="A1269" t="s">
        <v>2302</v>
      </c>
      <c r="B1269" t="s">
        <v>2300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45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45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53.46</v>
      </c>
      <c r="AK1269" t="str">
        <f t="shared" si="19"/>
        <v>M5196-3800</v>
      </c>
    </row>
    <row r="1270" spans="1:37">
      <c r="A1270" t="s">
        <v>2303</v>
      </c>
      <c r="B1270" t="s">
        <v>2300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13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13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89.24</v>
      </c>
      <c r="AK1270" t="str">
        <f t="shared" si="19"/>
        <v>M5196-4000</v>
      </c>
    </row>
    <row r="1271" spans="1:37">
      <c r="A1271" t="s">
        <v>2304</v>
      </c>
      <c r="B1271" t="s">
        <v>2300</v>
      </c>
      <c r="E1271">
        <v>0</v>
      </c>
      <c r="F1271">
        <v>0</v>
      </c>
      <c r="G1271">
        <v>0</v>
      </c>
      <c r="H1271">
        <v>0</v>
      </c>
      <c r="I1271">
        <v>2</v>
      </c>
      <c r="J1271">
        <v>6</v>
      </c>
      <c r="K1271">
        <v>168</v>
      </c>
      <c r="L1271">
        <v>1</v>
      </c>
      <c r="M1271">
        <v>0</v>
      </c>
      <c r="N1271">
        <v>0</v>
      </c>
      <c r="O1271">
        <v>0</v>
      </c>
      <c r="P1271">
        <v>0</v>
      </c>
      <c r="Q1271">
        <v>168</v>
      </c>
      <c r="R1271">
        <v>0</v>
      </c>
      <c r="S1271">
        <v>0</v>
      </c>
      <c r="T1271">
        <v>0</v>
      </c>
      <c r="U1271">
        <v>0</v>
      </c>
      <c r="V1271">
        <v>3</v>
      </c>
      <c r="W1271">
        <v>2</v>
      </c>
      <c r="X1271">
        <v>6</v>
      </c>
      <c r="Y1271">
        <v>4</v>
      </c>
      <c r="Z1271">
        <v>3</v>
      </c>
      <c r="AA1271">
        <v>50</v>
      </c>
      <c r="AB1271">
        <v>0</v>
      </c>
      <c r="AC1271">
        <v>0</v>
      </c>
      <c r="AD1271">
        <v>2</v>
      </c>
      <c r="AE1271">
        <v>70</v>
      </c>
      <c r="AF1271">
        <v>45</v>
      </c>
      <c r="AJ1271" t="s">
        <v>2280</v>
      </c>
      <c r="AK1271" t="str">
        <f t="shared" si="19"/>
        <v>M5196-4800</v>
      </c>
    </row>
    <row r="1272" spans="1:37">
      <c r="A1272" t="s">
        <v>2305</v>
      </c>
      <c r="B1272" t="s">
        <v>2300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148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148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 t="s">
        <v>2280</v>
      </c>
      <c r="AK1272" t="str">
        <f t="shared" si="19"/>
        <v>M5196-5000</v>
      </c>
    </row>
    <row r="1273" spans="1:37">
      <c r="A1273" t="s">
        <v>2306</v>
      </c>
      <c r="B1273" t="s">
        <v>2300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64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64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J1273">
        <v>90.42</v>
      </c>
      <c r="AK1273" t="str">
        <f t="shared" si="19"/>
        <v>M5196-5800</v>
      </c>
    </row>
    <row r="1274" spans="1:37">
      <c r="A1274" t="s">
        <v>2307</v>
      </c>
      <c r="B1274" t="s">
        <v>2308</v>
      </c>
      <c r="C1274" t="s">
        <v>141</v>
      </c>
      <c r="D1274" t="s">
        <v>2309</v>
      </c>
      <c r="E1274">
        <v>70</v>
      </c>
      <c r="F1274">
        <v>0</v>
      </c>
      <c r="G1274">
        <v>17</v>
      </c>
      <c r="H1274">
        <v>0</v>
      </c>
      <c r="I1274">
        <v>0</v>
      </c>
      <c r="J1274">
        <v>13</v>
      </c>
      <c r="K1274">
        <v>646</v>
      </c>
      <c r="L1274">
        <v>68</v>
      </c>
      <c r="M1274">
        <v>0</v>
      </c>
      <c r="N1274">
        <v>14</v>
      </c>
      <c r="O1274">
        <v>0</v>
      </c>
      <c r="P1274">
        <v>0</v>
      </c>
      <c r="Q1274">
        <v>632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104</v>
      </c>
      <c r="AD1274">
        <v>51</v>
      </c>
      <c r="AE1274">
        <v>155</v>
      </c>
      <c r="AF1274">
        <v>108</v>
      </c>
      <c r="AJ1274">
        <v>3.05</v>
      </c>
      <c r="AK1274" t="str">
        <f t="shared" si="19"/>
        <v>M5208-3700</v>
      </c>
    </row>
    <row r="1275" spans="1:37">
      <c r="A1275" t="s">
        <v>2310</v>
      </c>
      <c r="B1275" t="s">
        <v>2308</v>
      </c>
      <c r="C1275" t="s">
        <v>141</v>
      </c>
      <c r="D1275" t="s">
        <v>2309</v>
      </c>
      <c r="E1275">
        <v>70</v>
      </c>
      <c r="F1275">
        <v>0.2</v>
      </c>
      <c r="G1275">
        <v>298</v>
      </c>
      <c r="H1275">
        <v>738</v>
      </c>
      <c r="I1275">
        <v>729</v>
      </c>
      <c r="J1275">
        <v>655</v>
      </c>
      <c r="K1275">
        <v>888</v>
      </c>
      <c r="L1275">
        <v>361</v>
      </c>
      <c r="M1275">
        <v>2</v>
      </c>
      <c r="N1275">
        <v>249</v>
      </c>
      <c r="O1275">
        <v>0</v>
      </c>
      <c r="P1275">
        <v>0</v>
      </c>
      <c r="Q1275">
        <v>639</v>
      </c>
      <c r="R1275">
        <v>437</v>
      </c>
      <c r="S1275">
        <v>1531</v>
      </c>
      <c r="T1275">
        <v>0</v>
      </c>
      <c r="U1275">
        <v>683</v>
      </c>
      <c r="V1275">
        <v>1527</v>
      </c>
      <c r="W1275">
        <v>0</v>
      </c>
      <c r="X1275">
        <v>632</v>
      </c>
      <c r="Y1275">
        <v>503</v>
      </c>
      <c r="Z1275">
        <v>783</v>
      </c>
      <c r="AA1275">
        <v>442</v>
      </c>
      <c r="AB1275">
        <v>632</v>
      </c>
      <c r="AC1275">
        <v>463</v>
      </c>
      <c r="AD1275">
        <v>662</v>
      </c>
      <c r="AE1275">
        <v>7858</v>
      </c>
      <c r="AF1275">
        <v>7122</v>
      </c>
      <c r="AG1275" t="s">
        <v>179</v>
      </c>
      <c r="AH1275">
        <v>1</v>
      </c>
      <c r="AI1275">
        <v>70</v>
      </c>
      <c r="AJ1275">
        <v>3.32</v>
      </c>
      <c r="AK1275" t="str">
        <f t="shared" si="19"/>
        <v>M5208-5000</v>
      </c>
    </row>
    <row r="1276" spans="1:37">
      <c r="A1276" t="s">
        <v>2310</v>
      </c>
      <c r="B1276" t="s">
        <v>2308</v>
      </c>
      <c r="C1276" t="s">
        <v>141</v>
      </c>
      <c r="D1276" t="s">
        <v>2309</v>
      </c>
      <c r="E1276">
        <v>70</v>
      </c>
      <c r="AG1276" t="s">
        <v>165</v>
      </c>
      <c r="AH1276">
        <v>1</v>
      </c>
      <c r="AI1276">
        <v>2047</v>
      </c>
      <c r="AK1276" t="str">
        <f t="shared" si="19"/>
        <v>M5208-5000</v>
      </c>
    </row>
    <row r="1277" spans="1:37">
      <c r="A1277" t="s">
        <v>2310</v>
      </c>
      <c r="B1277" t="s">
        <v>2308</v>
      </c>
      <c r="C1277" t="s">
        <v>141</v>
      </c>
      <c r="D1277" t="s">
        <v>2309</v>
      </c>
      <c r="E1277">
        <v>70</v>
      </c>
      <c r="AG1277" t="s">
        <v>5411</v>
      </c>
      <c r="AH1277">
        <v>4</v>
      </c>
      <c r="AI1277">
        <v>2000</v>
      </c>
      <c r="AK1277" t="str">
        <f t="shared" si="19"/>
        <v>M5208-5000</v>
      </c>
    </row>
    <row r="1278" spans="1:37">
      <c r="A1278" t="s">
        <v>2311</v>
      </c>
      <c r="B1278" t="s">
        <v>2308</v>
      </c>
      <c r="C1278" t="s">
        <v>141</v>
      </c>
      <c r="D1278" t="s">
        <v>2309</v>
      </c>
      <c r="E1278">
        <v>70</v>
      </c>
      <c r="F1278">
        <v>-0.2</v>
      </c>
      <c r="G1278">
        <v>239</v>
      </c>
      <c r="H1278">
        <v>256</v>
      </c>
      <c r="I1278">
        <v>241</v>
      </c>
      <c r="J1278">
        <v>186</v>
      </c>
      <c r="K1278">
        <v>0</v>
      </c>
      <c r="L1278">
        <v>146</v>
      </c>
      <c r="M1278">
        <v>0</v>
      </c>
      <c r="N1278">
        <v>200</v>
      </c>
      <c r="O1278">
        <v>0</v>
      </c>
      <c r="P1278">
        <v>0</v>
      </c>
      <c r="Q1278">
        <v>-200</v>
      </c>
      <c r="R1278">
        <v>77</v>
      </c>
      <c r="S1278">
        <v>206</v>
      </c>
      <c r="T1278">
        <v>410</v>
      </c>
      <c r="U1278">
        <v>151</v>
      </c>
      <c r="V1278">
        <v>431</v>
      </c>
      <c r="W1278">
        <v>0</v>
      </c>
      <c r="X1278">
        <v>248</v>
      </c>
      <c r="Y1278">
        <v>0</v>
      </c>
      <c r="Z1278">
        <v>81</v>
      </c>
      <c r="AA1278">
        <v>94</v>
      </c>
      <c r="AB1278">
        <v>336</v>
      </c>
      <c r="AC1278">
        <v>276</v>
      </c>
      <c r="AD1278">
        <v>0</v>
      </c>
      <c r="AE1278">
        <v>2233</v>
      </c>
      <c r="AF1278">
        <v>3081</v>
      </c>
      <c r="AG1278" t="s">
        <v>5411</v>
      </c>
      <c r="AH1278">
        <v>1</v>
      </c>
      <c r="AI1278">
        <v>3000</v>
      </c>
      <c r="AJ1278">
        <v>3.32</v>
      </c>
      <c r="AK1278" t="str">
        <f t="shared" si="19"/>
        <v>M5208-6200</v>
      </c>
    </row>
    <row r="1279" spans="1:37">
      <c r="A1279" t="s">
        <v>2311</v>
      </c>
      <c r="B1279" t="s">
        <v>2308</v>
      </c>
      <c r="C1279" t="s">
        <v>141</v>
      </c>
      <c r="D1279" t="s">
        <v>2309</v>
      </c>
      <c r="E1279">
        <v>70</v>
      </c>
      <c r="AG1279" t="s">
        <v>6403</v>
      </c>
      <c r="AH1279">
        <v>1</v>
      </c>
      <c r="AI1279">
        <v>128</v>
      </c>
      <c r="AK1279" t="str">
        <f t="shared" si="19"/>
        <v>M5208-6200</v>
      </c>
    </row>
    <row r="1280" spans="1:37">
      <c r="A1280" t="s">
        <v>2312</v>
      </c>
      <c r="B1280" t="s">
        <v>2313</v>
      </c>
      <c r="C1280" t="s">
        <v>183</v>
      </c>
      <c r="D1280" t="s">
        <v>2314</v>
      </c>
      <c r="E1280">
        <v>130</v>
      </c>
      <c r="F1280">
        <v>0.2</v>
      </c>
      <c r="G1280">
        <v>2585</v>
      </c>
      <c r="H1280">
        <v>1163</v>
      </c>
      <c r="I1280">
        <v>1264</v>
      </c>
      <c r="J1280">
        <v>1040</v>
      </c>
      <c r="K1280">
        <v>3286</v>
      </c>
      <c r="L1280">
        <v>455</v>
      </c>
      <c r="M1280">
        <v>0</v>
      </c>
      <c r="N1280">
        <v>2155</v>
      </c>
      <c r="O1280">
        <v>0</v>
      </c>
      <c r="P1280">
        <v>0</v>
      </c>
      <c r="Q1280">
        <v>1131</v>
      </c>
      <c r="R1280">
        <v>1187</v>
      </c>
      <c r="S1280">
        <v>742</v>
      </c>
      <c r="T1280">
        <v>1197</v>
      </c>
      <c r="U1280">
        <v>1550</v>
      </c>
      <c r="V1280">
        <v>2431</v>
      </c>
      <c r="W1280">
        <v>0</v>
      </c>
      <c r="X1280">
        <v>1663</v>
      </c>
      <c r="Y1280">
        <v>1604</v>
      </c>
      <c r="Z1280">
        <v>915</v>
      </c>
      <c r="AA1280">
        <v>465</v>
      </c>
      <c r="AB1280">
        <v>0</v>
      </c>
      <c r="AC1280">
        <v>1068</v>
      </c>
      <c r="AD1280">
        <v>850</v>
      </c>
      <c r="AE1280">
        <v>12485</v>
      </c>
      <c r="AF1280">
        <v>10257</v>
      </c>
      <c r="AG1280" t="s">
        <v>5412</v>
      </c>
      <c r="AH1280">
        <v>8</v>
      </c>
      <c r="AI1280">
        <v>2620</v>
      </c>
      <c r="AJ1280">
        <v>4.1207000000000003</v>
      </c>
      <c r="AK1280" t="str">
        <f t="shared" si="19"/>
        <v>M5211-6200</v>
      </c>
    </row>
    <row r="1281" spans="1:37">
      <c r="A1281" t="s">
        <v>2315</v>
      </c>
      <c r="B1281" t="s">
        <v>2316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17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17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79.34</v>
      </c>
      <c r="AK1281" t="str">
        <f t="shared" si="19"/>
        <v>M5218-4000</v>
      </c>
    </row>
    <row r="1282" spans="1:37">
      <c r="A1282" t="s">
        <v>2317</v>
      </c>
      <c r="B1282" t="s">
        <v>2318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47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47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94.94</v>
      </c>
      <c r="AK1282" t="str">
        <f t="shared" si="19"/>
        <v>M5218-4200</v>
      </c>
    </row>
    <row r="1283" spans="1:37">
      <c r="A1283" t="s">
        <v>2319</v>
      </c>
      <c r="B1283" t="s">
        <v>2320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8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8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66.31</v>
      </c>
      <c r="AK1283" t="str">
        <f t="shared" si="19"/>
        <v>M5218-4800</v>
      </c>
    </row>
    <row r="1284" spans="1:37">
      <c r="A1284" t="s">
        <v>2321</v>
      </c>
      <c r="B1284" t="s">
        <v>2322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30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30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 t="s">
        <v>2280</v>
      </c>
      <c r="AK1284" t="str">
        <f t="shared" si="19"/>
        <v>M5218-5200</v>
      </c>
    </row>
    <row r="1285" spans="1:37">
      <c r="A1285" t="s">
        <v>2324</v>
      </c>
      <c r="B1285" t="s">
        <v>2323</v>
      </c>
      <c r="C1285" t="s">
        <v>338</v>
      </c>
      <c r="D1285" t="s">
        <v>2047</v>
      </c>
      <c r="E1285">
        <v>43</v>
      </c>
      <c r="F1285">
        <v>35</v>
      </c>
      <c r="G1285">
        <v>0</v>
      </c>
      <c r="H1285">
        <v>5</v>
      </c>
      <c r="I1285">
        <v>10</v>
      </c>
      <c r="J1285">
        <v>33</v>
      </c>
      <c r="K1285">
        <v>654</v>
      </c>
      <c r="L1285">
        <v>16</v>
      </c>
      <c r="M1285">
        <v>0</v>
      </c>
      <c r="N1285">
        <v>0</v>
      </c>
      <c r="O1285">
        <v>0</v>
      </c>
      <c r="P1285">
        <v>0</v>
      </c>
      <c r="Q1285">
        <v>654</v>
      </c>
      <c r="R1285">
        <v>0</v>
      </c>
      <c r="S1285">
        <v>0</v>
      </c>
      <c r="T1285">
        <v>14</v>
      </c>
      <c r="U1285">
        <v>0</v>
      </c>
      <c r="V1285">
        <v>0</v>
      </c>
      <c r="W1285">
        <v>0</v>
      </c>
      <c r="X1285">
        <v>44</v>
      </c>
      <c r="Y1285">
        <v>58</v>
      </c>
      <c r="Z1285">
        <v>166</v>
      </c>
      <c r="AA1285">
        <v>0</v>
      </c>
      <c r="AB1285">
        <v>0</v>
      </c>
      <c r="AC1285">
        <v>111</v>
      </c>
      <c r="AD1285">
        <v>0</v>
      </c>
      <c r="AE1285">
        <v>393</v>
      </c>
      <c r="AF1285">
        <v>284</v>
      </c>
      <c r="AJ1285">
        <v>3.73</v>
      </c>
      <c r="AK1285" t="str">
        <f t="shared" ref="AK1285:AK1348" si="20">MID(A1285,4,10)</f>
        <v>MG093-6200</v>
      </c>
    </row>
    <row r="1286" spans="1:37">
      <c r="A1286" t="s">
        <v>2327</v>
      </c>
      <c r="B1286" t="s">
        <v>2328</v>
      </c>
      <c r="C1286" t="s">
        <v>110</v>
      </c>
      <c r="D1286" t="s">
        <v>2326</v>
      </c>
      <c r="E1286">
        <v>50</v>
      </c>
      <c r="F1286">
        <v>0</v>
      </c>
      <c r="G1286">
        <v>0</v>
      </c>
      <c r="H1286">
        <v>0</v>
      </c>
      <c r="I1286">
        <v>28</v>
      </c>
      <c r="J1286">
        <v>21</v>
      </c>
      <c r="K1286">
        <v>1115</v>
      </c>
      <c r="L1286">
        <v>10</v>
      </c>
      <c r="M1286">
        <v>0</v>
      </c>
      <c r="N1286">
        <v>0</v>
      </c>
      <c r="O1286">
        <v>0</v>
      </c>
      <c r="P1286">
        <v>0</v>
      </c>
      <c r="Q1286">
        <v>1115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168</v>
      </c>
      <c r="X1286">
        <v>0</v>
      </c>
      <c r="Y1286">
        <v>0</v>
      </c>
      <c r="Z1286">
        <v>0</v>
      </c>
      <c r="AA1286">
        <v>41</v>
      </c>
      <c r="AB1286">
        <v>0</v>
      </c>
      <c r="AC1286">
        <v>37</v>
      </c>
      <c r="AD1286">
        <v>0</v>
      </c>
      <c r="AE1286">
        <v>246</v>
      </c>
      <c r="AF1286">
        <v>258</v>
      </c>
      <c r="AJ1286">
        <v>4.7699999999999996</v>
      </c>
      <c r="AK1286" t="str">
        <f t="shared" si="20"/>
        <v>MH401-6200</v>
      </c>
    </row>
    <row r="1287" spans="1:37">
      <c r="A1287" t="s">
        <v>2329</v>
      </c>
      <c r="B1287" t="s">
        <v>2330</v>
      </c>
      <c r="C1287" t="s">
        <v>110</v>
      </c>
      <c r="D1287" t="s">
        <v>2331</v>
      </c>
      <c r="E1287">
        <v>50</v>
      </c>
      <c r="F1287">
        <v>14.5</v>
      </c>
      <c r="G1287">
        <v>20</v>
      </c>
      <c r="H1287">
        <v>13</v>
      </c>
      <c r="I1287">
        <v>47</v>
      </c>
      <c r="J1287">
        <v>35</v>
      </c>
      <c r="K1287">
        <v>770</v>
      </c>
      <c r="L1287">
        <v>26</v>
      </c>
      <c r="M1287">
        <v>0</v>
      </c>
      <c r="N1287">
        <v>17</v>
      </c>
      <c r="O1287">
        <v>0</v>
      </c>
      <c r="P1287">
        <v>0</v>
      </c>
      <c r="Q1287">
        <v>753</v>
      </c>
      <c r="R1287">
        <v>0</v>
      </c>
      <c r="S1287">
        <v>0</v>
      </c>
      <c r="T1287">
        <v>0</v>
      </c>
      <c r="U1287">
        <v>39</v>
      </c>
      <c r="V1287">
        <v>66</v>
      </c>
      <c r="W1287">
        <v>40</v>
      </c>
      <c r="X1287">
        <v>138</v>
      </c>
      <c r="Y1287">
        <v>70</v>
      </c>
      <c r="Z1287">
        <v>0</v>
      </c>
      <c r="AA1287">
        <v>0</v>
      </c>
      <c r="AB1287">
        <v>0</v>
      </c>
      <c r="AC1287">
        <v>38</v>
      </c>
      <c r="AD1287">
        <v>26</v>
      </c>
      <c r="AE1287">
        <v>417</v>
      </c>
      <c r="AF1287">
        <v>252</v>
      </c>
      <c r="AJ1287">
        <v>4.7699999999999996</v>
      </c>
      <c r="AK1287" t="str">
        <f t="shared" si="20"/>
        <v>MH601-5000</v>
      </c>
    </row>
    <row r="1288" spans="1:37">
      <c r="A1288" t="s">
        <v>2332</v>
      </c>
      <c r="B1288" t="s">
        <v>2333</v>
      </c>
      <c r="C1288" t="s">
        <v>110</v>
      </c>
      <c r="D1288" t="s">
        <v>2331</v>
      </c>
      <c r="E1288">
        <v>50</v>
      </c>
      <c r="F1288">
        <v>39.5</v>
      </c>
      <c r="G1288">
        <v>0</v>
      </c>
      <c r="H1288">
        <v>14</v>
      </c>
      <c r="I1288">
        <v>22</v>
      </c>
      <c r="J1288">
        <v>24</v>
      </c>
      <c r="K1288">
        <v>2262</v>
      </c>
      <c r="L1288">
        <v>14</v>
      </c>
      <c r="M1288">
        <v>0</v>
      </c>
      <c r="N1288">
        <v>0</v>
      </c>
      <c r="O1288">
        <v>0</v>
      </c>
      <c r="P1288">
        <v>0</v>
      </c>
      <c r="Q1288">
        <v>2262</v>
      </c>
      <c r="R1288">
        <v>0</v>
      </c>
      <c r="S1288">
        <v>0</v>
      </c>
      <c r="T1288">
        <v>0</v>
      </c>
      <c r="U1288">
        <v>43</v>
      </c>
      <c r="V1288">
        <v>0</v>
      </c>
      <c r="W1288">
        <v>18</v>
      </c>
      <c r="X1288">
        <v>72</v>
      </c>
      <c r="Y1288">
        <v>22</v>
      </c>
      <c r="Z1288">
        <v>51</v>
      </c>
      <c r="AA1288">
        <v>0</v>
      </c>
      <c r="AB1288">
        <v>0</v>
      </c>
      <c r="AC1288">
        <v>0</v>
      </c>
      <c r="AD1288">
        <v>85</v>
      </c>
      <c r="AE1288">
        <v>291</v>
      </c>
      <c r="AF1288">
        <v>615</v>
      </c>
      <c r="AJ1288">
        <v>4.99</v>
      </c>
      <c r="AK1288" t="str">
        <f t="shared" si="20"/>
        <v>MH601-6200</v>
      </c>
    </row>
    <row r="1289" spans="1:37">
      <c r="A1289" t="s">
        <v>2334</v>
      </c>
      <c r="B1289" t="s">
        <v>2335</v>
      </c>
      <c r="C1289" t="s">
        <v>110</v>
      </c>
      <c r="E1289">
        <v>50</v>
      </c>
      <c r="F1289">
        <v>0</v>
      </c>
      <c r="G1289">
        <v>1</v>
      </c>
      <c r="H1289">
        <v>12</v>
      </c>
      <c r="I1289">
        <v>14</v>
      </c>
      <c r="J1289">
        <v>12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0</v>
      </c>
      <c r="Q1289">
        <v>-1</v>
      </c>
      <c r="R1289">
        <v>0</v>
      </c>
      <c r="S1289">
        <v>36</v>
      </c>
      <c r="T1289">
        <v>0</v>
      </c>
      <c r="U1289">
        <v>0</v>
      </c>
      <c r="V1289">
        <v>20</v>
      </c>
      <c r="W1289">
        <v>0</v>
      </c>
      <c r="X1289">
        <v>25</v>
      </c>
      <c r="Y1289">
        <v>0</v>
      </c>
      <c r="Z1289">
        <v>14</v>
      </c>
      <c r="AA1289">
        <v>20</v>
      </c>
      <c r="AB1289">
        <v>0</v>
      </c>
      <c r="AC1289">
        <v>33</v>
      </c>
      <c r="AD1289">
        <v>0</v>
      </c>
      <c r="AE1289">
        <v>148</v>
      </c>
      <c r="AF1289">
        <v>47</v>
      </c>
      <c r="AJ1289">
        <v>4.88</v>
      </c>
      <c r="AK1289" t="str">
        <f t="shared" si="20"/>
        <v>MH801-5000</v>
      </c>
    </row>
    <row r="1290" spans="1:37">
      <c r="A1290" t="s">
        <v>2336</v>
      </c>
      <c r="B1290" t="s">
        <v>2337</v>
      </c>
      <c r="C1290" t="s">
        <v>110</v>
      </c>
      <c r="E1290">
        <v>50</v>
      </c>
      <c r="F1290">
        <v>0</v>
      </c>
      <c r="G1290">
        <v>1</v>
      </c>
      <c r="H1290">
        <v>0</v>
      </c>
      <c r="I1290">
        <v>0</v>
      </c>
      <c r="J1290">
        <v>0</v>
      </c>
      <c r="K1290">
        <v>3106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3105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J1290">
        <v>4.7699999999999996</v>
      </c>
      <c r="AK1290" t="str">
        <f t="shared" si="20"/>
        <v>MH801-6200</v>
      </c>
    </row>
    <row r="1291" spans="1:37">
      <c r="A1291" t="s">
        <v>2338</v>
      </c>
      <c r="B1291" t="s">
        <v>2339</v>
      </c>
      <c r="C1291" t="s">
        <v>110</v>
      </c>
      <c r="D1291" t="s">
        <v>2068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4</v>
      </c>
      <c r="K1291">
        <v>334</v>
      </c>
      <c r="L1291">
        <v>11</v>
      </c>
      <c r="M1291">
        <v>0</v>
      </c>
      <c r="N1291">
        <v>0</v>
      </c>
      <c r="O1291">
        <v>0</v>
      </c>
      <c r="P1291">
        <v>0</v>
      </c>
      <c r="Q1291">
        <v>334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50</v>
      </c>
      <c r="AE1291">
        <v>50</v>
      </c>
      <c r="AF1291">
        <v>0</v>
      </c>
      <c r="AJ1291">
        <v>4.3600000000000003</v>
      </c>
      <c r="AK1291" t="str">
        <f t="shared" si="20"/>
        <v>MR106-6200</v>
      </c>
    </row>
    <row r="1292" spans="1:37">
      <c r="A1292" t="s">
        <v>2340</v>
      </c>
      <c r="B1292" t="s">
        <v>2341</v>
      </c>
      <c r="C1292" t="s">
        <v>110</v>
      </c>
      <c r="D1292" t="s">
        <v>2342</v>
      </c>
      <c r="E1292">
        <v>50</v>
      </c>
      <c r="F1292">
        <v>1.3</v>
      </c>
      <c r="G1292">
        <v>0</v>
      </c>
      <c r="H1292">
        <v>13</v>
      </c>
      <c r="I1292">
        <v>20</v>
      </c>
      <c r="J1292">
        <v>38</v>
      </c>
      <c r="K1292">
        <v>70</v>
      </c>
      <c r="L1292">
        <v>531</v>
      </c>
      <c r="M1292">
        <v>0</v>
      </c>
      <c r="N1292">
        <v>0</v>
      </c>
      <c r="O1292">
        <v>0</v>
      </c>
      <c r="P1292">
        <v>0</v>
      </c>
      <c r="Q1292">
        <v>70</v>
      </c>
      <c r="R1292">
        <v>16</v>
      </c>
      <c r="S1292">
        <v>40</v>
      </c>
      <c r="T1292">
        <v>0</v>
      </c>
      <c r="U1292">
        <v>0</v>
      </c>
      <c r="V1292">
        <v>0</v>
      </c>
      <c r="W1292">
        <v>0</v>
      </c>
      <c r="X1292">
        <v>78</v>
      </c>
      <c r="Y1292">
        <v>80</v>
      </c>
      <c r="Z1292">
        <v>0</v>
      </c>
      <c r="AA1292">
        <v>0</v>
      </c>
      <c r="AB1292">
        <v>260</v>
      </c>
      <c r="AC1292">
        <v>0</v>
      </c>
      <c r="AD1292">
        <v>0</v>
      </c>
      <c r="AE1292">
        <v>458</v>
      </c>
      <c r="AF1292">
        <v>1009</v>
      </c>
      <c r="AJ1292">
        <v>4.37</v>
      </c>
      <c r="AK1292" t="str">
        <f t="shared" si="20"/>
        <v>MR202-5000</v>
      </c>
    </row>
    <row r="1293" spans="1:37">
      <c r="A1293" t="s">
        <v>2343</v>
      </c>
      <c r="B1293" t="s">
        <v>2344</v>
      </c>
      <c r="C1293" t="s">
        <v>110</v>
      </c>
      <c r="D1293" t="s">
        <v>2342</v>
      </c>
      <c r="E1293">
        <v>50</v>
      </c>
      <c r="F1293">
        <v>14.3</v>
      </c>
      <c r="G1293">
        <v>0</v>
      </c>
      <c r="H1293">
        <v>22</v>
      </c>
      <c r="I1293">
        <v>50</v>
      </c>
      <c r="J1293">
        <v>71</v>
      </c>
      <c r="K1293">
        <v>1280</v>
      </c>
      <c r="L1293">
        <v>13</v>
      </c>
      <c r="M1293">
        <v>0</v>
      </c>
      <c r="N1293">
        <v>0</v>
      </c>
      <c r="O1293">
        <v>0</v>
      </c>
      <c r="P1293">
        <v>0</v>
      </c>
      <c r="Q1293">
        <v>1280</v>
      </c>
      <c r="R1293">
        <v>0</v>
      </c>
      <c r="S1293">
        <v>67</v>
      </c>
      <c r="T1293">
        <v>0</v>
      </c>
      <c r="U1293">
        <v>0</v>
      </c>
      <c r="V1293">
        <v>103</v>
      </c>
      <c r="W1293">
        <v>0</v>
      </c>
      <c r="X1293">
        <v>130</v>
      </c>
      <c r="Y1293">
        <v>0</v>
      </c>
      <c r="Z1293">
        <v>59</v>
      </c>
      <c r="AA1293">
        <v>82</v>
      </c>
      <c r="AB1293">
        <v>93</v>
      </c>
      <c r="AC1293">
        <v>320</v>
      </c>
      <c r="AD1293">
        <v>0</v>
      </c>
      <c r="AE1293">
        <v>854</v>
      </c>
      <c r="AF1293">
        <v>498</v>
      </c>
      <c r="AJ1293">
        <v>4.37</v>
      </c>
      <c r="AK1293" t="str">
        <f t="shared" si="20"/>
        <v>MR202-6200</v>
      </c>
    </row>
    <row r="1294" spans="1:37">
      <c r="A1294" t="s">
        <v>2345</v>
      </c>
      <c r="B1294" t="s">
        <v>2346</v>
      </c>
      <c r="C1294" t="s">
        <v>1562</v>
      </c>
      <c r="D1294" t="s">
        <v>2347</v>
      </c>
      <c r="E1294">
        <v>50</v>
      </c>
      <c r="F1294">
        <v>12.2</v>
      </c>
      <c r="G1294">
        <v>0</v>
      </c>
      <c r="H1294">
        <v>3</v>
      </c>
      <c r="I1294">
        <v>3</v>
      </c>
      <c r="J1294">
        <v>4</v>
      </c>
      <c r="K1294">
        <v>146</v>
      </c>
      <c r="L1294">
        <v>8</v>
      </c>
      <c r="M1294">
        <v>0</v>
      </c>
      <c r="N1294">
        <v>0</v>
      </c>
      <c r="O1294">
        <v>0</v>
      </c>
      <c r="P1294">
        <v>0</v>
      </c>
      <c r="Q1294">
        <v>146</v>
      </c>
      <c r="R1294">
        <v>0</v>
      </c>
      <c r="S1294">
        <v>0</v>
      </c>
      <c r="T1294">
        <v>0</v>
      </c>
      <c r="U1294">
        <v>9</v>
      </c>
      <c r="V1294">
        <v>0</v>
      </c>
      <c r="W1294">
        <v>7</v>
      </c>
      <c r="X1294">
        <v>0</v>
      </c>
      <c r="Y1294">
        <v>9</v>
      </c>
      <c r="Z1294">
        <v>0</v>
      </c>
      <c r="AA1294">
        <v>0</v>
      </c>
      <c r="AB1294">
        <v>0</v>
      </c>
      <c r="AC1294">
        <v>0</v>
      </c>
      <c r="AD1294">
        <v>17</v>
      </c>
      <c r="AE1294">
        <v>42</v>
      </c>
      <c r="AF1294">
        <v>62</v>
      </c>
      <c r="AG1294" t="s">
        <v>2348</v>
      </c>
      <c r="AH1294">
        <v>3</v>
      </c>
      <c r="AI1294">
        <v>2</v>
      </c>
      <c r="AJ1294">
        <v>7.07</v>
      </c>
      <c r="AK1294" t="str">
        <f t="shared" si="20"/>
        <v>MR203-5000</v>
      </c>
    </row>
    <row r="1295" spans="1:37">
      <c r="A1295" t="s">
        <v>2349</v>
      </c>
      <c r="B1295" t="s">
        <v>2350</v>
      </c>
      <c r="C1295" t="s">
        <v>110</v>
      </c>
      <c r="D1295" t="s">
        <v>2347</v>
      </c>
      <c r="E1295">
        <v>50</v>
      </c>
      <c r="F1295">
        <v>92.9</v>
      </c>
      <c r="G1295">
        <v>0</v>
      </c>
      <c r="H1295">
        <v>5</v>
      </c>
      <c r="I1295">
        <v>2</v>
      </c>
      <c r="J1295">
        <v>10</v>
      </c>
      <c r="K1295">
        <v>1734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1734</v>
      </c>
      <c r="R1295">
        <v>0</v>
      </c>
      <c r="S1295">
        <v>0</v>
      </c>
      <c r="T1295">
        <v>0</v>
      </c>
      <c r="U1295">
        <v>14</v>
      </c>
      <c r="V1295">
        <v>0</v>
      </c>
      <c r="W1295">
        <v>0</v>
      </c>
      <c r="X1295">
        <v>0</v>
      </c>
      <c r="Y1295">
        <v>21</v>
      </c>
      <c r="Z1295">
        <v>0</v>
      </c>
      <c r="AA1295">
        <v>0</v>
      </c>
      <c r="AB1295">
        <v>0</v>
      </c>
      <c r="AC1295">
        <v>80</v>
      </c>
      <c r="AD1295">
        <v>0</v>
      </c>
      <c r="AE1295">
        <v>115</v>
      </c>
      <c r="AF1295">
        <v>95</v>
      </c>
      <c r="AJ1295">
        <v>6.12</v>
      </c>
      <c r="AK1295" t="str">
        <f t="shared" si="20"/>
        <v>MR203-6200</v>
      </c>
    </row>
    <row r="1296" spans="1:37">
      <c r="A1296" t="s">
        <v>2351</v>
      </c>
      <c r="B1296" t="s">
        <v>2352</v>
      </c>
      <c r="C1296" t="s">
        <v>318</v>
      </c>
      <c r="D1296" t="s">
        <v>2353</v>
      </c>
      <c r="E1296">
        <v>50</v>
      </c>
      <c r="F1296">
        <v>0</v>
      </c>
      <c r="G1296">
        <v>35</v>
      </c>
      <c r="H1296">
        <v>0</v>
      </c>
      <c r="I1296">
        <v>25</v>
      </c>
      <c r="J1296">
        <v>19</v>
      </c>
      <c r="K1296">
        <v>341</v>
      </c>
      <c r="L1296">
        <v>16</v>
      </c>
      <c r="M1296">
        <v>0</v>
      </c>
      <c r="N1296">
        <v>29</v>
      </c>
      <c r="O1296">
        <v>0</v>
      </c>
      <c r="P1296">
        <v>0</v>
      </c>
      <c r="Q1296">
        <v>312</v>
      </c>
      <c r="R1296">
        <v>0</v>
      </c>
      <c r="S1296">
        <v>0</v>
      </c>
      <c r="T1296">
        <v>0</v>
      </c>
      <c r="U1296">
        <v>0</v>
      </c>
      <c r="V1296">
        <v>71</v>
      </c>
      <c r="W1296">
        <v>0</v>
      </c>
      <c r="X1296">
        <v>77</v>
      </c>
      <c r="Y1296">
        <v>0</v>
      </c>
      <c r="Z1296">
        <v>0</v>
      </c>
      <c r="AA1296">
        <v>0</v>
      </c>
      <c r="AB1296">
        <v>62</v>
      </c>
      <c r="AC1296">
        <v>20</v>
      </c>
      <c r="AD1296">
        <v>0</v>
      </c>
      <c r="AE1296">
        <v>230</v>
      </c>
      <c r="AF1296">
        <v>234</v>
      </c>
      <c r="AJ1296">
        <v>6.51</v>
      </c>
      <c r="AK1296" t="str">
        <f t="shared" si="20"/>
        <v>MR206-5000</v>
      </c>
    </row>
    <row r="1297" spans="1:37">
      <c r="A1297" t="s">
        <v>2354</v>
      </c>
      <c r="B1297" t="s">
        <v>2355</v>
      </c>
      <c r="C1297" t="s">
        <v>318</v>
      </c>
      <c r="D1297" t="s">
        <v>2353</v>
      </c>
      <c r="E1297">
        <v>50</v>
      </c>
      <c r="F1297">
        <v>8.3000000000000007</v>
      </c>
      <c r="G1297">
        <v>0</v>
      </c>
      <c r="H1297">
        <v>20</v>
      </c>
      <c r="I1297">
        <v>10</v>
      </c>
      <c r="J1297">
        <v>14</v>
      </c>
      <c r="K1297">
        <v>656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656</v>
      </c>
      <c r="R1297">
        <v>0</v>
      </c>
      <c r="S1297">
        <v>59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100</v>
      </c>
      <c r="AD1297">
        <v>14</v>
      </c>
      <c r="AE1297">
        <v>173</v>
      </c>
      <c r="AF1297">
        <v>1004</v>
      </c>
      <c r="AJ1297">
        <v>6.51</v>
      </c>
      <c r="AK1297" t="str">
        <f t="shared" si="20"/>
        <v>MR206-6200</v>
      </c>
    </row>
    <row r="1298" spans="1:37">
      <c r="A1298" t="s">
        <v>6404</v>
      </c>
      <c r="B1298" t="s">
        <v>2357</v>
      </c>
      <c r="C1298" t="s">
        <v>110</v>
      </c>
      <c r="D1298" t="s">
        <v>2068</v>
      </c>
      <c r="E1298">
        <v>50</v>
      </c>
      <c r="F1298">
        <v>0</v>
      </c>
      <c r="G1298">
        <v>4</v>
      </c>
      <c r="H1298">
        <v>0</v>
      </c>
      <c r="I1298">
        <v>0</v>
      </c>
      <c r="J1298">
        <v>5</v>
      </c>
      <c r="K1298">
        <v>0</v>
      </c>
      <c r="L1298">
        <v>18</v>
      </c>
      <c r="M1298">
        <v>0</v>
      </c>
      <c r="N1298">
        <v>3</v>
      </c>
      <c r="O1298">
        <v>0</v>
      </c>
      <c r="P1298">
        <v>0</v>
      </c>
      <c r="Q1298">
        <v>-3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44</v>
      </c>
      <c r="AC1298">
        <v>15</v>
      </c>
      <c r="AD1298">
        <v>0</v>
      </c>
      <c r="AE1298">
        <v>59</v>
      </c>
      <c r="AF1298">
        <v>70</v>
      </c>
      <c r="AJ1298">
        <v>4.95</v>
      </c>
      <c r="AK1298" t="str">
        <f t="shared" si="20"/>
        <v>MR208-5000</v>
      </c>
    </row>
    <row r="1299" spans="1:37">
      <c r="A1299" t="s">
        <v>2356</v>
      </c>
      <c r="B1299" t="s">
        <v>2357</v>
      </c>
      <c r="C1299" t="s">
        <v>110</v>
      </c>
      <c r="D1299" t="s">
        <v>2068</v>
      </c>
      <c r="E1299">
        <v>50</v>
      </c>
      <c r="F1299">
        <v>0</v>
      </c>
      <c r="G1299">
        <v>0</v>
      </c>
      <c r="H1299">
        <v>0</v>
      </c>
      <c r="I1299">
        <v>0</v>
      </c>
      <c r="J1299">
        <v>2</v>
      </c>
      <c r="K1299">
        <v>216</v>
      </c>
      <c r="L1299">
        <v>9</v>
      </c>
      <c r="M1299">
        <v>0</v>
      </c>
      <c r="N1299">
        <v>0</v>
      </c>
      <c r="O1299">
        <v>0</v>
      </c>
      <c r="P1299">
        <v>0</v>
      </c>
      <c r="Q1299">
        <v>216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28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28</v>
      </c>
      <c r="AF1299">
        <v>98</v>
      </c>
      <c r="AJ1299">
        <v>4.87</v>
      </c>
      <c r="AK1299" t="str">
        <f t="shared" si="20"/>
        <v>MR208-6200</v>
      </c>
    </row>
    <row r="1300" spans="1:37">
      <c r="A1300" t="s">
        <v>2358</v>
      </c>
      <c r="B1300" t="s">
        <v>2359</v>
      </c>
      <c r="C1300" t="s">
        <v>110</v>
      </c>
      <c r="D1300" t="s">
        <v>2360</v>
      </c>
      <c r="E1300">
        <v>50</v>
      </c>
      <c r="F1300">
        <v>0.7</v>
      </c>
      <c r="G1300">
        <v>0</v>
      </c>
      <c r="H1300">
        <v>378</v>
      </c>
      <c r="I1300">
        <v>414</v>
      </c>
      <c r="J1300">
        <v>268</v>
      </c>
      <c r="K1300">
        <v>1118</v>
      </c>
      <c r="L1300">
        <v>248</v>
      </c>
      <c r="M1300">
        <v>0</v>
      </c>
      <c r="N1300">
        <v>0</v>
      </c>
      <c r="O1300">
        <v>0</v>
      </c>
      <c r="P1300">
        <v>0</v>
      </c>
      <c r="Q1300">
        <v>1118</v>
      </c>
      <c r="R1300">
        <v>0</v>
      </c>
      <c r="S1300">
        <v>169</v>
      </c>
      <c r="T1300">
        <v>201</v>
      </c>
      <c r="U1300">
        <v>764</v>
      </c>
      <c r="V1300">
        <v>92</v>
      </c>
      <c r="W1300">
        <v>389</v>
      </c>
      <c r="X1300">
        <v>871</v>
      </c>
      <c r="Y1300">
        <v>137</v>
      </c>
      <c r="Z1300">
        <v>0</v>
      </c>
      <c r="AA1300">
        <v>0</v>
      </c>
      <c r="AB1300">
        <v>188</v>
      </c>
      <c r="AC1300">
        <v>284</v>
      </c>
      <c r="AD1300">
        <v>126</v>
      </c>
      <c r="AE1300">
        <v>3221</v>
      </c>
      <c r="AF1300">
        <v>1903</v>
      </c>
      <c r="AJ1300">
        <v>4.47</v>
      </c>
      <c r="AK1300" t="str">
        <f t="shared" si="20"/>
        <v>MR303-5000</v>
      </c>
    </row>
    <row r="1301" spans="1:37">
      <c r="A1301" t="s">
        <v>2361</v>
      </c>
      <c r="B1301" t="s">
        <v>2362</v>
      </c>
      <c r="C1301" t="s">
        <v>110</v>
      </c>
      <c r="D1301" t="s">
        <v>2360</v>
      </c>
      <c r="E1301">
        <v>50</v>
      </c>
      <c r="F1301">
        <v>4.4000000000000004</v>
      </c>
      <c r="G1301">
        <v>0</v>
      </c>
      <c r="H1301">
        <v>43</v>
      </c>
      <c r="I1301">
        <v>29</v>
      </c>
      <c r="J1301">
        <v>30</v>
      </c>
      <c r="K1301">
        <v>756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756</v>
      </c>
      <c r="R1301">
        <v>0</v>
      </c>
      <c r="S1301">
        <v>0</v>
      </c>
      <c r="T1301">
        <v>8</v>
      </c>
      <c r="U1301">
        <v>120</v>
      </c>
      <c r="V1301">
        <v>40</v>
      </c>
      <c r="W1301">
        <v>0</v>
      </c>
      <c r="X1301">
        <v>8</v>
      </c>
      <c r="Y1301">
        <v>0</v>
      </c>
      <c r="Z1301">
        <v>0</v>
      </c>
      <c r="AA1301">
        <v>100</v>
      </c>
      <c r="AB1301">
        <v>0</v>
      </c>
      <c r="AC1301">
        <v>0</v>
      </c>
      <c r="AD1301">
        <v>88</v>
      </c>
      <c r="AE1301">
        <v>364</v>
      </c>
      <c r="AF1301">
        <v>283</v>
      </c>
      <c r="AJ1301">
        <v>4.37</v>
      </c>
      <c r="AK1301" t="str">
        <f t="shared" si="20"/>
        <v>MR303-6200</v>
      </c>
    </row>
    <row r="1302" spans="1:37">
      <c r="A1302" t="s">
        <v>2363</v>
      </c>
      <c r="B1302" t="s">
        <v>2364</v>
      </c>
      <c r="C1302" t="s">
        <v>110</v>
      </c>
      <c r="E1302">
        <v>50</v>
      </c>
      <c r="F1302">
        <v>6.6</v>
      </c>
      <c r="G1302">
        <v>17</v>
      </c>
      <c r="H1302">
        <v>41</v>
      </c>
      <c r="I1302">
        <v>26</v>
      </c>
      <c r="J1302">
        <v>61</v>
      </c>
      <c r="K1302">
        <v>1093</v>
      </c>
      <c r="L1302">
        <v>247</v>
      </c>
      <c r="M1302">
        <v>0</v>
      </c>
      <c r="N1302">
        <v>14</v>
      </c>
      <c r="O1302">
        <v>0</v>
      </c>
      <c r="P1302">
        <v>0</v>
      </c>
      <c r="Q1302">
        <v>1079</v>
      </c>
      <c r="R1302">
        <v>49</v>
      </c>
      <c r="S1302">
        <v>60</v>
      </c>
      <c r="T1302">
        <v>0</v>
      </c>
      <c r="U1302">
        <v>62</v>
      </c>
      <c r="V1302">
        <v>33</v>
      </c>
      <c r="W1302">
        <v>0</v>
      </c>
      <c r="X1302">
        <v>0</v>
      </c>
      <c r="Y1302">
        <v>352</v>
      </c>
      <c r="Z1302">
        <v>0</v>
      </c>
      <c r="AA1302">
        <v>175</v>
      </c>
      <c r="AB1302">
        <v>0</v>
      </c>
      <c r="AC1302">
        <v>45</v>
      </c>
      <c r="AD1302">
        <v>0</v>
      </c>
      <c r="AE1302">
        <v>727</v>
      </c>
      <c r="AF1302">
        <v>746</v>
      </c>
      <c r="AJ1302">
        <v>4.25</v>
      </c>
      <c r="AK1302" t="str">
        <f t="shared" si="20"/>
        <v>MR308-5000</v>
      </c>
    </row>
    <row r="1303" spans="1:37">
      <c r="A1303" t="s">
        <v>2365</v>
      </c>
      <c r="B1303" t="s">
        <v>2366</v>
      </c>
      <c r="C1303" t="s">
        <v>110</v>
      </c>
      <c r="E1303">
        <v>50</v>
      </c>
      <c r="F1303">
        <v>3.8</v>
      </c>
      <c r="G1303">
        <v>56</v>
      </c>
      <c r="H1303">
        <v>53</v>
      </c>
      <c r="I1303">
        <v>37</v>
      </c>
      <c r="J1303">
        <v>31</v>
      </c>
      <c r="K1303">
        <v>850</v>
      </c>
      <c r="L1303">
        <v>98</v>
      </c>
      <c r="M1303">
        <v>0</v>
      </c>
      <c r="N1303">
        <v>47</v>
      </c>
      <c r="O1303">
        <v>0</v>
      </c>
      <c r="P1303">
        <v>0</v>
      </c>
      <c r="Q1303">
        <v>803</v>
      </c>
      <c r="R1303">
        <v>111</v>
      </c>
      <c r="S1303">
        <v>31</v>
      </c>
      <c r="T1303">
        <v>77</v>
      </c>
      <c r="U1303">
        <v>51</v>
      </c>
      <c r="V1303">
        <v>0</v>
      </c>
      <c r="W1303">
        <v>0</v>
      </c>
      <c r="X1303">
        <v>63</v>
      </c>
      <c r="Y1303">
        <v>20</v>
      </c>
      <c r="Z1303">
        <v>0</v>
      </c>
      <c r="AA1303">
        <v>106</v>
      </c>
      <c r="AB1303">
        <v>0</v>
      </c>
      <c r="AC1303">
        <v>21</v>
      </c>
      <c r="AD1303">
        <v>0</v>
      </c>
      <c r="AE1303">
        <v>369</v>
      </c>
      <c r="AF1303">
        <v>237</v>
      </c>
      <c r="AJ1303">
        <v>4.25</v>
      </c>
      <c r="AK1303" t="str">
        <f t="shared" si="20"/>
        <v>MR308-6200</v>
      </c>
    </row>
    <row r="1304" spans="1:37">
      <c r="A1304" t="s">
        <v>2367</v>
      </c>
      <c r="B1304" t="s">
        <v>2368</v>
      </c>
      <c r="C1304" t="s">
        <v>110</v>
      </c>
      <c r="D1304" t="s">
        <v>2369</v>
      </c>
      <c r="E1304">
        <v>50</v>
      </c>
      <c r="F1304">
        <v>24.8</v>
      </c>
      <c r="G1304">
        <v>0</v>
      </c>
      <c r="H1304">
        <v>14</v>
      </c>
      <c r="I1304">
        <v>7</v>
      </c>
      <c r="J1304">
        <v>5</v>
      </c>
      <c r="K1304">
        <v>1389</v>
      </c>
      <c r="L1304">
        <v>8</v>
      </c>
      <c r="M1304">
        <v>0</v>
      </c>
      <c r="N1304">
        <v>0</v>
      </c>
      <c r="O1304">
        <v>0</v>
      </c>
      <c r="P1304">
        <v>0</v>
      </c>
      <c r="Q1304">
        <v>1389</v>
      </c>
      <c r="R1304">
        <v>0</v>
      </c>
      <c r="S1304">
        <v>24</v>
      </c>
      <c r="T1304">
        <v>18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15</v>
      </c>
      <c r="AB1304">
        <v>0</v>
      </c>
      <c r="AC1304">
        <v>0</v>
      </c>
      <c r="AD1304">
        <v>0</v>
      </c>
      <c r="AE1304">
        <v>57</v>
      </c>
      <c r="AF1304">
        <v>13</v>
      </c>
      <c r="AJ1304">
        <v>4.28</v>
      </c>
      <c r="AK1304" t="str">
        <f t="shared" si="20"/>
        <v>MR504-6200</v>
      </c>
    </row>
    <row r="1305" spans="1:37">
      <c r="A1305" t="s">
        <v>2370</v>
      </c>
      <c r="B1305" t="s">
        <v>2371</v>
      </c>
      <c r="C1305" t="s">
        <v>110</v>
      </c>
      <c r="D1305" t="s">
        <v>2372</v>
      </c>
      <c r="E1305">
        <v>50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320</v>
      </c>
      <c r="L1305">
        <v>43</v>
      </c>
      <c r="M1305">
        <v>0</v>
      </c>
      <c r="N1305">
        <v>0</v>
      </c>
      <c r="O1305">
        <v>0</v>
      </c>
      <c r="P1305">
        <v>0</v>
      </c>
      <c r="Q1305">
        <v>320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109</v>
      </c>
      <c r="AJ1305">
        <v>4.0199999999999996</v>
      </c>
      <c r="AK1305" t="str">
        <f t="shared" si="20"/>
        <v>MR506-6200</v>
      </c>
    </row>
    <row r="1306" spans="1:37">
      <c r="A1306" t="s">
        <v>2373</v>
      </c>
      <c r="B1306" t="s">
        <v>2374</v>
      </c>
      <c r="C1306" t="s">
        <v>110</v>
      </c>
      <c r="E1306">
        <v>50</v>
      </c>
      <c r="F1306">
        <v>-0.2</v>
      </c>
      <c r="G1306">
        <v>64</v>
      </c>
      <c r="H1306">
        <v>69</v>
      </c>
      <c r="I1306">
        <v>49</v>
      </c>
      <c r="J1306">
        <v>46</v>
      </c>
      <c r="K1306">
        <v>0</v>
      </c>
      <c r="L1306">
        <v>109</v>
      </c>
      <c r="M1306">
        <v>0</v>
      </c>
      <c r="N1306">
        <v>53</v>
      </c>
      <c r="O1306">
        <v>0</v>
      </c>
      <c r="P1306">
        <v>0</v>
      </c>
      <c r="Q1306">
        <v>-53</v>
      </c>
      <c r="R1306">
        <v>64</v>
      </c>
      <c r="S1306">
        <v>0</v>
      </c>
      <c r="T1306">
        <v>0</v>
      </c>
      <c r="U1306">
        <v>207</v>
      </c>
      <c r="V1306">
        <v>0</v>
      </c>
      <c r="W1306">
        <v>68</v>
      </c>
      <c r="X1306">
        <v>16</v>
      </c>
      <c r="Y1306">
        <v>228</v>
      </c>
      <c r="Z1306">
        <v>13</v>
      </c>
      <c r="AA1306">
        <v>0</v>
      </c>
      <c r="AB1306">
        <v>17</v>
      </c>
      <c r="AC1306">
        <v>0</v>
      </c>
      <c r="AD1306">
        <v>0</v>
      </c>
      <c r="AE1306">
        <v>549</v>
      </c>
      <c r="AF1306">
        <v>179</v>
      </c>
      <c r="AJ1306">
        <v>4.28</v>
      </c>
      <c r="AK1306" t="str">
        <f t="shared" si="20"/>
        <v>MR507-5000</v>
      </c>
    </row>
    <row r="1307" spans="1:37">
      <c r="A1307" t="s">
        <v>2375</v>
      </c>
      <c r="B1307" t="s">
        <v>2376</v>
      </c>
      <c r="C1307" t="s">
        <v>110</v>
      </c>
      <c r="E1307">
        <v>50</v>
      </c>
      <c r="F1307">
        <v>7.1</v>
      </c>
      <c r="G1307">
        <v>32</v>
      </c>
      <c r="H1307">
        <v>27</v>
      </c>
      <c r="I1307">
        <v>23</v>
      </c>
      <c r="J1307">
        <v>19</v>
      </c>
      <c r="K1307">
        <v>803</v>
      </c>
      <c r="L1307">
        <v>8</v>
      </c>
      <c r="M1307">
        <v>0</v>
      </c>
      <c r="N1307">
        <v>27</v>
      </c>
      <c r="O1307">
        <v>0</v>
      </c>
      <c r="P1307">
        <v>0</v>
      </c>
      <c r="Q1307">
        <v>776</v>
      </c>
      <c r="R1307">
        <v>97</v>
      </c>
      <c r="S1307">
        <v>37</v>
      </c>
      <c r="T1307">
        <v>0</v>
      </c>
      <c r="U1307">
        <v>45</v>
      </c>
      <c r="V1307">
        <v>39</v>
      </c>
      <c r="W1307">
        <v>16</v>
      </c>
      <c r="X1307">
        <v>3</v>
      </c>
      <c r="Y1307">
        <v>28</v>
      </c>
      <c r="Z1307">
        <v>0</v>
      </c>
      <c r="AA1307">
        <v>24</v>
      </c>
      <c r="AB1307">
        <v>0</v>
      </c>
      <c r="AC1307">
        <v>0</v>
      </c>
      <c r="AD1307">
        <v>40</v>
      </c>
      <c r="AE1307">
        <v>232</v>
      </c>
      <c r="AF1307">
        <v>227</v>
      </c>
      <c r="AJ1307">
        <v>4.25</v>
      </c>
      <c r="AK1307" t="str">
        <f t="shared" si="20"/>
        <v>MR507-6200</v>
      </c>
    </row>
    <row r="1308" spans="1:37">
      <c r="A1308" t="s">
        <v>2377</v>
      </c>
      <c r="B1308" t="s">
        <v>2378</v>
      </c>
      <c r="C1308" t="s">
        <v>110</v>
      </c>
      <c r="D1308" t="s">
        <v>2379</v>
      </c>
      <c r="E1308">
        <v>50</v>
      </c>
      <c r="F1308">
        <v>0</v>
      </c>
      <c r="G1308">
        <v>0</v>
      </c>
      <c r="H1308">
        <v>120</v>
      </c>
      <c r="I1308">
        <v>60</v>
      </c>
      <c r="J1308">
        <v>72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361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234</v>
      </c>
      <c r="AB1308">
        <v>270</v>
      </c>
      <c r="AC1308">
        <v>0</v>
      </c>
      <c r="AD1308">
        <v>0</v>
      </c>
      <c r="AE1308">
        <v>865</v>
      </c>
      <c r="AF1308">
        <v>491</v>
      </c>
      <c r="AJ1308">
        <v>0</v>
      </c>
      <c r="AK1308" t="str">
        <f t="shared" si="20"/>
        <v>MR601-3700</v>
      </c>
    </row>
    <row r="1309" spans="1:37">
      <c r="A1309" t="s">
        <v>2380</v>
      </c>
      <c r="B1309" t="s">
        <v>2381</v>
      </c>
      <c r="C1309" t="s">
        <v>110</v>
      </c>
      <c r="D1309" t="s">
        <v>2382</v>
      </c>
      <c r="E1309">
        <v>50</v>
      </c>
      <c r="F1309">
        <v>8.1</v>
      </c>
      <c r="G1309">
        <v>43</v>
      </c>
      <c r="H1309">
        <v>156</v>
      </c>
      <c r="I1309">
        <v>173</v>
      </c>
      <c r="J1309">
        <v>490</v>
      </c>
      <c r="K1309">
        <v>5077</v>
      </c>
      <c r="L1309">
        <v>635</v>
      </c>
      <c r="M1309">
        <v>0</v>
      </c>
      <c r="N1309">
        <v>36</v>
      </c>
      <c r="O1309">
        <v>0</v>
      </c>
      <c r="P1309">
        <v>0</v>
      </c>
      <c r="Q1309">
        <v>5041</v>
      </c>
      <c r="R1309">
        <v>22</v>
      </c>
      <c r="S1309">
        <v>119</v>
      </c>
      <c r="T1309">
        <v>0</v>
      </c>
      <c r="U1309">
        <v>348</v>
      </c>
      <c r="V1309">
        <v>0</v>
      </c>
      <c r="W1309">
        <v>64</v>
      </c>
      <c r="X1309">
        <v>505</v>
      </c>
      <c r="Y1309">
        <v>1119</v>
      </c>
      <c r="Z1309">
        <v>362</v>
      </c>
      <c r="AA1309">
        <v>1272</v>
      </c>
      <c r="AB1309">
        <v>1219</v>
      </c>
      <c r="AC1309">
        <v>871</v>
      </c>
      <c r="AD1309">
        <v>0</v>
      </c>
      <c r="AE1309">
        <v>5879</v>
      </c>
      <c r="AF1309">
        <v>9004</v>
      </c>
      <c r="AJ1309">
        <v>3.96</v>
      </c>
      <c r="AK1309" t="str">
        <f t="shared" si="20"/>
        <v>MR601-5000</v>
      </c>
    </row>
    <row r="1310" spans="1:37">
      <c r="A1310" t="s">
        <v>2383</v>
      </c>
      <c r="B1310" t="s">
        <v>2384</v>
      </c>
      <c r="C1310" t="s">
        <v>110</v>
      </c>
      <c r="D1310" t="s">
        <v>2385</v>
      </c>
      <c r="E1310">
        <v>50</v>
      </c>
      <c r="F1310">
        <v>1</v>
      </c>
      <c r="G1310">
        <v>9</v>
      </c>
      <c r="H1310">
        <v>342</v>
      </c>
      <c r="I1310">
        <v>288</v>
      </c>
      <c r="J1310">
        <v>638</v>
      </c>
      <c r="K1310">
        <v>1329</v>
      </c>
      <c r="L1310">
        <v>37</v>
      </c>
      <c r="M1310">
        <v>0</v>
      </c>
      <c r="N1310">
        <v>7</v>
      </c>
      <c r="O1310">
        <v>0</v>
      </c>
      <c r="P1310">
        <v>0</v>
      </c>
      <c r="Q1310">
        <v>1322</v>
      </c>
      <c r="R1310">
        <v>70</v>
      </c>
      <c r="S1310">
        <v>139</v>
      </c>
      <c r="T1310">
        <v>0</v>
      </c>
      <c r="U1310">
        <v>886</v>
      </c>
      <c r="V1310">
        <v>498</v>
      </c>
      <c r="W1310">
        <v>204</v>
      </c>
      <c r="X1310">
        <v>0</v>
      </c>
      <c r="Y1310">
        <v>2213</v>
      </c>
      <c r="Z1310">
        <v>416</v>
      </c>
      <c r="AA1310">
        <v>2131</v>
      </c>
      <c r="AB1310">
        <v>890</v>
      </c>
      <c r="AC1310">
        <v>251</v>
      </c>
      <c r="AD1310">
        <v>27</v>
      </c>
      <c r="AE1310">
        <v>7655</v>
      </c>
      <c r="AF1310">
        <v>6832</v>
      </c>
      <c r="AJ1310">
        <v>3.96</v>
      </c>
      <c r="AK1310" t="str">
        <f t="shared" si="20"/>
        <v>MR601-6200</v>
      </c>
    </row>
    <row r="1311" spans="1:37">
      <c r="A1311" t="s">
        <v>2386</v>
      </c>
      <c r="B1311" t="s">
        <v>2387</v>
      </c>
      <c r="C1311" t="s">
        <v>110</v>
      </c>
      <c r="D1311" t="s">
        <v>2388</v>
      </c>
      <c r="E1311">
        <v>50</v>
      </c>
      <c r="F1311">
        <v>1.4</v>
      </c>
      <c r="G1311">
        <v>312</v>
      </c>
      <c r="H1311">
        <v>130</v>
      </c>
      <c r="I1311">
        <v>75</v>
      </c>
      <c r="J1311">
        <v>174</v>
      </c>
      <c r="K1311">
        <v>978</v>
      </c>
      <c r="L1311">
        <v>57</v>
      </c>
      <c r="M1311">
        <v>0</v>
      </c>
      <c r="N1311">
        <v>260</v>
      </c>
      <c r="O1311">
        <v>0</v>
      </c>
      <c r="P1311">
        <v>0</v>
      </c>
      <c r="Q1311">
        <v>718</v>
      </c>
      <c r="R1311">
        <v>73</v>
      </c>
      <c r="S1311">
        <v>60</v>
      </c>
      <c r="T1311">
        <v>265</v>
      </c>
      <c r="U1311">
        <v>65</v>
      </c>
      <c r="V1311">
        <v>60</v>
      </c>
      <c r="W1311">
        <v>0</v>
      </c>
      <c r="X1311">
        <v>0</v>
      </c>
      <c r="Y1311">
        <v>256</v>
      </c>
      <c r="Z1311">
        <v>0</v>
      </c>
      <c r="AA1311">
        <v>222</v>
      </c>
      <c r="AB1311">
        <v>385</v>
      </c>
      <c r="AC1311">
        <v>677</v>
      </c>
      <c r="AD1311">
        <v>92</v>
      </c>
      <c r="AE1311">
        <v>2082</v>
      </c>
      <c r="AF1311">
        <v>1896</v>
      </c>
      <c r="AJ1311">
        <v>4.24</v>
      </c>
      <c r="AK1311" t="str">
        <f t="shared" si="20"/>
        <v>MR602-5000</v>
      </c>
    </row>
    <row r="1312" spans="1:37">
      <c r="A1312" t="s">
        <v>2389</v>
      </c>
      <c r="B1312" t="s">
        <v>2390</v>
      </c>
      <c r="C1312" t="s">
        <v>110</v>
      </c>
      <c r="D1312" t="s">
        <v>2388</v>
      </c>
      <c r="E1312">
        <v>50</v>
      </c>
      <c r="F1312">
        <v>1.8</v>
      </c>
      <c r="G1312">
        <v>711</v>
      </c>
      <c r="H1312">
        <v>147</v>
      </c>
      <c r="I1312">
        <v>173</v>
      </c>
      <c r="J1312">
        <v>238</v>
      </c>
      <c r="K1312">
        <v>1652</v>
      </c>
      <c r="L1312">
        <v>229</v>
      </c>
      <c r="M1312">
        <v>0</v>
      </c>
      <c r="N1312">
        <v>593</v>
      </c>
      <c r="O1312">
        <v>0</v>
      </c>
      <c r="P1312">
        <v>0</v>
      </c>
      <c r="Q1312">
        <v>1059</v>
      </c>
      <c r="R1312">
        <v>201</v>
      </c>
      <c r="S1312">
        <v>115</v>
      </c>
      <c r="T1312">
        <v>197</v>
      </c>
      <c r="U1312">
        <v>130</v>
      </c>
      <c r="V1312">
        <v>129</v>
      </c>
      <c r="W1312">
        <v>206</v>
      </c>
      <c r="X1312">
        <v>258</v>
      </c>
      <c r="Y1312">
        <v>185</v>
      </c>
      <c r="Z1312">
        <v>0</v>
      </c>
      <c r="AA1312">
        <v>943</v>
      </c>
      <c r="AB1312">
        <v>254</v>
      </c>
      <c r="AC1312">
        <v>440</v>
      </c>
      <c r="AD1312">
        <v>0</v>
      </c>
      <c r="AE1312">
        <v>2857</v>
      </c>
      <c r="AF1312">
        <v>4562</v>
      </c>
      <c r="AJ1312">
        <v>4.24</v>
      </c>
      <c r="AK1312" t="str">
        <f t="shared" si="20"/>
        <v>MR602-6200</v>
      </c>
    </row>
    <row r="1313" spans="1:37">
      <c r="A1313" t="s">
        <v>2391</v>
      </c>
      <c r="B1313" t="s">
        <v>2392</v>
      </c>
      <c r="C1313" t="s">
        <v>110</v>
      </c>
      <c r="D1313" t="s">
        <v>2393</v>
      </c>
      <c r="E1313">
        <v>50</v>
      </c>
      <c r="F1313">
        <v>0</v>
      </c>
      <c r="G1313">
        <v>8</v>
      </c>
      <c r="H1313">
        <v>0</v>
      </c>
      <c r="I1313">
        <v>9</v>
      </c>
      <c r="J1313">
        <v>24</v>
      </c>
      <c r="K1313">
        <v>493</v>
      </c>
      <c r="L1313">
        <v>7</v>
      </c>
      <c r="M1313">
        <v>0</v>
      </c>
      <c r="N1313">
        <v>7</v>
      </c>
      <c r="O1313">
        <v>0</v>
      </c>
      <c r="P1313">
        <v>0</v>
      </c>
      <c r="Q1313">
        <v>486</v>
      </c>
      <c r="R1313">
        <v>45</v>
      </c>
      <c r="S1313">
        <v>0</v>
      </c>
      <c r="T1313">
        <v>0</v>
      </c>
      <c r="U1313">
        <v>0</v>
      </c>
      <c r="V1313">
        <v>55</v>
      </c>
      <c r="W1313">
        <v>0</v>
      </c>
      <c r="X1313">
        <v>0</v>
      </c>
      <c r="Y1313">
        <v>63</v>
      </c>
      <c r="Z1313">
        <v>51</v>
      </c>
      <c r="AA1313">
        <v>12</v>
      </c>
      <c r="AB1313">
        <v>0</v>
      </c>
      <c r="AC1313">
        <v>0</v>
      </c>
      <c r="AD1313">
        <v>104</v>
      </c>
      <c r="AE1313">
        <v>285</v>
      </c>
      <c r="AF1313">
        <v>420</v>
      </c>
      <c r="AJ1313">
        <v>4.25</v>
      </c>
      <c r="AK1313" t="str">
        <f t="shared" si="20"/>
        <v>MR604-5000</v>
      </c>
    </row>
    <row r="1314" spans="1:37">
      <c r="A1314" t="s">
        <v>2394</v>
      </c>
      <c r="B1314" t="s">
        <v>2395</v>
      </c>
      <c r="C1314" t="s">
        <v>110</v>
      </c>
      <c r="D1314" t="s">
        <v>2393</v>
      </c>
      <c r="E1314">
        <v>50</v>
      </c>
      <c r="F1314">
        <v>4</v>
      </c>
      <c r="G1314">
        <v>49</v>
      </c>
      <c r="H1314">
        <v>67</v>
      </c>
      <c r="I1314">
        <v>80</v>
      </c>
      <c r="J1314">
        <v>103</v>
      </c>
      <c r="K1314">
        <v>1118</v>
      </c>
      <c r="L1314">
        <v>104</v>
      </c>
      <c r="M1314">
        <v>0</v>
      </c>
      <c r="N1314">
        <v>41</v>
      </c>
      <c r="O1314">
        <v>0</v>
      </c>
      <c r="P1314">
        <v>0</v>
      </c>
      <c r="Q1314">
        <v>1077</v>
      </c>
      <c r="R1314">
        <v>126</v>
      </c>
      <c r="S1314">
        <v>0</v>
      </c>
      <c r="T1314">
        <v>112</v>
      </c>
      <c r="U1314">
        <v>88</v>
      </c>
      <c r="V1314">
        <v>249</v>
      </c>
      <c r="W1314">
        <v>16</v>
      </c>
      <c r="X1314">
        <v>12</v>
      </c>
      <c r="Y1314">
        <v>84</v>
      </c>
      <c r="Z1314">
        <v>48</v>
      </c>
      <c r="AA1314">
        <v>96</v>
      </c>
      <c r="AB1314">
        <v>112</v>
      </c>
      <c r="AC1314">
        <v>365</v>
      </c>
      <c r="AD1314">
        <v>54</v>
      </c>
      <c r="AE1314">
        <v>1236</v>
      </c>
      <c r="AF1314">
        <v>952</v>
      </c>
      <c r="AJ1314">
        <v>4.25</v>
      </c>
      <c r="AK1314" t="str">
        <f t="shared" si="20"/>
        <v>MR604-6200</v>
      </c>
    </row>
    <row r="1315" spans="1:37">
      <c r="A1315" t="s">
        <v>2396</v>
      </c>
      <c r="B1315" t="s">
        <v>2397</v>
      </c>
      <c r="C1315" t="s">
        <v>110</v>
      </c>
      <c r="D1315" t="s">
        <v>2398</v>
      </c>
      <c r="E1315">
        <v>50</v>
      </c>
      <c r="F1315">
        <v>1</v>
      </c>
      <c r="G1315">
        <v>405</v>
      </c>
      <c r="H1315">
        <v>262</v>
      </c>
      <c r="I1315">
        <v>386</v>
      </c>
      <c r="J1315">
        <v>274</v>
      </c>
      <c r="K1315">
        <v>1387</v>
      </c>
      <c r="L1315">
        <v>225</v>
      </c>
      <c r="M1315">
        <v>0</v>
      </c>
      <c r="N1315">
        <v>337</v>
      </c>
      <c r="O1315">
        <v>0</v>
      </c>
      <c r="P1315">
        <v>0</v>
      </c>
      <c r="Q1315">
        <v>1050</v>
      </c>
      <c r="R1315">
        <v>137</v>
      </c>
      <c r="S1315">
        <v>21</v>
      </c>
      <c r="T1315">
        <v>639</v>
      </c>
      <c r="U1315">
        <v>125</v>
      </c>
      <c r="V1315">
        <v>987</v>
      </c>
      <c r="W1315">
        <v>439</v>
      </c>
      <c r="X1315">
        <v>105</v>
      </c>
      <c r="Y1315">
        <v>27</v>
      </c>
      <c r="Z1315">
        <v>192</v>
      </c>
      <c r="AA1315">
        <v>0</v>
      </c>
      <c r="AB1315">
        <v>349</v>
      </c>
      <c r="AC1315">
        <v>403</v>
      </c>
      <c r="AD1315">
        <v>0</v>
      </c>
      <c r="AE1315">
        <v>3287</v>
      </c>
      <c r="AF1315">
        <v>3039</v>
      </c>
      <c r="AJ1315">
        <v>4.57</v>
      </c>
      <c r="AK1315" t="str">
        <f t="shared" si="20"/>
        <v>MR605-5000</v>
      </c>
    </row>
    <row r="1316" spans="1:37">
      <c r="A1316" t="s">
        <v>2399</v>
      </c>
      <c r="B1316" t="s">
        <v>2400</v>
      </c>
      <c r="C1316" t="s">
        <v>110</v>
      </c>
      <c r="D1316" t="s">
        <v>2398</v>
      </c>
      <c r="E1316">
        <v>50</v>
      </c>
      <c r="F1316">
        <v>0.5</v>
      </c>
      <c r="G1316">
        <v>16</v>
      </c>
      <c r="H1316">
        <v>44</v>
      </c>
      <c r="I1316">
        <v>22</v>
      </c>
      <c r="J1316">
        <v>19</v>
      </c>
      <c r="K1316">
        <v>109</v>
      </c>
      <c r="L1316">
        <v>19</v>
      </c>
      <c r="M1316">
        <v>0</v>
      </c>
      <c r="N1316">
        <v>13</v>
      </c>
      <c r="O1316">
        <v>0</v>
      </c>
      <c r="P1316">
        <v>0</v>
      </c>
      <c r="Q1316">
        <v>96</v>
      </c>
      <c r="R1316">
        <v>0</v>
      </c>
      <c r="S1316">
        <v>0</v>
      </c>
      <c r="T1316">
        <v>0</v>
      </c>
      <c r="U1316">
        <v>132</v>
      </c>
      <c r="V1316">
        <v>0</v>
      </c>
      <c r="W1316">
        <v>0</v>
      </c>
      <c r="X1316">
        <v>0</v>
      </c>
      <c r="Y1316">
        <v>0</v>
      </c>
      <c r="Z1316">
        <v>76</v>
      </c>
      <c r="AA1316">
        <v>0</v>
      </c>
      <c r="AB1316">
        <v>0</v>
      </c>
      <c r="AC1316">
        <v>0</v>
      </c>
      <c r="AD1316">
        <v>15</v>
      </c>
      <c r="AE1316">
        <v>223</v>
      </c>
      <c r="AF1316">
        <v>547</v>
      </c>
      <c r="AJ1316">
        <v>4.47</v>
      </c>
      <c r="AK1316" t="str">
        <f t="shared" si="20"/>
        <v>MR605-6200</v>
      </c>
    </row>
    <row r="1317" spans="1:37">
      <c r="A1317" t="s">
        <v>2401</v>
      </c>
      <c r="B1317" t="s">
        <v>2402</v>
      </c>
      <c r="C1317" t="s">
        <v>110</v>
      </c>
      <c r="D1317" t="s">
        <v>2403</v>
      </c>
      <c r="E1317">
        <v>50</v>
      </c>
      <c r="F1317">
        <v>22.3</v>
      </c>
      <c r="G1317">
        <v>39</v>
      </c>
      <c r="H1317">
        <v>17</v>
      </c>
      <c r="I1317">
        <v>8</v>
      </c>
      <c r="J1317">
        <v>61</v>
      </c>
      <c r="K1317">
        <v>1519</v>
      </c>
      <c r="L1317">
        <v>0</v>
      </c>
      <c r="M1317">
        <v>0</v>
      </c>
      <c r="N1317">
        <v>33</v>
      </c>
      <c r="O1317">
        <v>0</v>
      </c>
      <c r="P1317">
        <v>0</v>
      </c>
      <c r="Q1317">
        <v>1486</v>
      </c>
      <c r="R1317">
        <v>55</v>
      </c>
      <c r="S1317">
        <v>4</v>
      </c>
      <c r="T1317">
        <v>0</v>
      </c>
      <c r="U1317">
        <v>46</v>
      </c>
      <c r="V1317">
        <v>0</v>
      </c>
      <c r="W1317">
        <v>0</v>
      </c>
      <c r="X1317">
        <v>0</v>
      </c>
      <c r="Y1317">
        <v>3</v>
      </c>
      <c r="Z1317">
        <v>0</v>
      </c>
      <c r="AA1317">
        <v>12</v>
      </c>
      <c r="AB1317">
        <v>9</v>
      </c>
      <c r="AC1317">
        <v>656</v>
      </c>
      <c r="AD1317">
        <v>0</v>
      </c>
      <c r="AE1317">
        <v>730</v>
      </c>
      <c r="AF1317">
        <v>394</v>
      </c>
      <c r="AJ1317">
        <v>4.6100000000000003</v>
      </c>
      <c r="AK1317" t="str">
        <f t="shared" si="20"/>
        <v>MR607-5000</v>
      </c>
    </row>
    <row r="1318" spans="1:37">
      <c r="A1318" t="s">
        <v>2404</v>
      </c>
      <c r="B1318" t="s">
        <v>2402</v>
      </c>
      <c r="C1318" t="s">
        <v>110</v>
      </c>
      <c r="D1318" t="s">
        <v>2403</v>
      </c>
      <c r="E1318">
        <v>50</v>
      </c>
      <c r="F1318">
        <v>0</v>
      </c>
      <c r="G1318">
        <v>16</v>
      </c>
      <c r="H1318">
        <v>0</v>
      </c>
      <c r="I1318">
        <v>4</v>
      </c>
      <c r="J1318">
        <v>23</v>
      </c>
      <c r="K1318">
        <v>1220</v>
      </c>
      <c r="L1318">
        <v>13</v>
      </c>
      <c r="M1318">
        <v>0</v>
      </c>
      <c r="N1318">
        <v>13</v>
      </c>
      <c r="O1318">
        <v>0</v>
      </c>
      <c r="P1318">
        <v>0</v>
      </c>
      <c r="Q1318">
        <v>1207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17</v>
      </c>
      <c r="X1318">
        <v>7</v>
      </c>
      <c r="Y1318">
        <v>17</v>
      </c>
      <c r="Z1318">
        <v>0</v>
      </c>
      <c r="AA1318">
        <v>90</v>
      </c>
      <c r="AB1318">
        <v>70</v>
      </c>
      <c r="AC1318">
        <v>16</v>
      </c>
      <c r="AD1318">
        <v>58</v>
      </c>
      <c r="AE1318">
        <v>275</v>
      </c>
      <c r="AF1318">
        <v>133</v>
      </c>
      <c r="AJ1318">
        <v>4.6100000000000003</v>
      </c>
      <c r="AK1318" t="str">
        <f t="shared" si="20"/>
        <v>MR607-6200</v>
      </c>
    </row>
    <row r="1319" spans="1:37">
      <c r="A1319" t="s">
        <v>2405</v>
      </c>
      <c r="B1319" t="s">
        <v>2406</v>
      </c>
      <c r="C1319" t="s">
        <v>110</v>
      </c>
      <c r="D1319" t="s">
        <v>2407</v>
      </c>
      <c r="E1319">
        <v>50</v>
      </c>
      <c r="F1319">
        <v>0</v>
      </c>
      <c r="G1319">
        <v>0</v>
      </c>
      <c r="H1319">
        <v>0</v>
      </c>
      <c r="I1319">
        <v>6</v>
      </c>
      <c r="J1319">
        <v>6</v>
      </c>
      <c r="K1319">
        <v>2880</v>
      </c>
      <c r="L1319">
        <v>7</v>
      </c>
      <c r="M1319">
        <v>0</v>
      </c>
      <c r="N1319">
        <v>0</v>
      </c>
      <c r="O1319">
        <v>0</v>
      </c>
      <c r="P1319">
        <v>0</v>
      </c>
      <c r="Q1319">
        <v>2880</v>
      </c>
      <c r="R1319">
        <v>490</v>
      </c>
      <c r="S1319">
        <v>0</v>
      </c>
      <c r="T1319">
        <v>0</v>
      </c>
      <c r="U1319">
        <v>0</v>
      </c>
      <c r="V1319">
        <v>0</v>
      </c>
      <c r="W1319">
        <v>25</v>
      </c>
      <c r="X1319">
        <v>11</v>
      </c>
      <c r="Y1319">
        <v>0</v>
      </c>
      <c r="Z1319">
        <v>0</v>
      </c>
      <c r="AA1319">
        <v>6</v>
      </c>
      <c r="AB1319">
        <v>11</v>
      </c>
      <c r="AC1319">
        <v>19</v>
      </c>
      <c r="AD1319">
        <v>0</v>
      </c>
      <c r="AE1319">
        <v>72</v>
      </c>
      <c r="AF1319">
        <v>415</v>
      </c>
      <c r="AJ1319">
        <v>4.25</v>
      </c>
      <c r="AK1319" t="str">
        <f t="shared" si="20"/>
        <v>MR608-5000</v>
      </c>
    </row>
    <row r="1320" spans="1:37">
      <c r="A1320" t="s">
        <v>2408</v>
      </c>
      <c r="B1320" t="s">
        <v>2409</v>
      </c>
      <c r="C1320" t="s">
        <v>110</v>
      </c>
      <c r="D1320" t="s">
        <v>2407</v>
      </c>
      <c r="E1320">
        <v>50</v>
      </c>
      <c r="F1320">
        <v>3.7</v>
      </c>
      <c r="G1320">
        <v>0</v>
      </c>
      <c r="H1320">
        <v>28</v>
      </c>
      <c r="I1320">
        <v>14</v>
      </c>
      <c r="J1320">
        <v>7</v>
      </c>
      <c r="K1320">
        <v>421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421</v>
      </c>
      <c r="R1320">
        <v>0</v>
      </c>
      <c r="S1320">
        <v>32</v>
      </c>
      <c r="T1320">
        <v>53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85</v>
      </c>
      <c r="AF1320">
        <v>154</v>
      </c>
      <c r="AJ1320">
        <v>4.25</v>
      </c>
      <c r="AK1320" t="str">
        <f t="shared" si="20"/>
        <v>MR608-6200</v>
      </c>
    </row>
    <row r="1321" spans="1:37">
      <c r="A1321" t="s">
        <v>2410</v>
      </c>
      <c r="B1321" t="s">
        <v>2411</v>
      </c>
      <c r="C1321" t="s">
        <v>110</v>
      </c>
      <c r="D1321" t="s">
        <v>2412</v>
      </c>
      <c r="E1321">
        <v>50</v>
      </c>
      <c r="F1321">
        <v>2.7</v>
      </c>
      <c r="G1321">
        <v>16</v>
      </c>
      <c r="H1321">
        <v>8</v>
      </c>
      <c r="I1321">
        <v>12</v>
      </c>
      <c r="J1321">
        <v>11</v>
      </c>
      <c r="K1321">
        <v>95</v>
      </c>
      <c r="L1321">
        <v>0</v>
      </c>
      <c r="M1321">
        <v>0</v>
      </c>
      <c r="N1321">
        <v>13</v>
      </c>
      <c r="O1321">
        <v>0</v>
      </c>
      <c r="P1321">
        <v>0</v>
      </c>
      <c r="Q1321">
        <v>82</v>
      </c>
      <c r="R1321">
        <v>51</v>
      </c>
      <c r="S1321">
        <v>1</v>
      </c>
      <c r="T1321">
        <v>3</v>
      </c>
      <c r="U1321">
        <v>19</v>
      </c>
      <c r="V1321">
        <v>0</v>
      </c>
      <c r="W1321">
        <v>30</v>
      </c>
      <c r="X1321">
        <v>18</v>
      </c>
      <c r="Y1321">
        <v>0</v>
      </c>
      <c r="Z1321">
        <v>0</v>
      </c>
      <c r="AA1321">
        <v>38</v>
      </c>
      <c r="AB1321">
        <v>18</v>
      </c>
      <c r="AC1321">
        <v>0</v>
      </c>
      <c r="AD1321">
        <v>0</v>
      </c>
      <c r="AE1321">
        <v>127</v>
      </c>
      <c r="AF1321">
        <v>556</v>
      </c>
      <c r="AJ1321">
        <v>4.25</v>
      </c>
      <c r="AK1321" t="str">
        <f t="shared" si="20"/>
        <v>MR701-5000</v>
      </c>
    </row>
    <row r="1322" spans="1:37">
      <c r="A1322" t="s">
        <v>2413</v>
      </c>
      <c r="B1322" t="s">
        <v>2411</v>
      </c>
      <c r="C1322" t="s">
        <v>110</v>
      </c>
      <c r="D1322" t="s">
        <v>2412</v>
      </c>
      <c r="E1322">
        <v>50</v>
      </c>
      <c r="F1322">
        <v>1.6</v>
      </c>
      <c r="G1322">
        <v>0</v>
      </c>
      <c r="H1322">
        <v>111</v>
      </c>
      <c r="I1322">
        <v>147</v>
      </c>
      <c r="J1322">
        <v>87</v>
      </c>
      <c r="K1322">
        <v>730</v>
      </c>
      <c r="L1322">
        <v>10</v>
      </c>
      <c r="M1322">
        <v>0</v>
      </c>
      <c r="N1322">
        <v>0</v>
      </c>
      <c r="O1322">
        <v>0</v>
      </c>
      <c r="P1322">
        <v>0</v>
      </c>
      <c r="Q1322">
        <v>730</v>
      </c>
      <c r="R1322">
        <v>28</v>
      </c>
      <c r="S1322">
        <v>326</v>
      </c>
      <c r="T1322">
        <v>0</v>
      </c>
      <c r="U1322">
        <v>8</v>
      </c>
      <c r="V1322">
        <v>50</v>
      </c>
      <c r="W1322">
        <v>438</v>
      </c>
      <c r="X1322">
        <v>58</v>
      </c>
      <c r="Y1322">
        <v>84</v>
      </c>
      <c r="Z1322">
        <v>14</v>
      </c>
      <c r="AA1322">
        <v>0</v>
      </c>
      <c r="AB1322">
        <v>0</v>
      </c>
      <c r="AC1322">
        <v>0</v>
      </c>
      <c r="AD1322">
        <v>63</v>
      </c>
      <c r="AE1322">
        <v>1041</v>
      </c>
      <c r="AF1322">
        <v>1283</v>
      </c>
      <c r="AJ1322">
        <v>4.25</v>
      </c>
      <c r="AK1322" t="str">
        <f t="shared" si="20"/>
        <v>MR701-6200</v>
      </c>
    </row>
    <row r="1323" spans="1:37">
      <c r="A1323" t="s">
        <v>2414</v>
      </c>
      <c r="B1323" t="s">
        <v>2415</v>
      </c>
      <c r="C1323" t="s">
        <v>110</v>
      </c>
      <c r="D1323" t="s">
        <v>2416</v>
      </c>
      <c r="E1323">
        <v>50</v>
      </c>
      <c r="F1323">
        <v>7.5</v>
      </c>
      <c r="G1323">
        <v>22</v>
      </c>
      <c r="H1323">
        <v>33</v>
      </c>
      <c r="I1323">
        <v>36</v>
      </c>
      <c r="J1323">
        <v>135</v>
      </c>
      <c r="K1323">
        <v>1009</v>
      </c>
      <c r="L1323">
        <v>74</v>
      </c>
      <c r="M1323">
        <v>0</v>
      </c>
      <c r="N1323">
        <v>19</v>
      </c>
      <c r="O1323">
        <v>0</v>
      </c>
      <c r="P1323">
        <v>0</v>
      </c>
      <c r="Q1323">
        <v>990</v>
      </c>
      <c r="R1323">
        <v>94</v>
      </c>
      <c r="S1323">
        <v>10</v>
      </c>
      <c r="T1323">
        <v>9</v>
      </c>
      <c r="U1323">
        <v>80</v>
      </c>
      <c r="V1323">
        <v>0</v>
      </c>
      <c r="W1323">
        <v>0</v>
      </c>
      <c r="X1323">
        <v>119</v>
      </c>
      <c r="Y1323">
        <v>242</v>
      </c>
      <c r="Z1323">
        <v>31</v>
      </c>
      <c r="AA1323">
        <v>393</v>
      </c>
      <c r="AB1323">
        <v>401</v>
      </c>
      <c r="AC1323">
        <v>0</v>
      </c>
      <c r="AD1323">
        <v>337</v>
      </c>
      <c r="AE1323">
        <v>1622</v>
      </c>
      <c r="AF1323">
        <v>1019</v>
      </c>
      <c r="AJ1323">
        <v>4.47</v>
      </c>
      <c r="AK1323" t="str">
        <f t="shared" si="20"/>
        <v>MR702-5000</v>
      </c>
    </row>
    <row r="1324" spans="1:37">
      <c r="A1324" t="s">
        <v>2417</v>
      </c>
      <c r="B1324" t="s">
        <v>2415</v>
      </c>
      <c r="C1324" t="s">
        <v>110</v>
      </c>
      <c r="D1324" t="s">
        <v>2416</v>
      </c>
      <c r="E1324">
        <v>50</v>
      </c>
      <c r="F1324">
        <v>4.5999999999999996</v>
      </c>
      <c r="G1324">
        <v>104</v>
      </c>
      <c r="H1324">
        <v>64</v>
      </c>
      <c r="I1324">
        <v>37</v>
      </c>
      <c r="J1324">
        <v>199</v>
      </c>
      <c r="K1324">
        <v>1269</v>
      </c>
      <c r="L1324">
        <v>126</v>
      </c>
      <c r="M1324">
        <v>0</v>
      </c>
      <c r="N1324">
        <v>87</v>
      </c>
      <c r="O1324">
        <v>0</v>
      </c>
      <c r="P1324">
        <v>0</v>
      </c>
      <c r="Q1324">
        <v>1182</v>
      </c>
      <c r="R1324">
        <v>115</v>
      </c>
      <c r="S1324">
        <v>123</v>
      </c>
      <c r="T1324">
        <v>0</v>
      </c>
      <c r="U1324">
        <v>69</v>
      </c>
      <c r="V1324">
        <v>28</v>
      </c>
      <c r="W1324">
        <v>0</v>
      </c>
      <c r="X1324">
        <v>0</v>
      </c>
      <c r="Y1324">
        <v>884</v>
      </c>
      <c r="Z1324">
        <v>378</v>
      </c>
      <c r="AA1324">
        <v>250</v>
      </c>
      <c r="AB1324">
        <v>576</v>
      </c>
      <c r="AC1324">
        <v>0</v>
      </c>
      <c r="AD1324">
        <v>81</v>
      </c>
      <c r="AE1324">
        <v>2389</v>
      </c>
      <c r="AF1324">
        <v>2621</v>
      </c>
      <c r="AJ1324">
        <v>4.47</v>
      </c>
      <c r="AK1324" t="str">
        <f t="shared" si="20"/>
        <v>MR702-6200</v>
      </c>
    </row>
    <row r="1325" spans="1:37">
      <c r="A1325" t="s">
        <v>2418</v>
      </c>
      <c r="B1325" t="s">
        <v>2419</v>
      </c>
      <c r="C1325" t="s">
        <v>338</v>
      </c>
      <c r="D1325" t="s">
        <v>2047</v>
      </c>
      <c r="E1325">
        <v>43</v>
      </c>
      <c r="F1325">
        <v>73.3</v>
      </c>
      <c r="G1325">
        <v>0</v>
      </c>
      <c r="H1325">
        <v>2</v>
      </c>
      <c r="I1325">
        <v>5</v>
      </c>
      <c r="J1325">
        <v>4</v>
      </c>
      <c r="K1325">
        <v>586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586</v>
      </c>
      <c r="R1325">
        <v>0</v>
      </c>
      <c r="S1325">
        <v>3</v>
      </c>
      <c r="T1325">
        <v>3</v>
      </c>
      <c r="U1325">
        <v>0</v>
      </c>
      <c r="V1325">
        <v>16</v>
      </c>
      <c r="W1325">
        <v>0</v>
      </c>
      <c r="X1325">
        <v>5</v>
      </c>
      <c r="Y1325">
        <v>0</v>
      </c>
      <c r="Z1325">
        <v>6</v>
      </c>
      <c r="AA1325">
        <v>12</v>
      </c>
      <c r="AB1325">
        <v>5</v>
      </c>
      <c r="AC1325">
        <v>0</v>
      </c>
      <c r="AD1325">
        <v>0</v>
      </c>
      <c r="AE1325">
        <v>50</v>
      </c>
      <c r="AF1325">
        <v>52</v>
      </c>
      <c r="AJ1325">
        <v>3.73</v>
      </c>
      <c r="AK1325" t="str">
        <f t="shared" si="20"/>
        <v>MT405-5000</v>
      </c>
    </row>
    <row r="1326" spans="1:37">
      <c r="A1326" t="s">
        <v>2420</v>
      </c>
      <c r="B1326" t="s">
        <v>2419</v>
      </c>
      <c r="C1326" t="s">
        <v>338</v>
      </c>
      <c r="D1326" t="s">
        <v>2047</v>
      </c>
      <c r="E1326">
        <v>43</v>
      </c>
      <c r="F1326">
        <v>0</v>
      </c>
      <c r="G1326">
        <v>0</v>
      </c>
      <c r="H1326">
        <v>0</v>
      </c>
      <c r="I1326">
        <v>48</v>
      </c>
      <c r="J1326">
        <v>27</v>
      </c>
      <c r="K1326">
        <v>1858</v>
      </c>
      <c r="L1326">
        <v>19</v>
      </c>
      <c r="M1326">
        <v>0</v>
      </c>
      <c r="N1326">
        <v>0</v>
      </c>
      <c r="O1326">
        <v>0</v>
      </c>
      <c r="P1326">
        <v>0</v>
      </c>
      <c r="Q1326">
        <v>1858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181</v>
      </c>
      <c r="X1326">
        <v>106</v>
      </c>
      <c r="Y1326">
        <v>0</v>
      </c>
      <c r="Z1326">
        <v>36</v>
      </c>
      <c r="AA1326">
        <v>0</v>
      </c>
      <c r="AB1326">
        <v>0</v>
      </c>
      <c r="AC1326">
        <v>0</v>
      </c>
      <c r="AD1326">
        <v>0</v>
      </c>
      <c r="AE1326">
        <v>323</v>
      </c>
      <c r="AF1326">
        <v>337</v>
      </c>
      <c r="AJ1326">
        <v>3.73</v>
      </c>
      <c r="AK1326" t="str">
        <f t="shared" si="20"/>
        <v>MT405-6200</v>
      </c>
    </row>
    <row r="1327" spans="1:37">
      <c r="A1327" t="s">
        <v>2421</v>
      </c>
      <c r="B1327" t="s">
        <v>2422</v>
      </c>
      <c r="C1327" t="s">
        <v>110</v>
      </c>
      <c r="E1327">
        <v>92</v>
      </c>
      <c r="F1327">
        <v>0</v>
      </c>
      <c r="G1327">
        <v>41</v>
      </c>
      <c r="H1327">
        <v>0</v>
      </c>
      <c r="I1327">
        <v>0</v>
      </c>
      <c r="J1327">
        <v>48</v>
      </c>
      <c r="K1327">
        <v>1943</v>
      </c>
      <c r="L1327">
        <v>957</v>
      </c>
      <c r="M1327">
        <v>0</v>
      </c>
      <c r="N1327">
        <v>34</v>
      </c>
      <c r="O1327">
        <v>0</v>
      </c>
      <c r="P1327">
        <v>0</v>
      </c>
      <c r="Q1327">
        <v>1909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579</v>
      </c>
      <c r="AC1327">
        <v>0</v>
      </c>
      <c r="AD1327">
        <v>0</v>
      </c>
      <c r="AE1327">
        <v>579</v>
      </c>
      <c r="AF1327">
        <v>824</v>
      </c>
      <c r="AJ1327">
        <v>7.42</v>
      </c>
      <c r="AK1327" t="str">
        <f t="shared" si="20"/>
        <v>MT702-5000</v>
      </c>
    </row>
    <row r="1328" spans="1:37">
      <c r="A1328" t="s">
        <v>2423</v>
      </c>
      <c r="B1328" t="s">
        <v>2424</v>
      </c>
      <c r="C1328" t="s">
        <v>110</v>
      </c>
      <c r="E1328">
        <v>50</v>
      </c>
      <c r="F1328">
        <v>2.2000000000000002</v>
      </c>
      <c r="G1328">
        <v>57</v>
      </c>
      <c r="H1328">
        <v>51</v>
      </c>
      <c r="I1328">
        <v>47</v>
      </c>
      <c r="J1328">
        <v>65</v>
      </c>
      <c r="K1328">
        <v>492</v>
      </c>
      <c r="L1328">
        <v>47</v>
      </c>
      <c r="M1328">
        <v>0</v>
      </c>
      <c r="N1328">
        <v>48</v>
      </c>
      <c r="O1328">
        <v>0</v>
      </c>
      <c r="P1328">
        <v>0</v>
      </c>
      <c r="Q1328">
        <v>444</v>
      </c>
      <c r="R1328">
        <v>0</v>
      </c>
      <c r="S1328">
        <v>64</v>
      </c>
      <c r="T1328">
        <v>75</v>
      </c>
      <c r="U1328">
        <v>13</v>
      </c>
      <c r="V1328">
        <v>68</v>
      </c>
      <c r="W1328">
        <v>0</v>
      </c>
      <c r="X1328">
        <v>62</v>
      </c>
      <c r="Y1328">
        <v>58</v>
      </c>
      <c r="Z1328">
        <v>0</v>
      </c>
      <c r="AA1328">
        <v>124</v>
      </c>
      <c r="AB1328">
        <v>130</v>
      </c>
      <c r="AC1328">
        <v>124</v>
      </c>
      <c r="AD1328">
        <v>61</v>
      </c>
      <c r="AE1328">
        <v>779</v>
      </c>
      <c r="AF1328">
        <v>717</v>
      </c>
      <c r="AJ1328">
        <v>4.25</v>
      </c>
      <c r="AK1328" t="str">
        <f t="shared" si="20"/>
        <v>MW580-5000</v>
      </c>
    </row>
    <row r="1329" spans="1:37">
      <c r="A1329" t="s">
        <v>2425</v>
      </c>
      <c r="B1329" t="s">
        <v>2424</v>
      </c>
      <c r="C1329" t="s">
        <v>110</v>
      </c>
      <c r="E1329">
        <v>50</v>
      </c>
      <c r="F1329">
        <v>1</v>
      </c>
      <c r="G1329">
        <v>86</v>
      </c>
      <c r="H1329">
        <v>251</v>
      </c>
      <c r="I1329">
        <v>183</v>
      </c>
      <c r="J1329">
        <v>226</v>
      </c>
      <c r="K1329">
        <v>1057</v>
      </c>
      <c r="L1329">
        <v>93</v>
      </c>
      <c r="M1329">
        <v>0</v>
      </c>
      <c r="N1329">
        <v>71</v>
      </c>
      <c r="O1329">
        <v>0</v>
      </c>
      <c r="P1329">
        <v>0</v>
      </c>
      <c r="Q1329">
        <v>986</v>
      </c>
      <c r="R1329">
        <v>108</v>
      </c>
      <c r="S1329">
        <v>316</v>
      </c>
      <c r="T1329">
        <v>309</v>
      </c>
      <c r="U1329">
        <v>127</v>
      </c>
      <c r="V1329">
        <v>258</v>
      </c>
      <c r="W1329">
        <v>9</v>
      </c>
      <c r="X1329">
        <v>78</v>
      </c>
      <c r="Y1329">
        <v>239</v>
      </c>
      <c r="Z1329">
        <v>558</v>
      </c>
      <c r="AA1329">
        <v>414</v>
      </c>
      <c r="AB1329">
        <v>21</v>
      </c>
      <c r="AC1329">
        <v>0</v>
      </c>
      <c r="AD1329">
        <v>388</v>
      </c>
      <c r="AE1329">
        <v>2717</v>
      </c>
      <c r="AF1329">
        <v>2514</v>
      </c>
      <c r="AJ1329">
        <v>4.1500000000000004</v>
      </c>
      <c r="AK1329" t="str">
        <f t="shared" si="20"/>
        <v>MW580-6200</v>
      </c>
    </row>
    <row r="1330" spans="1:37">
      <c r="A1330" t="s">
        <v>2426</v>
      </c>
      <c r="B1330" t="s">
        <v>2427</v>
      </c>
      <c r="C1330" t="s">
        <v>110</v>
      </c>
      <c r="D1330" t="s">
        <v>2047</v>
      </c>
      <c r="E1330">
        <v>50</v>
      </c>
      <c r="F1330">
        <v>3.9</v>
      </c>
      <c r="G1330">
        <v>4</v>
      </c>
      <c r="H1330">
        <v>38</v>
      </c>
      <c r="I1330">
        <v>35</v>
      </c>
      <c r="J1330">
        <v>27</v>
      </c>
      <c r="K1330">
        <v>590</v>
      </c>
      <c r="L1330">
        <v>31</v>
      </c>
      <c r="M1330">
        <v>0</v>
      </c>
      <c r="N1330">
        <v>4</v>
      </c>
      <c r="O1330">
        <v>0</v>
      </c>
      <c r="P1330">
        <v>0</v>
      </c>
      <c r="Q1330">
        <v>586</v>
      </c>
      <c r="R1330">
        <v>0</v>
      </c>
      <c r="S1330">
        <v>51</v>
      </c>
      <c r="T1330">
        <v>0</v>
      </c>
      <c r="U1330">
        <v>62</v>
      </c>
      <c r="V1330">
        <v>39</v>
      </c>
      <c r="W1330">
        <v>0</v>
      </c>
      <c r="X1330">
        <v>59</v>
      </c>
      <c r="Y1330">
        <v>8</v>
      </c>
      <c r="Z1330">
        <v>0</v>
      </c>
      <c r="AA1330">
        <v>50</v>
      </c>
      <c r="AB1330">
        <v>5</v>
      </c>
      <c r="AC1330">
        <v>23</v>
      </c>
      <c r="AD1330">
        <v>31</v>
      </c>
      <c r="AE1330">
        <v>328</v>
      </c>
      <c r="AF1330">
        <v>163</v>
      </c>
      <c r="AJ1330">
        <v>3.05</v>
      </c>
      <c r="AK1330" t="str">
        <f t="shared" si="20"/>
        <v>MW590-5000</v>
      </c>
    </row>
    <row r="1331" spans="1:37">
      <c r="A1331" t="s">
        <v>2428</v>
      </c>
      <c r="B1331" t="s">
        <v>2427</v>
      </c>
      <c r="C1331" t="s">
        <v>110</v>
      </c>
      <c r="D1331" t="s">
        <v>2047</v>
      </c>
      <c r="E1331">
        <v>50</v>
      </c>
      <c r="F1331">
        <v>4.7</v>
      </c>
      <c r="G1331">
        <v>36</v>
      </c>
      <c r="H1331">
        <v>66</v>
      </c>
      <c r="I1331">
        <v>77</v>
      </c>
      <c r="J1331">
        <v>93</v>
      </c>
      <c r="K1331">
        <v>1267</v>
      </c>
      <c r="L1331">
        <v>178</v>
      </c>
      <c r="M1331">
        <v>0</v>
      </c>
      <c r="N1331">
        <v>30</v>
      </c>
      <c r="O1331">
        <v>0</v>
      </c>
      <c r="P1331">
        <v>0</v>
      </c>
      <c r="Q1331">
        <v>1237</v>
      </c>
      <c r="R1331">
        <v>115</v>
      </c>
      <c r="S1331">
        <v>101</v>
      </c>
      <c r="T1331">
        <v>96</v>
      </c>
      <c r="U1331">
        <v>0</v>
      </c>
      <c r="V1331">
        <v>166</v>
      </c>
      <c r="W1331">
        <v>0</v>
      </c>
      <c r="X1331">
        <v>100</v>
      </c>
      <c r="Y1331">
        <v>0</v>
      </c>
      <c r="Z1331">
        <v>148</v>
      </c>
      <c r="AA1331">
        <v>153</v>
      </c>
      <c r="AB1331">
        <v>254</v>
      </c>
      <c r="AC1331">
        <v>21</v>
      </c>
      <c r="AD1331">
        <v>77</v>
      </c>
      <c r="AE1331">
        <v>1116</v>
      </c>
      <c r="AF1331">
        <v>1179</v>
      </c>
      <c r="AJ1331">
        <v>4.25</v>
      </c>
      <c r="AK1331" t="str">
        <f t="shared" si="20"/>
        <v>MW590-6200</v>
      </c>
    </row>
    <row r="1332" spans="1:37">
      <c r="A1332" t="s">
        <v>2429</v>
      </c>
      <c r="B1332" t="s">
        <v>2430</v>
      </c>
      <c r="C1332" t="s">
        <v>1028</v>
      </c>
      <c r="D1332" t="s">
        <v>2047</v>
      </c>
      <c r="E1332">
        <v>43</v>
      </c>
      <c r="F1332">
        <v>0</v>
      </c>
      <c r="G1332">
        <v>0</v>
      </c>
      <c r="H1332">
        <v>0</v>
      </c>
      <c r="I1332">
        <v>3</v>
      </c>
      <c r="J1332">
        <v>2</v>
      </c>
      <c r="K1332">
        <v>5210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5210</v>
      </c>
      <c r="R1332">
        <v>0</v>
      </c>
      <c r="S1332">
        <v>0</v>
      </c>
      <c r="T1332">
        <v>0</v>
      </c>
      <c r="U1332">
        <v>0</v>
      </c>
      <c r="V1332">
        <v>12</v>
      </c>
      <c r="W1332">
        <v>0</v>
      </c>
      <c r="X1332">
        <v>5</v>
      </c>
      <c r="Y1332">
        <v>0</v>
      </c>
      <c r="Z1332">
        <v>4</v>
      </c>
      <c r="AA1332">
        <v>0</v>
      </c>
      <c r="AB1332">
        <v>0</v>
      </c>
      <c r="AC1332">
        <v>0</v>
      </c>
      <c r="AD1332">
        <v>0</v>
      </c>
      <c r="AE1332">
        <v>21</v>
      </c>
      <c r="AF1332">
        <v>2785</v>
      </c>
      <c r="AJ1332">
        <v>4.6900000000000004</v>
      </c>
      <c r="AK1332" t="str">
        <f t="shared" si="20"/>
        <v>MW600-5000</v>
      </c>
    </row>
    <row r="1333" spans="1:37">
      <c r="A1333" t="s">
        <v>2431</v>
      </c>
      <c r="B1333" t="s">
        <v>2430</v>
      </c>
      <c r="C1333" t="s">
        <v>1028</v>
      </c>
      <c r="D1333" t="s">
        <v>2047</v>
      </c>
      <c r="E1333">
        <v>43</v>
      </c>
      <c r="F1333">
        <v>0</v>
      </c>
      <c r="G1333">
        <v>0</v>
      </c>
      <c r="H1333">
        <v>0</v>
      </c>
      <c r="I1333">
        <v>25</v>
      </c>
      <c r="J1333">
        <v>16</v>
      </c>
      <c r="K1333">
        <v>2657</v>
      </c>
      <c r="L1333">
        <v>31</v>
      </c>
      <c r="M1333">
        <v>0</v>
      </c>
      <c r="N1333">
        <v>0</v>
      </c>
      <c r="O1333">
        <v>0</v>
      </c>
      <c r="P1333">
        <v>0</v>
      </c>
      <c r="Q1333">
        <v>2657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58</v>
      </c>
      <c r="X1333">
        <v>90</v>
      </c>
      <c r="Y1333">
        <v>0</v>
      </c>
      <c r="Z1333">
        <v>39</v>
      </c>
      <c r="AA1333">
        <v>0</v>
      </c>
      <c r="AB1333">
        <v>0</v>
      </c>
      <c r="AC1333">
        <v>0</v>
      </c>
      <c r="AD1333">
        <v>0</v>
      </c>
      <c r="AE1333">
        <v>187</v>
      </c>
      <c r="AF1333">
        <v>416</v>
      </c>
      <c r="AJ1333">
        <v>5.27</v>
      </c>
      <c r="AK1333" t="str">
        <f t="shared" si="20"/>
        <v>MW600-6200</v>
      </c>
    </row>
    <row r="1334" spans="1:37">
      <c r="A1334" t="s">
        <v>2432</v>
      </c>
      <c r="B1334" t="s">
        <v>2433</v>
      </c>
      <c r="C1334" t="s">
        <v>110</v>
      </c>
      <c r="D1334" t="s">
        <v>2434</v>
      </c>
      <c r="E1334">
        <v>50</v>
      </c>
      <c r="F1334">
        <v>-0.3</v>
      </c>
      <c r="G1334">
        <v>12</v>
      </c>
      <c r="H1334">
        <v>9</v>
      </c>
      <c r="I1334">
        <v>15</v>
      </c>
      <c r="J1334">
        <v>23</v>
      </c>
      <c r="K1334">
        <v>0</v>
      </c>
      <c r="L1334">
        <v>28</v>
      </c>
      <c r="M1334">
        <v>0</v>
      </c>
      <c r="N1334">
        <v>10</v>
      </c>
      <c r="O1334">
        <v>0</v>
      </c>
      <c r="P1334">
        <v>0</v>
      </c>
      <c r="Q1334">
        <v>-10</v>
      </c>
      <c r="R1334">
        <v>44</v>
      </c>
      <c r="S1334">
        <v>0</v>
      </c>
      <c r="T1334">
        <v>0</v>
      </c>
      <c r="U1334">
        <v>28</v>
      </c>
      <c r="V1334">
        <v>0</v>
      </c>
      <c r="W1334">
        <v>6</v>
      </c>
      <c r="X1334">
        <v>54</v>
      </c>
      <c r="Y1334">
        <v>42</v>
      </c>
      <c r="Z1334">
        <v>0</v>
      </c>
      <c r="AA1334">
        <v>59</v>
      </c>
      <c r="AB1334">
        <v>40</v>
      </c>
      <c r="AC1334">
        <v>44</v>
      </c>
      <c r="AD1334">
        <v>0</v>
      </c>
      <c r="AE1334">
        <v>273</v>
      </c>
      <c r="AF1334">
        <v>244</v>
      </c>
      <c r="AJ1334">
        <v>4.25</v>
      </c>
      <c r="AK1334" t="str">
        <f t="shared" si="20"/>
        <v>MXT02-5000</v>
      </c>
    </row>
    <row r="1335" spans="1:37">
      <c r="A1335" t="s">
        <v>2435</v>
      </c>
      <c r="B1335" t="s">
        <v>2436</v>
      </c>
      <c r="C1335" t="s">
        <v>110</v>
      </c>
      <c r="D1335" t="s">
        <v>2434</v>
      </c>
      <c r="E1335">
        <v>50</v>
      </c>
      <c r="F1335">
        <v>23.7</v>
      </c>
      <c r="G1335">
        <v>0</v>
      </c>
      <c r="H1335">
        <v>7</v>
      </c>
      <c r="I1335">
        <v>5</v>
      </c>
      <c r="J1335">
        <v>20</v>
      </c>
      <c r="K1335">
        <v>633</v>
      </c>
      <c r="L1335">
        <v>14</v>
      </c>
      <c r="M1335">
        <v>0</v>
      </c>
      <c r="N1335">
        <v>0</v>
      </c>
      <c r="O1335">
        <v>0</v>
      </c>
      <c r="P1335">
        <v>0</v>
      </c>
      <c r="Q1335">
        <v>633</v>
      </c>
      <c r="R1335">
        <v>0</v>
      </c>
      <c r="S1335">
        <v>0</v>
      </c>
      <c r="T1335">
        <v>0</v>
      </c>
      <c r="U1335">
        <v>20</v>
      </c>
      <c r="V1335">
        <v>9</v>
      </c>
      <c r="W1335">
        <v>0</v>
      </c>
      <c r="X1335">
        <v>0</v>
      </c>
      <c r="Y1335">
        <v>38</v>
      </c>
      <c r="Z1335">
        <v>0</v>
      </c>
      <c r="AA1335">
        <v>0</v>
      </c>
      <c r="AB1335">
        <v>128</v>
      </c>
      <c r="AC1335">
        <v>43</v>
      </c>
      <c r="AD1335">
        <v>0</v>
      </c>
      <c r="AE1335">
        <v>238</v>
      </c>
      <c r="AF1335">
        <v>865</v>
      </c>
      <c r="AJ1335">
        <v>4.25</v>
      </c>
      <c r="AK1335" t="str">
        <f t="shared" si="20"/>
        <v>MXT02-6200</v>
      </c>
    </row>
    <row r="1336" spans="1:37">
      <c r="A1336" t="s">
        <v>2437</v>
      </c>
      <c r="B1336" t="s">
        <v>2438</v>
      </c>
      <c r="C1336" t="s">
        <v>110</v>
      </c>
      <c r="D1336" t="s">
        <v>2439</v>
      </c>
      <c r="E1336">
        <v>50</v>
      </c>
      <c r="F1336">
        <v>-0.2</v>
      </c>
      <c r="G1336">
        <v>161</v>
      </c>
      <c r="H1336">
        <v>137</v>
      </c>
      <c r="I1336">
        <v>234</v>
      </c>
      <c r="J1336">
        <v>250</v>
      </c>
      <c r="K1336">
        <v>0</v>
      </c>
      <c r="L1336">
        <v>251</v>
      </c>
      <c r="M1336">
        <v>0</v>
      </c>
      <c r="N1336">
        <v>134</v>
      </c>
      <c r="O1336">
        <v>0</v>
      </c>
      <c r="P1336">
        <v>0</v>
      </c>
      <c r="Q1336">
        <v>-134</v>
      </c>
      <c r="R1336">
        <v>189</v>
      </c>
      <c r="S1336">
        <v>28</v>
      </c>
      <c r="T1336">
        <v>113</v>
      </c>
      <c r="U1336">
        <v>271</v>
      </c>
      <c r="V1336">
        <v>612</v>
      </c>
      <c r="W1336">
        <v>155</v>
      </c>
      <c r="X1336">
        <v>225</v>
      </c>
      <c r="Y1336">
        <v>351</v>
      </c>
      <c r="Z1336">
        <v>192</v>
      </c>
      <c r="AA1336">
        <v>382</v>
      </c>
      <c r="AB1336">
        <v>197</v>
      </c>
      <c r="AC1336">
        <v>270</v>
      </c>
      <c r="AD1336">
        <v>203</v>
      </c>
      <c r="AE1336">
        <v>2999</v>
      </c>
      <c r="AF1336">
        <v>2998</v>
      </c>
      <c r="AJ1336">
        <v>4.7699999999999996</v>
      </c>
      <c r="AK1336" t="str">
        <f t="shared" si="20"/>
        <v>MXT03-5000</v>
      </c>
    </row>
    <row r="1337" spans="1:37">
      <c r="A1337" t="s">
        <v>2440</v>
      </c>
      <c r="B1337" t="s">
        <v>2441</v>
      </c>
      <c r="C1337" t="s">
        <v>110</v>
      </c>
      <c r="D1337" t="s">
        <v>2439</v>
      </c>
      <c r="E1337">
        <v>50</v>
      </c>
      <c r="F1337">
        <v>1.4</v>
      </c>
      <c r="G1337">
        <v>24</v>
      </c>
      <c r="H1337">
        <v>279</v>
      </c>
      <c r="I1337">
        <v>203</v>
      </c>
      <c r="J1337">
        <v>229</v>
      </c>
      <c r="K1337">
        <v>1600</v>
      </c>
      <c r="L1337">
        <v>360</v>
      </c>
      <c r="M1337">
        <v>0</v>
      </c>
      <c r="N1337">
        <v>20</v>
      </c>
      <c r="O1337">
        <v>0</v>
      </c>
      <c r="P1337">
        <v>0</v>
      </c>
      <c r="Q1337">
        <v>1580</v>
      </c>
      <c r="R1337">
        <v>315</v>
      </c>
      <c r="S1337">
        <v>323</v>
      </c>
      <c r="T1337">
        <v>215</v>
      </c>
      <c r="U1337">
        <v>300</v>
      </c>
      <c r="V1337">
        <v>146</v>
      </c>
      <c r="W1337">
        <v>0</v>
      </c>
      <c r="X1337">
        <v>231</v>
      </c>
      <c r="Y1337">
        <v>0</v>
      </c>
      <c r="Z1337">
        <v>236</v>
      </c>
      <c r="AA1337">
        <v>260</v>
      </c>
      <c r="AB1337">
        <v>107</v>
      </c>
      <c r="AC1337">
        <v>112</v>
      </c>
      <c r="AD1337">
        <v>820</v>
      </c>
      <c r="AE1337">
        <v>2750</v>
      </c>
      <c r="AF1337">
        <v>2851</v>
      </c>
      <c r="AJ1337">
        <v>5.13</v>
      </c>
      <c r="AK1337" t="str">
        <f t="shared" si="20"/>
        <v>MXT03-6200</v>
      </c>
    </row>
    <row r="1338" spans="1:37">
      <c r="A1338" t="s">
        <v>2442</v>
      </c>
      <c r="B1338" t="s">
        <v>2443</v>
      </c>
      <c r="C1338" t="s">
        <v>329</v>
      </c>
      <c r="E1338">
        <v>50</v>
      </c>
      <c r="F1338">
        <v>31.5</v>
      </c>
      <c r="G1338">
        <v>0</v>
      </c>
      <c r="H1338">
        <v>3</v>
      </c>
      <c r="I1338">
        <v>9</v>
      </c>
      <c r="J1338">
        <v>7</v>
      </c>
      <c r="K1338">
        <v>336</v>
      </c>
      <c r="L1338">
        <v>3</v>
      </c>
      <c r="M1338">
        <v>0</v>
      </c>
      <c r="N1338">
        <v>0</v>
      </c>
      <c r="O1338">
        <v>0</v>
      </c>
      <c r="P1338">
        <v>0</v>
      </c>
      <c r="Q1338">
        <v>336</v>
      </c>
      <c r="R1338">
        <v>17</v>
      </c>
      <c r="S1338">
        <v>0</v>
      </c>
      <c r="T1338">
        <v>5</v>
      </c>
      <c r="U1338">
        <v>3</v>
      </c>
      <c r="V1338">
        <v>10</v>
      </c>
      <c r="W1338">
        <v>0</v>
      </c>
      <c r="X1338">
        <v>36</v>
      </c>
      <c r="Y1338">
        <v>0</v>
      </c>
      <c r="Z1338">
        <v>7</v>
      </c>
      <c r="AA1338">
        <v>3</v>
      </c>
      <c r="AB1338">
        <v>15</v>
      </c>
      <c r="AC1338">
        <v>3</v>
      </c>
      <c r="AD1338">
        <v>0</v>
      </c>
      <c r="AE1338">
        <v>82</v>
      </c>
      <c r="AF1338">
        <v>111</v>
      </c>
      <c r="AJ1338">
        <v>4.92</v>
      </c>
      <c r="AK1338" t="str">
        <f t="shared" si="20"/>
        <v>PDG02-5000</v>
      </c>
    </row>
    <row r="1339" spans="1:37">
      <c r="A1339" t="s">
        <v>2444</v>
      </c>
      <c r="B1339" t="s">
        <v>2445</v>
      </c>
      <c r="C1339" t="s">
        <v>329</v>
      </c>
      <c r="E1339">
        <v>50</v>
      </c>
      <c r="F1339">
        <v>25.6</v>
      </c>
      <c r="G1339">
        <v>23</v>
      </c>
      <c r="H1339">
        <v>13</v>
      </c>
      <c r="I1339">
        <v>26</v>
      </c>
      <c r="J1339">
        <v>21</v>
      </c>
      <c r="K1339">
        <v>1386</v>
      </c>
      <c r="L1339">
        <v>18</v>
      </c>
      <c r="M1339">
        <v>0</v>
      </c>
      <c r="N1339">
        <v>19</v>
      </c>
      <c r="O1339">
        <v>0</v>
      </c>
      <c r="P1339">
        <v>0</v>
      </c>
      <c r="Q1339">
        <v>1367</v>
      </c>
      <c r="R1339">
        <v>21</v>
      </c>
      <c r="S1339">
        <v>25</v>
      </c>
      <c r="T1339">
        <v>0</v>
      </c>
      <c r="U1339">
        <v>15</v>
      </c>
      <c r="V1339">
        <v>24</v>
      </c>
      <c r="W1339">
        <v>16</v>
      </c>
      <c r="X1339">
        <v>74</v>
      </c>
      <c r="Y1339">
        <v>0</v>
      </c>
      <c r="Z1339">
        <v>10</v>
      </c>
      <c r="AA1339">
        <v>22</v>
      </c>
      <c r="AB1339">
        <v>55</v>
      </c>
      <c r="AC1339">
        <v>14</v>
      </c>
      <c r="AD1339">
        <v>0</v>
      </c>
      <c r="AE1339">
        <v>255</v>
      </c>
      <c r="AF1339">
        <v>46</v>
      </c>
      <c r="AJ1339">
        <v>4.92</v>
      </c>
      <c r="AK1339" t="str">
        <f t="shared" si="20"/>
        <v>PDG02-6200</v>
      </c>
    </row>
    <row r="1340" spans="1:37">
      <c r="A1340" t="s">
        <v>2446</v>
      </c>
      <c r="B1340" t="s">
        <v>2447</v>
      </c>
      <c r="C1340" t="s">
        <v>329</v>
      </c>
      <c r="D1340" t="s">
        <v>2448</v>
      </c>
      <c r="E1340">
        <v>50</v>
      </c>
      <c r="F1340">
        <v>-0.2</v>
      </c>
      <c r="G1340">
        <v>62</v>
      </c>
      <c r="H1340">
        <v>79</v>
      </c>
      <c r="I1340">
        <v>81</v>
      </c>
      <c r="J1340">
        <v>83</v>
      </c>
      <c r="K1340">
        <v>0</v>
      </c>
      <c r="L1340">
        <v>59</v>
      </c>
      <c r="M1340">
        <v>0</v>
      </c>
      <c r="N1340">
        <v>51</v>
      </c>
      <c r="O1340">
        <v>0</v>
      </c>
      <c r="P1340">
        <v>0</v>
      </c>
      <c r="Q1340">
        <v>-51</v>
      </c>
      <c r="R1340">
        <v>63</v>
      </c>
      <c r="S1340">
        <v>118</v>
      </c>
      <c r="T1340">
        <v>15</v>
      </c>
      <c r="U1340">
        <v>103</v>
      </c>
      <c r="V1340">
        <v>176</v>
      </c>
      <c r="W1340">
        <v>72</v>
      </c>
      <c r="X1340">
        <v>0</v>
      </c>
      <c r="Y1340">
        <v>0</v>
      </c>
      <c r="Z1340">
        <v>0</v>
      </c>
      <c r="AA1340">
        <v>313</v>
      </c>
      <c r="AB1340">
        <v>73</v>
      </c>
      <c r="AC1340">
        <v>45</v>
      </c>
      <c r="AD1340">
        <v>80</v>
      </c>
      <c r="AE1340">
        <v>995</v>
      </c>
      <c r="AF1340">
        <v>1138</v>
      </c>
      <c r="AJ1340">
        <v>4.67</v>
      </c>
      <c r="AK1340" t="str">
        <f t="shared" si="20"/>
        <v>PH701-5000</v>
      </c>
    </row>
    <row r="1341" spans="1:37">
      <c r="A1341" t="s">
        <v>2449</v>
      </c>
      <c r="B1341" t="s">
        <v>2450</v>
      </c>
      <c r="C1341" t="s">
        <v>329</v>
      </c>
      <c r="D1341" t="s">
        <v>2448</v>
      </c>
      <c r="E1341">
        <v>50</v>
      </c>
      <c r="F1341">
        <v>3.7</v>
      </c>
      <c r="G1341">
        <v>17</v>
      </c>
      <c r="H1341">
        <v>188</v>
      </c>
      <c r="I1341">
        <v>111</v>
      </c>
      <c r="J1341">
        <v>88</v>
      </c>
      <c r="K1341">
        <v>2813</v>
      </c>
      <c r="L1341">
        <v>89</v>
      </c>
      <c r="M1341">
        <v>0</v>
      </c>
      <c r="N1341">
        <v>14</v>
      </c>
      <c r="O1341">
        <v>0</v>
      </c>
      <c r="P1341">
        <v>0</v>
      </c>
      <c r="Q1341">
        <v>2799</v>
      </c>
      <c r="R1341">
        <v>0</v>
      </c>
      <c r="S1341">
        <v>154</v>
      </c>
      <c r="T1341">
        <v>58</v>
      </c>
      <c r="U1341">
        <v>352</v>
      </c>
      <c r="V1341">
        <v>60</v>
      </c>
      <c r="W1341">
        <v>42</v>
      </c>
      <c r="X1341">
        <v>0</v>
      </c>
      <c r="Y1341">
        <v>56</v>
      </c>
      <c r="Z1341">
        <v>77</v>
      </c>
      <c r="AA1341">
        <v>111</v>
      </c>
      <c r="AB1341">
        <v>41</v>
      </c>
      <c r="AC1341">
        <v>72</v>
      </c>
      <c r="AD1341">
        <v>29</v>
      </c>
      <c r="AE1341">
        <v>1052</v>
      </c>
      <c r="AF1341">
        <v>852</v>
      </c>
      <c r="AJ1341">
        <v>4.67</v>
      </c>
      <c r="AK1341" t="str">
        <f t="shared" si="20"/>
        <v>PH701-6200</v>
      </c>
    </row>
    <row r="1342" spans="1:37">
      <c r="A1342" t="s">
        <v>2451</v>
      </c>
      <c r="B1342" t="s">
        <v>2452</v>
      </c>
      <c r="C1342" t="s">
        <v>318</v>
      </c>
      <c r="D1342" t="s">
        <v>2453</v>
      </c>
      <c r="E1342">
        <v>50</v>
      </c>
      <c r="F1342">
        <v>72.8</v>
      </c>
      <c r="G1342">
        <v>11</v>
      </c>
      <c r="H1342">
        <v>9</v>
      </c>
      <c r="I1342">
        <v>10</v>
      </c>
      <c r="J1342">
        <v>20</v>
      </c>
      <c r="K1342">
        <v>2631</v>
      </c>
      <c r="L1342">
        <v>23</v>
      </c>
      <c r="M1342">
        <v>0</v>
      </c>
      <c r="N1342">
        <v>9</v>
      </c>
      <c r="O1342">
        <v>0</v>
      </c>
      <c r="P1342">
        <v>0</v>
      </c>
      <c r="Q1342">
        <v>2622</v>
      </c>
      <c r="R1342">
        <v>30</v>
      </c>
      <c r="S1342">
        <v>0</v>
      </c>
      <c r="T1342">
        <v>0</v>
      </c>
      <c r="U1342">
        <v>27</v>
      </c>
      <c r="V1342">
        <v>0</v>
      </c>
      <c r="W1342">
        <v>0</v>
      </c>
      <c r="X1342">
        <v>34</v>
      </c>
      <c r="Y1342">
        <v>0</v>
      </c>
      <c r="Z1342">
        <v>65</v>
      </c>
      <c r="AA1342">
        <v>51</v>
      </c>
      <c r="AB1342">
        <v>0</v>
      </c>
      <c r="AC1342">
        <v>0</v>
      </c>
      <c r="AD1342">
        <v>66</v>
      </c>
      <c r="AE1342">
        <v>243</v>
      </c>
      <c r="AF1342">
        <v>551</v>
      </c>
      <c r="AJ1342">
        <v>5.91</v>
      </c>
      <c r="AK1342" t="str">
        <f t="shared" si="20"/>
        <v>PO701-5000</v>
      </c>
    </row>
    <row r="1343" spans="1:37">
      <c r="A1343" t="s">
        <v>2454</v>
      </c>
      <c r="B1343" t="s">
        <v>2452</v>
      </c>
      <c r="C1343" t="s">
        <v>318</v>
      </c>
      <c r="D1343" t="s">
        <v>2453</v>
      </c>
      <c r="E1343">
        <v>50</v>
      </c>
      <c r="F1343">
        <v>23.1</v>
      </c>
      <c r="G1343">
        <v>0</v>
      </c>
      <c r="H1343">
        <v>24</v>
      </c>
      <c r="I1343">
        <v>41</v>
      </c>
      <c r="J1343">
        <v>35</v>
      </c>
      <c r="K1343">
        <v>2183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2183</v>
      </c>
      <c r="R1343">
        <v>81</v>
      </c>
      <c r="S1343">
        <v>41</v>
      </c>
      <c r="T1343">
        <v>30</v>
      </c>
      <c r="U1343">
        <v>0</v>
      </c>
      <c r="V1343">
        <v>97</v>
      </c>
      <c r="W1343">
        <v>0</v>
      </c>
      <c r="X1343">
        <v>75</v>
      </c>
      <c r="Y1343">
        <v>111</v>
      </c>
      <c r="Z1343">
        <v>0</v>
      </c>
      <c r="AA1343">
        <v>0</v>
      </c>
      <c r="AB1343">
        <v>43</v>
      </c>
      <c r="AC1343">
        <v>22</v>
      </c>
      <c r="AD1343">
        <v>0</v>
      </c>
      <c r="AE1343">
        <v>419</v>
      </c>
      <c r="AF1343">
        <v>319</v>
      </c>
      <c r="AJ1343">
        <v>5.91</v>
      </c>
      <c r="AK1343" t="str">
        <f t="shared" si="20"/>
        <v>PO701-6200</v>
      </c>
    </row>
    <row r="1344" spans="1:37">
      <c r="A1344" t="s">
        <v>2455</v>
      </c>
      <c r="B1344" t="s">
        <v>2456</v>
      </c>
      <c r="C1344" t="s">
        <v>275</v>
      </c>
      <c r="D1344" t="s">
        <v>2457</v>
      </c>
      <c r="E1344">
        <v>50</v>
      </c>
      <c r="F1344">
        <v>8.3000000000000007</v>
      </c>
      <c r="G1344">
        <v>59</v>
      </c>
      <c r="H1344">
        <v>12</v>
      </c>
      <c r="I1344">
        <v>58</v>
      </c>
      <c r="J1344">
        <v>33</v>
      </c>
      <c r="K1344">
        <v>457</v>
      </c>
      <c r="L1344">
        <v>6</v>
      </c>
      <c r="M1344">
        <v>0</v>
      </c>
      <c r="N1344">
        <v>49</v>
      </c>
      <c r="O1344">
        <v>0</v>
      </c>
      <c r="P1344">
        <v>0</v>
      </c>
      <c r="Q1344">
        <v>408</v>
      </c>
      <c r="R1344">
        <v>0</v>
      </c>
      <c r="S1344">
        <v>21</v>
      </c>
      <c r="T1344">
        <v>16</v>
      </c>
      <c r="U1344">
        <v>0</v>
      </c>
      <c r="V1344">
        <v>290</v>
      </c>
      <c r="W1344">
        <v>9</v>
      </c>
      <c r="X1344">
        <v>9</v>
      </c>
      <c r="Y1344">
        <v>15</v>
      </c>
      <c r="Z1344">
        <v>11</v>
      </c>
      <c r="AA1344">
        <v>0</v>
      </c>
      <c r="AB1344">
        <v>0</v>
      </c>
      <c r="AC1344">
        <v>19</v>
      </c>
      <c r="AD1344">
        <v>0</v>
      </c>
      <c r="AE1344">
        <v>390</v>
      </c>
      <c r="AF1344">
        <v>103</v>
      </c>
      <c r="AJ1344">
        <v>5.84</v>
      </c>
      <c r="AK1344" t="str">
        <f t="shared" si="20"/>
        <v>PR202-5000</v>
      </c>
    </row>
    <row r="1345" spans="1:37">
      <c r="A1345" t="s">
        <v>2458</v>
      </c>
      <c r="B1345" t="s">
        <v>2459</v>
      </c>
      <c r="C1345" t="s">
        <v>275</v>
      </c>
      <c r="D1345" t="s">
        <v>2457</v>
      </c>
      <c r="E1345">
        <v>50</v>
      </c>
      <c r="F1345">
        <v>10.9</v>
      </c>
      <c r="G1345">
        <v>0</v>
      </c>
      <c r="H1345">
        <v>21</v>
      </c>
      <c r="I1345">
        <v>13</v>
      </c>
      <c r="J1345">
        <v>10</v>
      </c>
      <c r="K1345">
        <v>900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900</v>
      </c>
      <c r="R1345">
        <v>0</v>
      </c>
      <c r="S1345">
        <v>0</v>
      </c>
      <c r="T1345">
        <v>62</v>
      </c>
      <c r="U1345">
        <v>0</v>
      </c>
      <c r="V1345">
        <v>0</v>
      </c>
      <c r="W1345">
        <v>7</v>
      </c>
      <c r="X1345">
        <v>9</v>
      </c>
      <c r="Y1345">
        <v>0</v>
      </c>
      <c r="Z1345">
        <v>0</v>
      </c>
      <c r="AA1345">
        <v>26</v>
      </c>
      <c r="AB1345">
        <v>0</v>
      </c>
      <c r="AC1345">
        <v>18</v>
      </c>
      <c r="AD1345">
        <v>0</v>
      </c>
      <c r="AE1345">
        <v>122</v>
      </c>
      <c r="AF1345">
        <v>155</v>
      </c>
      <c r="AJ1345">
        <v>5.84</v>
      </c>
      <c r="AK1345" t="str">
        <f t="shared" si="20"/>
        <v>PR202-6200</v>
      </c>
    </row>
    <row r="1346" spans="1:37">
      <c r="A1346" t="s">
        <v>2460</v>
      </c>
      <c r="B1346" t="s">
        <v>2461</v>
      </c>
      <c r="C1346" t="s">
        <v>275</v>
      </c>
      <c r="D1346" t="s">
        <v>2068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1827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1827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7</v>
      </c>
      <c r="AF1346">
        <v>7</v>
      </c>
      <c r="AJ1346">
        <v>4.76</v>
      </c>
      <c r="AK1346" t="str">
        <f t="shared" si="20"/>
        <v>PR401-5000</v>
      </c>
    </row>
    <row r="1347" spans="1:37">
      <c r="A1347" t="s">
        <v>2462</v>
      </c>
      <c r="B1347" t="s">
        <v>2463</v>
      </c>
      <c r="C1347" t="s">
        <v>275</v>
      </c>
      <c r="D1347" t="s">
        <v>2068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1</v>
      </c>
      <c r="K1347">
        <v>1133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1133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0</v>
      </c>
      <c r="AD1347">
        <v>0</v>
      </c>
      <c r="AE1347">
        <v>12</v>
      </c>
      <c r="AF1347">
        <v>15</v>
      </c>
      <c r="AJ1347">
        <v>4.76</v>
      </c>
      <c r="AK1347" t="str">
        <f t="shared" si="20"/>
        <v>PR401-6200</v>
      </c>
    </row>
    <row r="1348" spans="1:37">
      <c r="A1348" t="s">
        <v>2465</v>
      </c>
      <c r="B1348" t="s">
        <v>2466</v>
      </c>
      <c r="C1348" t="s">
        <v>313</v>
      </c>
      <c r="D1348" t="s">
        <v>2068</v>
      </c>
      <c r="E1348">
        <v>50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1834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1834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J1348">
        <v>3.7</v>
      </c>
      <c r="AK1348" t="str">
        <f t="shared" si="20"/>
        <v>PR501-6200</v>
      </c>
    </row>
    <row r="1349" spans="1:37">
      <c r="A1349" t="s">
        <v>2467</v>
      </c>
      <c r="B1349" t="s">
        <v>2468</v>
      </c>
      <c r="C1349" t="s">
        <v>329</v>
      </c>
      <c r="D1349" t="s">
        <v>2068</v>
      </c>
      <c r="E1349">
        <v>55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600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600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13</v>
      </c>
      <c r="AD1349">
        <v>0</v>
      </c>
      <c r="AE1349">
        <v>13</v>
      </c>
      <c r="AF1349">
        <v>0</v>
      </c>
      <c r="AJ1349">
        <v>4.3600000000000003</v>
      </c>
      <c r="AK1349" t="str">
        <f t="shared" ref="AK1349:AK1412" si="21">MID(A1349,4,10)</f>
        <v>PZ401-6200</v>
      </c>
    </row>
    <row r="1350" spans="1:37">
      <c r="A1350" t="s">
        <v>2469</v>
      </c>
      <c r="B1350" t="s">
        <v>2470</v>
      </c>
      <c r="C1350" t="s">
        <v>318</v>
      </c>
      <c r="D1350" t="s">
        <v>2471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782</v>
      </c>
      <c r="L1350">
        <v>5</v>
      </c>
      <c r="M1350">
        <v>0</v>
      </c>
      <c r="N1350">
        <v>0</v>
      </c>
      <c r="O1350">
        <v>0</v>
      </c>
      <c r="P1350">
        <v>0</v>
      </c>
      <c r="Q1350">
        <v>782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7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7</v>
      </c>
      <c r="AF1350">
        <v>0</v>
      </c>
      <c r="AJ1350">
        <v>4.74</v>
      </c>
      <c r="AK1350" t="str">
        <f t="shared" si="21"/>
        <v>RE401-5000</v>
      </c>
    </row>
    <row r="1351" spans="1:37">
      <c r="A1351" t="s">
        <v>2472</v>
      </c>
      <c r="B1351" t="s">
        <v>2473</v>
      </c>
      <c r="C1351" t="s">
        <v>318</v>
      </c>
      <c r="D1351" t="s">
        <v>2372</v>
      </c>
      <c r="E1351">
        <v>50</v>
      </c>
      <c r="F1351">
        <v>0</v>
      </c>
      <c r="G1351">
        <v>0</v>
      </c>
      <c r="H1351">
        <v>0</v>
      </c>
      <c r="I1351">
        <v>1</v>
      </c>
      <c r="J1351">
        <v>1</v>
      </c>
      <c r="K1351">
        <v>292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292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8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8</v>
      </c>
      <c r="AF1351">
        <v>17</v>
      </c>
      <c r="AJ1351">
        <v>5.21</v>
      </c>
      <c r="AK1351" t="str">
        <f t="shared" si="21"/>
        <v>RG601-5000</v>
      </c>
    </row>
    <row r="1352" spans="1:37">
      <c r="A1352" t="s">
        <v>2474</v>
      </c>
      <c r="B1352" t="s">
        <v>2475</v>
      </c>
      <c r="C1352" t="s">
        <v>318</v>
      </c>
      <c r="E1352">
        <v>50</v>
      </c>
      <c r="F1352">
        <v>0</v>
      </c>
      <c r="G1352">
        <v>0</v>
      </c>
      <c r="H1352">
        <v>41</v>
      </c>
      <c r="I1352">
        <v>30</v>
      </c>
      <c r="J1352">
        <v>30</v>
      </c>
      <c r="K1352">
        <v>0</v>
      </c>
      <c r="L1352">
        <v>50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85</v>
      </c>
      <c r="S1352">
        <v>56</v>
      </c>
      <c r="T1352">
        <v>16</v>
      </c>
      <c r="U1352">
        <v>52</v>
      </c>
      <c r="V1352">
        <v>17</v>
      </c>
      <c r="W1352">
        <v>0</v>
      </c>
      <c r="X1352">
        <v>36</v>
      </c>
      <c r="Y1352">
        <v>0</v>
      </c>
      <c r="Z1352">
        <v>37</v>
      </c>
      <c r="AA1352">
        <v>18</v>
      </c>
      <c r="AB1352">
        <v>56</v>
      </c>
      <c r="AC1352">
        <v>56</v>
      </c>
      <c r="AD1352">
        <v>15</v>
      </c>
      <c r="AE1352">
        <v>359</v>
      </c>
      <c r="AF1352">
        <v>384</v>
      </c>
      <c r="AJ1352">
        <v>6.92</v>
      </c>
      <c r="AK1352" t="str">
        <f t="shared" si="21"/>
        <v>RK201-5000</v>
      </c>
    </row>
    <row r="1353" spans="1:37">
      <c r="A1353" t="s">
        <v>2476</v>
      </c>
      <c r="B1353" t="s">
        <v>2477</v>
      </c>
      <c r="C1353" t="s">
        <v>318</v>
      </c>
      <c r="E1353">
        <v>50</v>
      </c>
      <c r="F1353">
        <v>3</v>
      </c>
      <c r="G1353">
        <v>83</v>
      </c>
      <c r="H1353">
        <v>96</v>
      </c>
      <c r="I1353">
        <v>101</v>
      </c>
      <c r="J1353">
        <v>89</v>
      </c>
      <c r="K1353">
        <v>1204</v>
      </c>
      <c r="L1353">
        <v>171</v>
      </c>
      <c r="M1353">
        <v>0</v>
      </c>
      <c r="N1353">
        <v>69</v>
      </c>
      <c r="O1353">
        <v>0</v>
      </c>
      <c r="P1353">
        <v>0</v>
      </c>
      <c r="Q1353">
        <v>1135</v>
      </c>
      <c r="R1353">
        <v>108</v>
      </c>
      <c r="S1353">
        <v>0</v>
      </c>
      <c r="T1353">
        <v>98</v>
      </c>
      <c r="U1353">
        <v>189</v>
      </c>
      <c r="V1353">
        <v>150</v>
      </c>
      <c r="W1353">
        <v>0</v>
      </c>
      <c r="X1353">
        <v>171</v>
      </c>
      <c r="Y1353">
        <v>99</v>
      </c>
      <c r="Z1353">
        <v>0</v>
      </c>
      <c r="AA1353">
        <v>240</v>
      </c>
      <c r="AB1353">
        <v>0</v>
      </c>
      <c r="AC1353">
        <v>14</v>
      </c>
      <c r="AD1353">
        <v>110</v>
      </c>
      <c r="AE1353">
        <v>1071</v>
      </c>
      <c r="AF1353">
        <v>919</v>
      </c>
      <c r="AJ1353">
        <v>5.91</v>
      </c>
      <c r="AK1353" t="str">
        <f t="shared" si="21"/>
        <v>RK201-6200</v>
      </c>
    </row>
    <row r="1354" spans="1:37">
      <c r="A1354" t="s">
        <v>2478</v>
      </c>
      <c r="B1354" t="s">
        <v>2479</v>
      </c>
      <c r="C1354" t="s">
        <v>318</v>
      </c>
      <c r="E1354">
        <v>50</v>
      </c>
      <c r="F1354">
        <v>2.8</v>
      </c>
      <c r="G1354">
        <v>0</v>
      </c>
      <c r="H1354">
        <v>13</v>
      </c>
      <c r="I1354">
        <v>11</v>
      </c>
      <c r="J1354">
        <v>10</v>
      </c>
      <c r="K1354">
        <v>151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151</v>
      </c>
      <c r="R1354">
        <v>0</v>
      </c>
      <c r="S1354">
        <v>0</v>
      </c>
      <c r="T1354">
        <v>15</v>
      </c>
      <c r="U1354">
        <v>25</v>
      </c>
      <c r="V1354">
        <v>0</v>
      </c>
      <c r="W1354">
        <v>21</v>
      </c>
      <c r="X1354">
        <v>7</v>
      </c>
      <c r="Y1354">
        <v>18</v>
      </c>
      <c r="Z1354">
        <v>0</v>
      </c>
      <c r="AA1354">
        <v>0</v>
      </c>
      <c r="AB1354">
        <v>5</v>
      </c>
      <c r="AC1354">
        <v>24</v>
      </c>
      <c r="AD1354">
        <v>0</v>
      </c>
      <c r="AE1354">
        <v>115</v>
      </c>
      <c r="AF1354">
        <v>38</v>
      </c>
      <c r="AJ1354">
        <v>5.0199999999999996</v>
      </c>
      <c r="AK1354" t="str">
        <f t="shared" si="21"/>
        <v>RK202-5000</v>
      </c>
    </row>
    <row r="1355" spans="1:37">
      <c r="A1355" t="s">
        <v>2480</v>
      </c>
      <c r="B1355" t="s">
        <v>2481</v>
      </c>
      <c r="C1355" t="s">
        <v>318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5</v>
      </c>
      <c r="K1355">
        <v>723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723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8</v>
      </c>
      <c r="Z1355">
        <v>0</v>
      </c>
      <c r="AA1355">
        <v>24</v>
      </c>
      <c r="AB1355">
        <v>0</v>
      </c>
      <c r="AC1355">
        <v>31</v>
      </c>
      <c r="AD1355">
        <v>0</v>
      </c>
      <c r="AE1355">
        <v>63</v>
      </c>
      <c r="AF1355">
        <v>94</v>
      </c>
      <c r="AJ1355">
        <v>5.07</v>
      </c>
      <c r="AK1355" t="str">
        <f t="shared" si="21"/>
        <v>RK202-6200</v>
      </c>
    </row>
    <row r="1356" spans="1:37">
      <c r="A1356" t="s">
        <v>2482</v>
      </c>
      <c r="B1356" t="s">
        <v>2483</v>
      </c>
      <c r="C1356" t="s">
        <v>318</v>
      </c>
      <c r="D1356" t="s">
        <v>2484</v>
      </c>
      <c r="E1356">
        <v>50</v>
      </c>
      <c r="F1356">
        <v>0</v>
      </c>
      <c r="G1356">
        <v>0</v>
      </c>
      <c r="H1356">
        <v>0</v>
      </c>
      <c r="I1356">
        <v>0</v>
      </c>
      <c r="J1356">
        <v>4</v>
      </c>
      <c r="K1356">
        <v>1122</v>
      </c>
      <c r="L1356">
        <v>19</v>
      </c>
      <c r="M1356">
        <v>0</v>
      </c>
      <c r="N1356">
        <v>0</v>
      </c>
      <c r="O1356">
        <v>0</v>
      </c>
      <c r="P1356">
        <v>0</v>
      </c>
      <c r="Q1356">
        <v>1122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36</v>
      </c>
      <c r="AC1356">
        <v>7</v>
      </c>
      <c r="AD1356">
        <v>0</v>
      </c>
      <c r="AE1356">
        <v>43</v>
      </c>
      <c r="AF1356">
        <v>72</v>
      </c>
      <c r="AJ1356">
        <v>5.85</v>
      </c>
      <c r="AK1356" t="str">
        <f t="shared" si="21"/>
        <v>RK401-5000</v>
      </c>
    </row>
    <row r="1357" spans="1:37">
      <c r="A1357" t="s">
        <v>2485</v>
      </c>
      <c r="B1357" t="s">
        <v>2486</v>
      </c>
      <c r="C1357" t="s">
        <v>318</v>
      </c>
      <c r="D1357" t="s">
        <v>2484</v>
      </c>
      <c r="E1357">
        <v>50</v>
      </c>
      <c r="F1357">
        <v>0</v>
      </c>
      <c r="G1357">
        <v>32</v>
      </c>
      <c r="H1357">
        <v>0</v>
      </c>
      <c r="I1357">
        <v>1</v>
      </c>
      <c r="J1357">
        <v>6</v>
      </c>
      <c r="K1357">
        <v>558</v>
      </c>
      <c r="L1357">
        <v>0</v>
      </c>
      <c r="M1357">
        <v>0</v>
      </c>
      <c r="N1357">
        <v>27</v>
      </c>
      <c r="O1357">
        <v>0</v>
      </c>
      <c r="P1357">
        <v>0</v>
      </c>
      <c r="Q1357">
        <v>531</v>
      </c>
      <c r="R1357">
        <v>21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7</v>
      </c>
      <c r="Y1357">
        <v>0</v>
      </c>
      <c r="Z1357">
        <v>0</v>
      </c>
      <c r="AA1357">
        <v>16</v>
      </c>
      <c r="AB1357">
        <v>0</v>
      </c>
      <c r="AC1357">
        <v>0</v>
      </c>
      <c r="AD1357">
        <v>44</v>
      </c>
      <c r="AE1357">
        <v>67</v>
      </c>
      <c r="AF1357">
        <v>299</v>
      </c>
      <c r="AJ1357">
        <v>5.91</v>
      </c>
      <c r="AK1357" t="str">
        <f t="shared" si="21"/>
        <v>RK401-6200</v>
      </c>
    </row>
    <row r="1358" spans="1:37">
      <c r="A1358" t="s">
        <v>2487</v>
      </c>
      <c r="B1358" t="s">
        <v>2488</v>
      </c>
      <c r="C1358" t="s">
        <v>318</v>
      </c>
      <c r="D1358" t="s">
        <v>2068</v>
      </c>
      <c r="E1358">
        <v>50</v>
      </c>
      <c r="F1358">
        <v>0</v>
      </c>
      <c r="G1358">
        <v>0</v>
      </c>
      <c r="H1358">
        <v>4</v>
      </c>
      <c r="I1358">
        <v>2</v>
      </c>
      <c r="J1358">
        <v>1</v>
      </c>
      <c r="K1358">
        <v>0</v>
      </c>
      <c r="L1358">
        <v>11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11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11</v>
      </c>
      <c r="AF1358">
        <v>17</v>
      </c>
      <c r="AJ1358">
        <v>5.73</v>
      </c>
      <c r="AK1358" t="str">
        <f t="shared" si="21"/>
        <v>RK601-5000</v>
      </c>
    </row>
    <row r="1359" spans="1:37">
      <c r="A1359" t="s">
        <v>2489</v>
      </c>
      <c r="B1359" t="s">
        <v>2490</v>
      </c>
      <c r="C1359" t="s">
        <v>110</v>
      </c>
      <c r="E1359">
        <v>50</v>
      </c>
      <c r="F1359">
        <v>5.6</v>
      </c>
      <c r="G1359">
        <v>0</v>
      </c>
      <c r="H1359">
        <v>10</v>
      </c>
      <c r="I1359">
        <v>8</v>
      </c>
      <c r="J1359">
        <v>44</v>
      </c>
      <c r="K1359">
        <v>215</v>
      </c>
      <c r="L1359">
        <v>2</v>
      </c>
      <c r="M1359">
        <v>0</v>
      </c>
      <c r="N1359">
        <v>0</v>
      </c>
      <c r="O1359">
        <v>0</v>
      </c>
      <c r="P1359">
        <v>0</v>
      </c>
      <c r="Q1359">
        <v>215</v>
      </c>
      <c r="R1359">
        <v>0</v>
      </c>
      <c r="S1359">
        <v>10</v>
      </c>
      <c r="T1359">
        <v>0</v>
      </c>
      <c r="U1359">
        <v>19</v>
      </c>
      <c r="V1359">
        <v>21</v>
      </c>
      <c r="W1359">
        <v>0</v>
      </c>
      <c r="X1359">
        <v>0</v>
      </c>
      <c r="Y1359">
        <v>454</v>
      </c>
      <c r="Z1359">
        <v>0</v>
      </c>
      <c r="AA1359">
        <v>0</v>
      </c>
      <c r="AB1359">
        <v>0</v>
      </c>
      <c r="AC1359">
        <v>28</v>
      </c>
      <c r="AD1359">
        <v>0</v>
      </c>
      <c r="AE1359">
        <v>532</v>
      </c>
      <c r="AF1359">
        <v>378</v>
      </c>
      <c r="AJ1359">
        <v>4.25</v>
      </c>
      <c r="AK1359" t="str">
        <f t="shared" si="21"/>
        <v>RK603-5000</v>
      </c>
    </row>
    <row r="1360" spans="1:37">
      <c r="A1360" t="s">
        <v>2491</v>
      </c>
      <c r="B1360" t="s">
        <v>2490</v>
      </c>
      <c r="C1360" t="s">
        <v>110</v>
      </c>
      <c r="E1360">
        <v>50</v>
      </c>
      <c r="F1360">
        <v>8.4</v>
      </c>
      <c r="G1360">
        <v>16</v>
      </c>
      <c r="H1360">
        <v>39</v>
      </c>
      <c r="I1360">
        <v>46</v>
      </c>
      <c r="J1360">
        <v>45</v>
      </c>
      <c r="K1360">
        <v>1310</v>
      </c>
      <c r="L1360">
        <v>0</v>
      </c>
      <c r="M1360">
        <v>0</v>
      </c>
      <c r="N1360">
        <v>13</v>
      </c>
      <c r="O1360">
        <v>0</v>
      </c>
      <c r="P1360">
        <v>0</v>
      </c>
      <c r="Q1360">
        <v>1297</v>
      </c>
      <c r="R1360">
        <v>33</v>
      </c>
      <c r="S1360">
        <v>63</v>
      </c>
      <c r="T1360">
        <v>0</v>
      </c>
      <c r="U1360">
        <v>53</v>
      </c>
      <c r="V1360">
        <v>11</v>
      </c>
      <c r="W1360">
        <v>61</v>
      </c>
      <c r="X1360">
        <v>90</v>
      </c>
      <c r="Y1360">
        <v>18</v>
      </c>
      <c r="Z1360">
        <v>90</v>
      </c>
      <c r="AA1360">
        <v>99</v>
      </c>
      <c r="AB1360">
        <v>0</v>
      </c>
      <c r="AC1360">
        <v>18</v>
      </c>
      <c r="AD1360">
        <v>32</v>
      </c>
      <c r="AE1360">
        <v>535</v>
      </c>
      <c r="AF1360">
        <v>754</v>
      </c>
      <c r="AJ1360">
        <v>4.25</v>
      </c>
      <c r="AK1360" t="str">
        <f t="shared" si="21"/>
        <v>RK603-6200</v>
      </c>
    </row>
    <row r="1361" spans="1:37">
      <c r="A1361" t="s">
        <v>2492</v>
      </c>
      <c r="B1361" t="s">
        <v>2493</v>
      </c>
      <c r="C1361" t="s">
        <v>318</v>
      </c>
      <c r="D1361" t="s">
        <v>2068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184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184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J1361">
        <v>6.13</v>
      </c>
      <c r="AK1361" t="str">
        <f t="shared" si="21"/>
        <v>RK604-5000</v>
      </c>
    </row>
    <row r="1362" spans="1:37">
      <c r="A1362" t="s">
        <v>2494</v>
      </c>
      <c r="B1362" t="s">
        <v>2493</v>
      </c>
      <c r="C1362" t="s">
        <v>318</v>
      </c>
      <c r="D1362" t="s">
        <v>2068</v>
      </c>
      <c r="E1362">
        <v>50</v>
      </c>
      <c r="F1362">
        <v>0</v>
      </c>
      <c r="G1362">
        <v>0</v>
      </c>
      <c r="H1362">
        <v>0</v>
      </c>
      <c r="I1362">
        <v>0</v>
      </c>
      <c r="J1362">
        <v>1</v>
      </c>
      <c r="K1362">
        <v>642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642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11</v>
      </c>
      <c r="AB1362">
        <v>0</v>
      </c>
      <c r="AC1362">
        <v>0</v>
      </c>
      <c r="AD1362">
        <v>0</v>
      </c>
      <c r="AE1362">
        <v>11</v>
      </c>
      <c r="AF1362">
        <v>0</v>
      </c>
      <c r="AJ1362">
        <v>6.51</v>
      </c>
      <c r="AK1362" t="str">
        <f t="shared" si="21"/>
        <v>RK604-6200</v>
      </c>
    </row>
    <row r="1363" spans="1:37">
      <c r="A1363" t="s">
        <v>2495</v>
      </c>
      <c r="B1363" t="s">
        <v>2496</v>
      </c>
      <c r="C1363" t="s">
        <v>110</v>
      </c>
      <c r="E1363">
        <v>50</v>
      </c>
      <c r="F1363">
        <v>5.5</v>
      </c>
      <c r="G1363">
        <v>13</v>
      </c>
      <c r="H1363">
        <v>35</v>
      </c>
      <c r="I1363">
        <v>18</v>
      </c>
      <c r="J1363">
        <v>30</v>
      </c>
      <c r="K1363">
        <v>780</v>
      </c>
      <c r="L1363">
        <v>4</v>
      </c>
      <c r="M1363">
        <v>0</v>
      </c>
      <c r="N1363">
        <v>11</v>
      </c>
      <c r="O1363">
        <v>0</v>
      </c>
      <c r="P1363">
        <v>0</v>
      </c>
      <c r="Q1363">
        <v>769</v>
      </c>
      <c r="R1363">
        <v>0</v>
      </c>
      <c r="S1363">
        <v>39</v>
      </c>
      <c r="T1363">
        <v>48</v>
      </c>
      <c r="U1363">
        <v>18</v>
      </c>
      <c r="V1363">
        <v>0</v>
      </c>
      <c r="W1363">
        <v>0</v>
      </c>
      <c r="X1363">
        <v>0</v>
      </c>
      <c r="Y1363">
        <v>0</v>
      </c>
      <c r="Z1363">
        <v>91</v>
      </c>
      <c r="AA1363">
        <v>0</v>
      </c>
      <c r="AB1363">
        <v>36</v>
      </c>
      <c r="AC1363">
        <v>131</v>
      </c>
      <c r="AD1363">
        <v>0</v>
      </c>
      <c r="AE1363">
        <v>363</v>
      </c>
      <c r="AF1363">
        <v>655</v>
      </c>
      <c r="AJ1363">
        <v>4.47</v>
      </c>
      <c r="AK1363" t="str">
        <f t="shared" si="21"/>
        <v>RK702-5000</v>
      </c>
    </row>
    <row r="1364" spans="1:37">
      <c r="A1364" t="s">
        <v>2497</v>
      </c>
      <c r="B1364" t="s">
        <v>2496</v>
      </c>
      <c r="C1364" t="s">
        <v>110</v>
      </c>
      <c r="E1364">
        <v>50</v>
      </c>
      <c r="F1364">
        <v>7.2</v>
      </c>
      <c r="G1364">
        <v>70</v>
      </c>
      <c r="H1364">
        <v>57</v>
      </c>
      <c r="I1364">
        <v>29</v>
      </c>
      <c r="J1364">
        <v>55</v>
      </c>
      <c r="K1364">
        <v>1716</v>
      </c>
      <c r="L1364">
        <v>22</v>
      </c>
      <c r="M1364">
        <v>0</v>
      </c>
      <c r="N1364">
        <v>58</v>
      </c>
      <c r="O1364">
        <v>0</v>
      </c>
      <c r="P1364">
        <v>0</v>
      </c>
      <c r="Q1364">
        <v>1658</v>
      </c>
      <c r="R1364">
        <v>0</v>
      </c>
      <c r="S1364">
        <v>149</v>
      </c>
      <c r="T1364">
        <v>23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277</v>
      </c>
      <c r="AA1364">
        <v>0</v>
      </c>
      <c r="AB1364">
        <v>85</v>
      </c>
      <c r="AC1364">
        <v>45</v>
      </c>
      <c r="AD1364">
        <v>78</v>
      </c>
      <c r="AE1364">
        <v>657</v>
      </c>
      <c r="AF1364">
        <v>960</v>
      </c>
      <c r="AJ1364">
        <v>4.47</v>
      </c>
      <c r="AK1364" t="str">
        <f t="shared" si="21"/>
        <v>RK702-6200</v>
      </c>
    </row>
    <row r="1365" spans="1:37">
      <c r="A1365" t="s">
        <v>2498</v>
      </c>
      <c r="B1365" t="s">
        <v>1484</v>
      </c>
      <c r="C1365" t="s">
        <v>68</v>
      </c>
      <c r="D1365" t="s">
        <v>2499</v>
      </c>
      <c r="E1365">
        <v>65</v>
      </c>
      <c r="F1365">
        <v>-0.8</v>
      </c>
      <c r="G1365">
        <v>21</v>
      </c>
      <c r="H1365">
        <v>5</v>
      </c>
      <c r="I1365">
        <v>17</v>
      </c>
      <c r="J1365">
        <v>41</v>
      </c>
      <c r="K1365">
        <v>0</v>
      </c>
      <c r="L1365">
        <v>19</v>
      </c>
      <c r="M1365">
        <v>0</v>
      </c>
      <c r="N1365">
        <v>17</v>
      </c>
      <c r="O1365">
        <v>0</v>
      </c>
      <c r="P1365">
        <v>0</v>
      </c>
      <c r="Q1365">
        <v>-17</v>
      </c>
      <c r="R1365">
        <v>60</v>
      </c>
      <c r="S1365">
        <v>16</v>
      </c>
      <c r="T1365">
        <v>0</v>
      </c>
      <c r="U1365">
        <v>0</v>
      </c>
      <c r="V1365">
        <v>0</v>
      </c>
      <c r="W1365">
        <v>59</v>
      </c>
      <c r="X1365">
        <v>24</v>
      </c>
      <c r="Y1365">
        <v>104</v>
      </c>
      <c r="Z1365">
        <v>0</v>
      </c>
      <c r="AA1365">
        <v>83</v>
      </c>
      <c r="AB1365">
        <v>36</v>
      </c>
      <c r="AC1365">
        <v>41</v>
      </c>
      <c r="AD1365">
        <v>126</v>
      </c>
      <c r="AE1365">
        <v>489</v>
      </c>
      <c r="AF1365">
        <v>96</v>
      </c>
      <c r="AJ1365">
        <v>5.07</v>
      </c>
      <c r="AK1365" t="str">
        <f t="shared" si="21"/>
        <v>S1015-5000</v>
      </c>
    </row>
    <row r="1366" spans="1:37">
      <c r="A1366" t="s">
        <v>2500</v>
      </c>
      <c r="B1366" t="s">
        <v>1484</v>
      </c>
      <c r="C1366" t="s">
        <v>68</v>
      </c>
      <c r="D1366" t="s">
        <v>2499</v>
      </c>
      <c r="E1366">
        <v>65</v>
      </c>
      <c r="F1366">
        <v>4.0999999999999996</v>
      </c>
      <c r="G1366">
        <v>94</v>
      </c>
      <c r="H1366">
        <v>23</v>
      </c>
      <c r="I1366">
        <v>159</v>
      </c>
      <c r="J1366">
        <v>128</v>
      </c>
      <c r="K1366">
        <v>458</v>
      </c>
      <c r="L1366">
        <v>232</v>
      </c>
      <c r="M1366">
        <v>0</v>
      </c>
      <c r="N1366">
        <v>78</v>
      </c>
      <c r="O1366">
        <v>0</v>
      </c>
      <c r="P1366">
        <v>0</v>
      </c>
      <c r="Q1366">
        <v>380</v>
      </c>
      <c r="R1366">
        <v>385</v>
      </c>
      <c r="S1366">
        <v>0</v>
      </c>
      <c r="T1366">
        <v>43</v>
      </c>
      <c r="U1366">
        <v>26</v>
      </c>
      <c r="V1366">
        <v>464</v>
      </c>
      <c r="W1366">
        <v>335</v>
      </c>
      <c r="X1366">
        <v>86</v>
      </c>
      <c r="Y1366">
        <v>0</v>
      </c>
      <c r="Z1366">
        <v>0</v>
      </c>
      <c r="AA1366">
        <v>0</v>
      </c>
      <c r="AB1366">
        <v>36</v>
      </c>
      <c r="AC1366">
        <v>45</v>
      </c>
      <c r="AD1366">
        <v>497</v>
      </c>
      <c r="AE1366">
        <v>1532</v>
      </c>
      <c r="AF1366">
        <v>2647</v>
      </c>
      <c r="AJ1366">
        <v>5.2</v>
      </c>
      <c r="AK1366" t="str">
        <f t="shared" si="21"/>
        <v>S1015-6200</v>
      </c>
    </row>
    <row r="1367" spans="1:37">
      <c r="A1367" t="s">
        <v>2501</v>
      </c>
      <c r="B1367" t="s">
        <v>2502</v>
      </c>
      <c r="C1367" t="s">
        <v>68</v>
      </c>
      <c r="D1367" t="s">
        <v>2503</v>
      </c>
      <c r="E1367">
        <v>80</v>
      </c>
      <c r="F1367">
        <v>0</v>
      </c>
      <c r="G1367">
        <v>0</v>
      </c>
      <c r="H1367">
        <v>5</v>
      </c>
      <c r="I1367">
        <v>14</v>
      </c>
      <c r="J1367">
        <v>20</v>
      </c>
      <c r="K1367">
        <v>0</v>
      </c>
      <c r="L1367">
        <v>55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16</v>
      </c>
      <c r="V1367">
        <v>0</v>
      </c>
      <c r="W1367">
        <v>0</v>
      </c>
      <c r="X1367">
        <v>67</v>
      </c>
      <c r="Y1367">
        <v>0</v>
      </c>
      <c r="Z1367">
        <v>0</v>
      </c>
      <c r="AA1367">
        <v>0</v>
      </c>
      <c r="AB1367">
        <v>0</v>
      </c>
      <c r="AC1367">
        <v>57</v>
      </c>
      <c r="AD1367">
        <v>103</v>
      </c>
      <c r="AE1367">
        <v>243</v>
      </c>
      <c r="AF1367">
        <v>0</v>
      </c>
      <c r="AJ1367">
        <v>4.51</v>
      </c>
      <c r="AK1367" t="str">
        <f t="shared" si="21"/>
        <v>S2003-5000</v>
      </c>
    </row>
    <row r="1368" spans="1:37">
      <c r="A1368" t="s">
        <v>2504</v>
      </c>
      <c r="B1368" t="s">
        <v>2502</v>
      </c>
      <c r="C1368" t="s">
        <v>68</v>
      </c>
      <c r="D1368" t="s">
        <v>2503</v>
      </c>
      <c r="E1368">
        <v>80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1917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1917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82</v>
      </c>
      <c r="AJ1368">
        <v>4.51</v>
      </c>
      <c r="AK1368" t="str">
        <f t="shared" si="21"/>
        <v>S2003-6200</v>
      </c>
    </row>
    <row r="1369" spans="1:37">
      <c r="A1369" t="s">
        <v>6405</v>
      </c>
      <c r="B1369" t="s">
        <v>1512</v>
      </c>
      <c r="C1369" t="s">
        <v>101</v>
      </c>
      <c r="D1369" t="s">
        <v>2506</v>
      </c>
      <c r="E1369">
        <v>65</v>
      </c>
      <c r="F1369">
        <v>0</v>
      </c>
      <c r="G1369">
        <v>8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6</v>
      </c>
      <c r="O1369">
        <v>0</v>
      </c>
      <c r="P1369">
        <v>0</v>
      </c>
      <c r="Q1369">
        <v>-6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J1369">
        <v>2.9243999999999999</v>
      </c>
      <c r="AK1369" t="str">
        <f t="shared" si="21"/>
        <v>S2037-3700</v>
      </c>
    </row>
    <row r="1370" spans="1:37">
      <c r="A1370" t="s">
        <v>2505</v>
      </c>
      <c r="B1370" t="s">
        <v>1512</v>
      </c>
      <c r="C1370" t="s">
        <v>101</v>
      </c>
      <c r="D1370" t="s">
        <v>2506</v>
      </c>
      <c r="E1370">
        <v>65</v>
      </c>
      <c r="F1370">
        <v>0</v>
      </c>
      <c r="G1370">
        <v>4</v>
      </c>
      <c r="H1370">
        <v>0</v>
      </c>
      <c r="I1370">
        <v>27</v>
      </c>
      <c r="J1370">
        <v>37</v>
      </c>
      <c r="K1370">
        <v>0</v>
      </c>
      <c r="L1370">
        <v>23</v>
      </c>
      <c r="M1370">
        <v>0</v>
      </c>
      <c r="N1370">
        <v>3</v>
      </c>
      <c r="O1370">
        <v>0</v>
      </c>
      <c r="P1370">
        <v>0</v>
      </c>
      <c r="Q1370">
        <v>-3</v>
      </c>
      <c r="R1370">
        <v>216</v>
      </c>
      <c r="S1370">
        <v>0</v>
      </c>
      <c r="T1370">
        <v>0</v>
      </c>
      <c r="U1370">
        <v>0</v>
      </c>
      <c r="V1370">
        <v>0</v>
      </c>
      <c r="W1370">
        <v>64</v>
      </c>
      <c r="X1370">
        <v>98</v>
      </c>
      <c r="Y1370">
        <v>0</v>
      </c>
      <c r="Z1370">
        <v>48</v>
      </c>
      <c r="AA1370">
        <v>39</v>
      </c>
      <c r="AB1370">
        <v>73</v>
      </c>
      <c r="AC1370">
        <v>68</v>
      </c>
      <c r="AD1370">
        <v>52</v>
      </c>
      <c r="AE1370">
        <v>442</v>
      </c>
      <c r="AF1370">
        <v>59</v>
      </c>
      <c r="AJ1370">
        <v>4.34</v>
      </c>
      <c r="AK1370" t="str">
        <f t="shared" si="21"/>
        <v>S2037-5000</v>
      </c>
    </row>
    <row r="1371" spans="1:37">
      <c r="A1371" t="s">
        <v>2507</v>
      </c>
      <c r="B1371" t="s">
        <v>1512</v>
      </c>
      <c r="C1371" t="s">
        <v>101</v>
      </c>
      <c r="D1371" t="s">
        <v>2506</v>
      </c>
      <c r="E1371">
        <v>65</v>
      </c>
      <c r="F1371">
        <v>0</v>
      </c>
      <c r="G1371">
        <v>0</v>
      </c>
      <c r="H1371">
        <v>0</v>
      </c>
      <c r="I1371">
        <v>24</v>
      </c>
      <c r="J1371">
        <v>42</v>
      </c>
      <c r="K1371">
        <v>1962</v>
      </c>
      <c r="L1371">
        <v>170</v>
      </c>
      <c r="M1371">
        <v>0</v>
      </c>
      <c r="N1371">
        <v>0</v>
      </c>
      <c r="O1371">
        <v>0</v>
      </c>
      <c r="P1371">
        <v>0</v>
      </c>
      <c r="Q1371">
        <v>1962</v>
      </c>
      <c r="R1371">
        <v>185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146</v>
      </c>
      <c r="Y1371">
        <v>81</v>
      </c>
      <c r="Z1371">
        <v>0</v>
      </c>
      <c r="AA1371">
        <v>27</v>
      </c>
      <c r="AB1371">
        <v>119</v>
      </c>
      <c r="AC1371">
        <v>0</v>
      </c>
      <c r="AD1371">
        <v>135</v>
      </c>
      <c r="AE1371">
        <v>508</v>
      </c>
      <c r="AF1371">
        <v>1547</v>
      </c>
      <c r="AJ1371">
        <v>4.5999999999999996</v>
      </c>
      <c r="AK1371" t="str">
        <f t="shared" si="21"/>
        <v>S2037-6200</v>
      </c>
    </row>
    <row r="1372" spans="1:37">
      <c r="A1372" t="s">
        <v>2508</v>
      </c>
      <c r="B1372" t="s">
        <v>2509</v>
      </c>
      <c r="C1372" t="s">
        <v>68</v>
      </c>
      <c r="D1372" t="s">
        <v>2510</v>
      </c>
      <c r="E1372">
        <v>65</v>
      </c>
      <c r="F1372">
        <v>0</v>
      </c>
      <c r="G1372">
        <v>34</v>
      </c>
      <c r="H1372">
        <v>0</v>
      </c>
      <c r="I1372">
        <v>23</v>
      </c>
      <c r="J1372">
        <v>18</v>
      </c>
      <c r="K1372">
        <v>0</v>
      </c>
      <c r="L1372">
        <v>28</v>
      </c>
      <c r="M1372">
        <v>0</v>
      </c>
      <c r="N1372">
        <v>28</v>
      </c>
      <c r="O1372">
        <v>0</v>
      </c>
      <c r="P1372">
        <v>0</v>
      </c>
      <c r="Q1372">
        <v>-28</v>
      </c>
      <c r="R1372">
        <v>41</v>
      </c>
      <c r="S1372">
        <v>0</v>
      </c>
      <c r="T1372">
        <v>0</v>
      </c>
      <c r="U1372">
        <v>0</v>
      </c>
      <c r="V1372">
        <v>72</v>
      </c>
      <c r="W1372">
        <v>56</v>
      </c>
      <c r="X1372">
        <v>10</v>
      </c>
      <c r="Y1372">
        <v>0</v>
      </c>
      <c r="Z1372">
        <v>59</v>
      </c>
      <c r="AA1372">
        <v>0</v>
      </c>
      <c r="AB1372">
        <v>15</v>
      </c>
      <c r="AC1372">
        <v>0</v>
      </c>
      <c r="AD1372">
        <v>0</v>
      </c>
      <c r="AE1372">
        <v>212</v>
      </c>
      <c r="AF1372">
        <v>75</v>
      </c>
      <c r="AJ1372">
        <v>4.97</v>
      </c>
      <c r="AK1372" t="str">
        <f t="shared" si="21"/>
        <v>S2063-5000</v>
      </c>
    </row>
    <row r="1373" spans="1:37">
      <c r="A1373" t="s">
        <v>2511</v>
      </c>
      <c r="B1373" t="s">
        <v>2509</v>
      </c>
      <c r="C1373" t="s">
        <v>68</v>
      </c>
      <c r="D1373" t="s">
        <v>2510</v>
      </c>
      <c r="E1373">
        <v>65</v>
      </c>
      <c r="F1373">
        <v>0</v>
      </c>
      <c r="G1373">
        <v>31</v>
      </c>
      <c r="H1373">
        <v>0</v>
      </c>
      <c r="I1373">
        <v>18</v>
      </c>
      <c r="J1373">
        <v>20</v>
      </c>
      <c r="K1373">
        <v>809</v>
      </c>
      <c r="L1373">
        <v>22</v>
      </c>
      <c r="M1373">
        <v>0</v>
      </c>
      <c r="N1373">
        <v>26</v>
      </c>
      <c r="O1373">
        <v>0</v>
      </c>
      <c r="P1373">
        <v>0</v>
      </c>
      <c r="Q1373">
        <v>783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44</v>
      </c>
      <c r="X1373">
        <v>64</v>
      </c>
      <c r="Y1373">
        <v>0</v>
      </c>
      <c r="Z1373">
        <v>23</v>
      </c>
      <c r="AA1373">
        <v>0</v>
      </c>
      <c r="AB1373">
        <v>57</v>
      </c>
      <c r="AC1373">
        <v>55</v>
      </c>
      <c r="AD1373">
        <v>0</v>
      </c>
      <c r="AE1373">
        <v>243</v>
      </c>
      <c r="AF1373">
        <v>342</v>
      </c>
      <c r="AJ1373">
        <v>5.09</v>
      </c>
      <c r="AK1373" t="str">
        <f t="shared" si="21"/>
        <v>S2063-6200</v>
      </c>
    </row>
    <row r="1374" spans="1:37">
      <c r="A1374" t="s">
        <v>2515</v>
      </c>
      <c r="B1374" t="s">
        <v>2513</v>
      </c>
      <c r="C1374" t="s">
        <v>68</v>
      </c>
      <c r="D1374" t="s">
        <v>2514</v>
      </c>
      <c r="E1374">
        <v>80</v>
      </c>
      <c r="F1374">
        <v>0</v>
      </c>
      <c r="G1374">
        <v>0</v>
      </c>
      <c r="H1374">
        <v>0</v>
      </c>
      <c r="I1374">
        <v>0</v>
      </c>
      <c r="J1374">
        <v>19</v>
      </c>
      <c r="K1374">
        <v>2133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2133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105</v>
      </c>
      <c r="AD1374">
        <v>121</v>
      </c>
      <c r="AE1374">
        <v>226</v>
      </c>
      <c r="AF1374">
        <v>233</v>
      </c>
      <c r="AJ1374">
        <v>2.9</v>
      </c>
      <c r="AK1374" t="str">
        <f t="shared" si="21"/>
        <v>S2085-6200</v>
      </c>
    </row>
    <row r="1375" spans="1:37">
      <c r="A1375" t="s">
        <v>2516</v>
      </c>
      <c r="B1375" t="s">
        <v>2517</v>
      </c>
      <c r="C1375" t="s">
        <v>68</v>
      </c>
      <c r="E1375">
        <v>50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1984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1984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579</v>
      </c>
      <c r="AJ1375">
        <v>4.96</v>
      </c>
      <c r="AK1375" t="str">
        <f t="shared" si="21"/>
        <v>S2114-6200</v>
      </c>
    </row>
    <row r="1376" spans="1:37">
      <c r="A1376" t="s">
        <v>2518</v>
      </c>
      <c r="B1376" t="s">
        <v>2519</v>
      </c>
      <c r="C1376" t="s">
        <v>267</v>
      </c>
      <c r="E1376">
        <v>50</v>
      </c>
      <c r="F1376">
        <v>10.5</v>
      </c>
      <c r="G1376">
        <v>3</v>
      </c>
      <c r="H1376">
        <v>22</v>
      </c>
      <c r="I1376">
        <v>12</v>
      </c>
      <c r="J1376">
        <v>9</v>
      </c>
      <c r="K1376">
        <v>926</v>
      </c>
      <c r="L1376">
        <v>29</v>
      </c>
      <c r="M1376">
        <v>0</v>
      </c>
      <c r="N1376">
        <v>2</v>
      </c>
      <c r="O1376">
        <v>0</v>
      </c>
      <c r="P1376">
        <v>0</v>
      </c>
      <c r="Q1376">
        <v>924</v>
      </c>
      <c r="R1376">
        <v>84</v>
      </c>
      <c r="S1376">
        <v>11</v>
      </c>
      <c r="T1376">
        <v>35</v>
      </c>
      <c r="U1376">
        <v>20</v>
      </c>
      <c r="V1376">
        <v>0</v>
      </c>
      <c r="W1376">
        <v>7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40</v>
      </c>
      <c r="AD1376">
        <v>0</v>
      </c>
      <c r="AE1376">
        <v>113</v>
      </c>
      <c r="AF1376">
        <v>154</v>
      </c>
      <c r="AJ1376">
        <v>2.52</v>
      </c>
      <c r="AK1376" t="str">
        <f t="shared" si="21"/>
        <v>S2115-5000</v>
      </c>
    </row>
    <row r="1377" spans="1:37">
      <c r="A1377" t="s">
        <v>2520</v>
      </c>
      <c r="B1377" t="s">
        <v>2521</v>
      </c>
      <c r="C1377" t="s">
        <v>267</v>
      </c>
      <c r="E1377">
        <v>50</v>
      </c>
      <c r="F1377">
        <v>5.7</v>
      </c>
      <c r="G1377">
        <v>0</v>
      </c>
      <c r="H1377">
        <v>11</v>
      </c>
      <c r="I1377">
        <v>6</v>
      </c>
      <c r="J1377">
        <v>6</v>
      </c>
      <c r="K1377">
        <v>251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251</v>
      </c>
      <c r="R1377">
        <v>0</v>
      </c>
      <c r="S1377">
        <v>0</v>
      </c>
      <c r="T1377">
        <v>22</v>
      </c>
      <c r="U1377">
        <v>11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34</v>
      </c>
      <c r="AE1377">
        <v>67</v>
      </c>
      <c r="AF1377">
        <v>52</v>
      </c>
      <c r="AJ1377">
        <v>2.52</v>
      </c>
      <c r="AK1377" t="str">
        <f t="shared" si="21"/>
        <v>S2115-6200</v>
      </c>
    </row>
    <row r="1378" spans="1:37">
      <c r="A1378" t="s">
        <v>2522</v>
      </c>
      <c r="B1378" t="s">
        <v>2523</v>
      </c>
      <c r="C1378" t="s">
        <v>68</v>
      </c>
      <c r="D1378" t="s">
        <v>2524</v>
      </c>
      <c r="E1378">
        <v>65</v>
      </c>
      <c r="F1378">
        <v>0.8</v>
      </c>
      <c r="G1378">
        <v>223</v>
      </c>
      <c r="H1378">
        <v>344</v>
      </c>
      <c r="I1378">
        <v>361</v>
      </c>
      <c r="J1378">
        <v>289</v>
      </c>
      <c r="K1378">
        <v>1568</v>
      </c>
      <c r="L1378">
        <v>272</v>
      </c>
      <c r="M1378">
        <v>0</v>
      </c>
      <c r="N1378">
        <v>186</v>
      </c>
      <c r="O1378">
        <v>300</v>
      </c>
      <c r="P1378">
        <v>0</v>
      </c>
      <c r="Q1378">
        <v>1082</v>
      </c>
      <c r="R1378">
        <v>0</v>
      </c>
      <c r="S1378">
        <v>661</v>
      </c>
      <c r="T1378">
        <v>0</v>
      </c>
      <c r="U1378">
        <v>370</v>
      </c>
      <c r="V1378">
        <v>404</v>
      </c>
      <c r="W1378">
        <v>571</v>
      </c>
      <c r="X1378">
        <v>158</v>
      </c>
      <c r="Y1378">
        <v>0</v>
      </c>
      <c r="Z1378">
        <v>664</v>
      </c>
      <c r="AA1378">
        <v>348</v>
      </c>
      <c r="AB1378">
        <v>131</v>
      </c>
      <c r="AC1378">
        <v>0</v>
      </c>
      <c r="AD1378">
        <v>158</v>
      </c>
      <c r="AE1378">
        <v>3465</v>
      </c>
      <c r="AF1378">
        <v>469</v>
      </c>
      <c r="AJ1378">
        <v>5.43</v>
      </c>
      <c r="AK1378" t="str">
        <f t="shared" si="21"/>
        <v>S3023-5000</v>
      </c>
    </row>
    <row r="1379" spans="1:37">
      <c r="A1379" t="s">
        <v>2525</v>
      </c>
      <c r="B1379" t="s">
        <v>2523</v>
      </c>
      <c r="C1379" t="s">
        <v>68</v>
      </c>
      <c r="D1379" t="s">
        <v>2524</v>
      </c>
      <c r="E1379">
        <v>65</v>
      </c>
      <c r="F1379">
        <v>0.7</v>
      </c>
      <c r="G1379">
        <v>71</v>
      </c>
      <c r="H1379">
        <v>234</v>
      </c>
      <c r="I1379">
        <v>131</v>
      </c>
      <c r="J1379">
        <v>134</v>
      </c>
      <c r="K1379">
        <v>744</v>
      </c>
      <c r="L1379">
        <v>114</v>
      </c>
      <c r="M1379">
        <v>0</v>
      </c>
      <c r="N1379">
        <v>59</v>
      </c>
      <c r="O1379">
        <v>0</v>
      </c>
      <c r="P1379">
        <v>0</v>
      </c>
      <c r="Q1379">
        <v>685</v>
      </c>
      <c r="R1379">
        <v>0</v>
      </c>
      <c r="S1379">
        <v>131</v>
      </c>
      <c r="T1379">
        <v>132</v>
      </c>
      <c r="U1379">
        <v>438</v>
      </c>
      <c r="V1379">
        <v>37</v>
      </c>
      <c r="W1379">
        <v>0</v>
      </c>
      <c r="X1379">
        <v>49</v>
      </c>
      <c r="Y1379">
        <v>58</v>
      </c>
      <c r="Z1379">
        <v>42</v>
      </c>
      <c r="AA1379">
        <v>222</v>
      </c>
      <c r="AB1379">
        <v>127</v>
      </c>
      <c r="AC1379">
        <v>56</v>
      </c>
      <c r="AD1379">
        <v>321</v>
      </c>
      <c r="AE1379">
        <v>1613</v>
      </c>
      <c r="AF1379">
        <v>3073</v>
      </c>
      <c r="AJ1379">
        <v>5.43</v>
      </c>
      <c r="AK1379" t="str">
        <f t="shared" si="21"/>
        <v>S3023-6200</v>
      </c>
    </row>
    <row r="1380" spans="1:37">
      <c r="A1380" t="s">
        <v>2526</v>
      </c>
      <c r="B1380" t="s">
        <v>2527</v>
      </c>
      <c r="C1380" t="s">
        <v>267</v>
      </c>
      <c r="E1380">
        <v>62</v>
      </c>
      <c r="F1380">
        <v>-0.1</v>
      </c>
      <c r="G1380">
        <v>82</v>
      </c>
      <c r="H1380">
        <v>139</v>
      </c>
      <c r="I1380">
        <v>111</v>
      </c>
      <c r="J1380">
        <v>94</v>
      </c>
      <c r="K1380">
        <v>0</v>
      </c>
      <c r="L1380">
        <v>73</v>
      </c>
      <c r="M1380">
        <v>0</v>
      </c>
      <c r="N1380">
        <v>69</v>
      </c>
      <c r="O1380">
        <v>0</v>
      </c>
      <c r="P1380">
        <v>0</v>
      </c>
      <c r="Q1380">
        <v>-69</v>
      </c>
      <c r="R1380">
        <v>0</v>
      </c>
      <c r="S1380">
        <v>107</v>
      </c>
      <c r="T1380">
        <v>281</v>
      </c>
      <c r="U1380">
        <v>28</v>
      </c>
      <c r="V1380">
        <v>107</v>
      </c>
      <c r="W1380">
        <v>19</v>
      </c>
      <c r="X1380">
        <v>124</v>
      </c>
      <c r="Y1380">
        <v>152</v>
      </c>
      <c r="Z1380">
        <v>65</v>
      </c>
      <c r="AA1380">
        <v>199</v>
      </c>
      <c r="AB1380">
        <v>0</v>
      </c>
      <c r="AC1380">
        <v>0</v>
      </c>
      <c r="AD1380">
        <v>40</v>
      </c>
      <c r="AE1380">
        <v>1122</v>
      </c>
      <c r="AF1380">
        <v>816</v>
      </c>
      <c r="AJ1380">
        <v>4.99</v>
      </c>
      <c r="AK1380" t="str">
        <f t="shared" si="21"/>
        <v>S3068-5000</v>
      </c>
    </row>
    <row r="1381" spans="1:37">
      <c r="A1381" t="s">
        <v>2528</v>
      </c>
      <c r="B1381" t="s">
        <v>2529</v>
      </c>
      <c r="C1381" t="s">
        <v>267</v>
      </c>
      <c r="E1381">
        <v>62</v>
      </c>
      <c r="F1381">
        <v>13.5</v>
      </c>
      <c r="G1381">
        <v>30</v>
      </c>
      <c r="H1381">
        <v>40</v>
      </c>
      <c r="I1381">
        <v>31</v>
      </c>
      <c r="J1381">
        <v>36</v>
      </c>
      <c r="K1381">
        <v>2188</v>
      </c>
      <c r="L1381">
        <v>104</v>
      </c>
      <c r="M1381">
        <v>0</v>
      </c>
      <c r="N1381">
        <v>25</v>
      </c>
      <c r="O1381">
        <v>0</v>
      </c>
      <c r="P1381">
        <v>0</v>
      </c>
      <c r="Q1381">
        <v>2163</v>
      </c>
      <c r="R1381">
        <v>98</v>
      </c>
      <c r="S1381">
        <v>0</v>
      </c>
      <c r="T1381">
        <v>111</v>
      </c>
      <c r="U1381">
        <v>9</v>
      </c>
      <c r="V1381">
        <v>59</v>
      </c>
      <c r="W1381">
        <v>6</v>
      </c>
      <c r="X1381">
        <v>0</v>
      </c>
      <c r="Y1381">
        <v>28</v>
      </c>
      <c r="Z1381">
        <v>0</v>
      </c>
      <c r="AA1381">
        <v>215</v>
      </c>
      <c r="AB1381">
        <v>0</v>
      </c>
      <c r="AC1381">
        <v>0</v>
      </c>
      <c r="AD1381">
        <v>0</v>
      </c>
      <c r="AE1381">
        <v>428</v>
      </c>
      <c r="AF1381">
        <v>1249</v>
      </c>
      <c r="AJ1381">
        <v>4.99</v>
      </c>
      <c r="AK1381" t="str">
        <f t="shared" si="21"/>
        <v>S3068-6200</v>
      </c>
    </row>
    <row r="1382" spans="1:37">
      <c r="A1382" t="s">
        <v>2530</v>
      </c>
      <c r="B1382" t="s">
        <v>2531</v>
      </c>
      <c r="C1382" t="s">
        <v>267</v>
      </c>
      <c r="D1382" t="s">
        <v>2532</v>
      </c>
      <c r="E1382">
        <v>50</v>
      </c>
      <c r="F1382">
        <v>8.3000000000000007</v>
      </c>
      <c r="G1382">
        <v>29</v>
      </c>
      <c r="H1382">
        <v>34</v>
      </c>
      <c r="I1382">
        <v>138</v>
      </c>
      <c r="J1382">
        <v>92</v>
      </c>
      <c r="K1382">
        <v>1147</v>
      </c>
      <c r="L1382">
        <v>156</v>
      </c>
      <c r="M1382">
        <v>0</v>
      </c>
      <c r="N1382">
        <v>24</v>
      </c>
      <c r="O1382">
        <v>0</v>
      </c>
      <c r="P1382">
        <v>0</v>
      </c>
      <c r="Q1382">
        <v>1123</v>
      </c>
      <c r="R1382">
        <v>0</v>
      </c>
      <c r="S1382">
        <v>0</v>
      </c>
      <c r="T1382">
        <v>102</v>
      </c>
      <c r="U1382">
        <v>0</v>
      </c>
      <c r="V1382">
        <v>102</v>
      </c>
      <c r="W1382">
        <v>182</v>
      </c>
      <c r="X1382">
        <v>440</v>
      </c>
      <c r="Y1382">
        <v>35</v>
      </c>
      <c r="Z1382">
        <v>0</v>
      </c>
      <c r="AA1382">
        <v>76</v>
      </c>
      <c r="AB1382">
        <v>29</v>
      </c>
      <c r="AC1382">
        <v>34</v>
      </c>
      <c r="AD1382">
        <v>104</v>
      </c>
      <c r="AE1382">
        <v>1104</v>
      </c>
      <c r="AF1382">
        <v>1283</v>
      </c>
      <c r="AJ1382">
        <v>5.57</v>
      </c>
      <c r="AK1382" t="str">
        <f t="shared" si="21"/>
        <v>S3069-5000</v>
      </c>
    </row>
    <row r="1383" spans="1:37">
      <c r="A1383" t="s">
        <v>2533</v>
      </c>
      <c r="B1383" t="s">
        <v>2534</v>
      </c>
      <c r="C1383" t="s">
        <v>267</v>
      </c>
      <c r="D1383" t="s">
        <v>2535</v>
      </c>
      <c r="E1383">
        <v>50</v>
      </c>
      <c r="F1383" t="s">
        <v>6025</v>
      </c>
      <c r="G1383">
        <v>0</v>
      </c>
      <c r="H1383">
        <v>0</v>
      </c>
      <c r="I1383">
        <v>59</v>
      </c>
      <c r="J1383">
        <v>33</v>
      </c>
      <c r="K1383">
        <v>2428</v>
      </c>
      <c r="L1383">
        <v>79</v>
      </c>
      <c r="M1383">
        <v>0</v>
      </c>
      <c r="N1383">
        <v>0</v>
      </c>
      <c r="O1383">
        <v>0</v>
      </c>
      <c r="P1383">
        <v>0</v>
      </c>
      <c r="Q1383">
        <v>2428</v>
      </c>
      <c r="R1383">
        <v>0</v>
      </c>
      <c r="S1383">
        <v>0</v>
      </c>
      <c r="T1383">
        <v>1</v>
      </c>
      <c r="U1383">
        <v>0</v>
      </c>
      <c r="V1383">
        <v>86</v>
      </c>
      <c r="W1383">
        <v>143</v>
      </c>
      <c r="X1383">
        <v>124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47</v>
      </c>
      <c r="AE1383">
        <v>401</v>
      </c>
      <c r="AF1383">
        <v>564</v>
      </c>
      <c r="AJ1383">
        <v>5.57</v>
      </c>
      <c r="AK1383" t="str">
        <f t="shared" si="21"/>
        <v>S3069-6200</v>
      </c>
    </row>
    <row r="1384" spans="1:37">
      <c r="A1384" t="s">
        <v>2536</v>
      </c>
      <c r="B1384" t="s">
        <v>2537</v>
      </c>
      <c r="C1384" t="s">
        <v>267</v>
      </c>
      <c r="E1384">
        <v>50</v>
      </c>
      <c r="F1384">
        <v>-0.4</v>
      </c>
      <c r="G1384">
        <v>40</v>
      </c>
      <c r="H1384">
        <v>21</v>
      </c>
      <c r="I1384">
        <v>19</v>
      </c>
      <c r="J1384">
        <v>37</v>
      </c>
      <c r="K1384">
        <v>0</v>
      </c>
      <c r="L1384">
        <v>60</v>
      </c>
      <c r="M1384">
        <v>0</v>
      </c>
      <c r="N1384">
        <v>34</v>
      </c>
      <c r="O1384">
        <v>0</v>
      </c>
      <c r="P1384">
        <v>0</v>
      </c>
      <c r="Q1384">
        <v>-34</v>
      </c>
      <c r="R1384">
        <v>52</v>
      </c>
      <c r="S1384">
        <v>31</v>
      </c>
      <c r="T1384">
        <v>0</v>
      </c>
      <c r="U1384">
        <v>32</v>
      </c>
      <c r="V1384">
        <v>0</v>
      </c>
      <c r="W1384">
        <v>0</v>
      </c>
      <c r="X1384">
        <v>48</v>
      </c>
      <c r="Y1384">
        <v>40</v>
      </c>
      <c r="Z1384">
        <v>158</v>
      </c>
      <c r="AA1384">
        <v>76</v>
      </c>
      <c r="AB1384">
        <v>0</v>
      </c>
      <c r="AC1384">
        <v>0</v>
      </c>
      <c r="AD1384">
        <v>53</v>
      </c>
      <c r="AE1384">
        <v>438</v>
      </c>
      <c r="AF1384">
        <v>154</v>
      </c>
      <c r="AJ1384">
        <v>4.4400000000000004</v>
      </c>
      <c r="AK1384" t="str">
        <f t="shared" si="21"/>
        <v>S3070-5000</v>
      </c>
    </row>
    <row r="1385" spans="1:37">
      <c r="A1385" t="s">
        <v>2538</v>
      </c>
      <c r="B1385" t="s">
        <v>2539</v>
      </c>
      <c r="C1385" t="s">
        <v>267</v>
      </c>
      <c r="E1385">
        <v>50</v>
      </c>
      <c r="F1385">
        <v>2.2999999999999998</v>
      </c>
      <c r="G1385">
        <v>41</v>
      </c>
      <c r="H1385">
        <v>75</v>
      </c>
      <c r="I1385">
        <v>48</v>
      </c>
      <c r="J1385">
        <v>60</v>
      </c>
      <c r="K1385">
        <v>738</v>
      </c>
      <c r="L1385">
        <v>48</v>
      </c>
      <c r="M1385">
        <v>0</v>
      </c>
      <c r="N1385">
        <v>34</v>
      </c>
      <c r="O1385">
        <v>0</v>
      </c>
      <c r="P1385">
        <v>0</v>
      </c>
      <c r="Q1385">
        <v>704</v>
      </c>
      <c r="R1385">
        <v>0</v>
      </c>
      <c r="S1385">
        <v>0</v>
      </c>
      <c r="T1385">
        <v>153</v>
      </c>
      <c r="U1385">
        <v>72</v>
      </c>
      <c r="V1385">
        <v>44</v>
      </c>
      <c r="W1385">
        <v>16</v>
      </c>
      <c r="X1385">
        <v>0</v>
      </c>
      <c r="Y1385">
        <v>0</v>
      </c>
      <c r="Z1385">
        <v>190</v>
      </c>
      <c r="AA1385">
        <v>68</v>
      </c>
      <c r="AB1385">
        <v>0</v>
      </c>
      <c r="AC1385">
        <v>104</v>
      </c>
      <c r="AD1385">
        <v>68</v>
      </c>
      <c r="AE1385">
        <v>715</v>
      </c>
      <c r="AF1385">
        <v>903</v>
      </c>
      <c r="AJ1385">
        <v>4.71</v>
      </c>
      <c r="AK1385" t="str">
        <f t="shared" si="21"/>
        <v>S3070-6200</v>
      </c>
    </row>
    <row r="1386" spans="1:37">
      <c r="A1386" t="s">
        <v>2540</v>
      </c>
      <c r="B1386" t="s">
        <v>2541</v>
      </c>
      <c r="C1386" t="s">
        <v>267</v>
      </c>
      <c r="E1386">
        <v>62</v>
      </c>
      <c r="F1386">
        <v>2.8</v>
      </c>
      <c r="G1386">
        <v>3</v>
      </c>
      <c r="H1386">
        <v>43</v>
      </c>
      <c r="I1386">
        <v>31</v>
      </c>
      <c r="J1386">
        <v>48</v>
      </c>
      <c r="K1386">
        <v>494</v>
      </c>
      <c r="L1386">
        <v>33</v>
      </c>
      <c r="M1386">
        <v>0</v>
      </c>
      <c r="N1386">
        <v>2</v>
      </c>
      <c r="O1386">
        <v>0</v>
      </c>
      <c r="P1386">
        <v>0</v>
      </c>
      <c r="Q1386">
        <v>492</v>
      </c>
      <c r="R1386">
        <v>0</v>
      </c>
      <c r="S1386">
        <v>74</v>
      </c>
      <c r="T1386">
        <v>45</v>
      </c>
      <c r="U1386">
        <v>11</v>
      </c>
      <c r="V1386">
        <v>0</v>
      </c>
      <c r="W1386">
        <v>58</v>
      </c>
      <c r="X1386">
        <v>0</v>
      </c>
      <c r="Y1386">
        <v>229</v>
      </c>
      <c r="Z1386">
        <v>16</v>
      </c>
      <c r="AA1386">
        <v>41</v>
      </c>
      <c r="AB1386">
        <v>94</v>
      </c>
      <c r="AC1386">
        <v>8</v>
      </c>
      <c r="AD1386">
        <v>0</v>
      </c>
      <c r="AE1386">
        <v>576</v>
      </c>
      <c r="AF1386">
        <v>192</v>
      </c>
      <c r="AJ1386">
        <v>6.58</v>
      </c>
      <c r="AK1386" t="str">
        <f t="shared" si="21"/>
        <v>S4025-5000</v>
      </c>
    </row>
    <row r="1387" spans="1:37">
      <c r="A1387" t="s">
        <v>2542</v>
      </c>
      <c r="B1387" t="s">
        <v>2543</v>
      </c>
      <c r="C1387" t="s">
        <v>267</v>
      </c>
      <c r="E1387">
        <v>62</v>
      </c>
      <c r="F1387">
        <v>3.9</v>
      </c>
      <c r="G1387">
        <v>31</v>
      </c>
      <c r="H1387">
        <v>17</v>
      </c>
      <c r="I1387">
        <v>25</v>
      </c>
      <c r="J1387">
        <v>43</v>
      </c>
      <c r="K1387">
        <v>291</v>
      </c>
      <c r="L1387">
        <v>54</v>
      </c>
      <c r="M1387">
        <v>0</v>
      </c>
      <c r="N1387">
        <v>26</v>
      </c>
      <c r="O1387">
        <v>0</v>
      </c>
      <c r="P1387">
        <v>0</v>
      </c>
      <c r="Q1387">
        <v>265</v>
      </c>
      <c r="R1387">
        <v>0</v>
      </c>
      <c r="S1387">
        <v>0</v>
      </c>
      <c r="T1387">
        <v>51</v>
      </c>
      <c r="U1387">
        <v>0</v>
      </c>
      <c r="V1387">
        <v>0</v>
      </c>
      <c r="W1387">
        <v>26</v>
      </c>
      <c r="X1387">
        <v>74</v>
      </c>
      <c r="Y1387">
        <v>166</v>
      </c>
      <c r="Z1387">
        <v>81</v>
      </c>
      <c r="AA1387">
        <v>0</v>
      </c>
      <c r="AB1387">
        <v>0</v>
      </c>
      <c r="AC1387">
        <v>33</v>
      </c>
      <c r="AD1387">
        <v>87</v>
      </c>
      <c r="AE1387">
        <v>518</v>
      </c>
      <c r="AF1387">
        <v>781</v>
      </c>
      <c r="AJ1387">
        <v>5.68</v>
      </c>
      <c r="AK1387" t="str">
        <f t="shared" si="21"/>
        <v>S4025-6200</v>
      </c>
    </row>
    <row r="1388" spans="1:37">
      <c r="A1388" t="s">
        <v>2544</v>
      </c>
      <c r="B1388" t="s">
        <v>2545</v>
      </c>
      <c r="C1388" t="s">
        <v>267</v>
      </c>
      <c r="E1388">
        <v>62</v>
      </c>
      <c r="F1388">
        <v>-0.2</v>
      </c>
      <c r="G1388">
        <v>43</v>
      </c>
      <c r="H1388">
        <v>37</v>
      </c>
      <c r="I1388">
        <v>54</v>
      </c>
      <c r="J1388">
        <v>51</v>
      </c>
      <c r="K1388">
        <v>0</v>
      </c>
      <c r="L1388">
        <v>78</v>
      </c>
      <c r="M1388">
        <v>0</v>
      </c>
      <c r="N1388">
        <v>36</v>
      </c>
      <c r="O1388">
        <v>0</v>
      </c>
      <c r="P1388">
        <v>0</v>
      </c>
      <c r="Q1388">
        <v>-36</v>
      </c>
      <c r="R1388">
        <v>0</v>
      </c>
      <c r="S1388">
        <v>0</v>
      </c>
      <c r="T1388">
        <v>111</v>
      </c>
      <c r="U1388">
        <v>0</v>
      </c>
      <c r="V1388">
        <v>0</v>
      </c>
      <c r="W1388">
        <v>48</v>
      </c>
      <c r="X1388">
        <v>166</v>
      </c>
      <c r="Y1388">
        <v>0</v>
      </c>
      <c r="Z1388">
        <v>19</v>
      </c>
      <c r="AA1388">
        <v>0</v>
      </c>
      <c r="AB1388">
        <v>38</v>
      </c>
      <c r="AC1388">
        <v>152</v>
      </c>
      <c r="AD1388">
        <v>74</v>
      </c>
      <c r="AE1388">
        <v>608</v>
      </c>
      <c r="AF1388">
        <v>1120</v>
      </c>
      <c r="AJ1388">
        <v>5.59</v>
      </c>
      <c r="AK1388" t="str">
        <f t="shared" si="21"/>
        <v>S5057-5000</v>
      </c>
    </row>
    <row r="1389" spans="1:37">
      <c r="A1389" t="s">
        <v>2546</v>
      </c>
      <c r="B1389" t="s">
        <v>2547</v>
      </c>
      <c r="C1389" t="s">
        <v>267</v>
      </c>
      <c r="E1389">
        <v>62</v>
      </c>
      <c r="F1389">
        <v>0</v>
      </c>
      <c r="G1389">
        <v>0</v>
      </c>
      <c r="H1389">
        <v>0</v>
      </c>
      <c r="I1389">
        <v>0</v>
      </c>
      <c r="J1389">
        <v>27</v>
      </c>
      <c r="K1389">
        <v>2283</v>
      </c>
      <c r="L1389">
        <v>19</v>
      </c>
      <c r="M1389">
        <v>0</v>
      </c>
      <c r="N1389">
        <v>0</v>
      </c>
      <c r="O1389">
        <v>0</v>
      </c>
      <c r="P1389">
        <v>0</v>
      </c>
      <c r="Q1389">
        <v>2283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127</v>
      </c>
      <c r="AA1389">
        <v>0</v>
      </c>
      <c r="AB1389">
        <v>0</v>
      </c>
      <c r="AC1389">
        <v>0</v>
      </c>
      <c r="AD1389">
        <v>193</v>
      </c>
      <c r="AE1389">
        <v>320</v>
      </c>
      <c r="AF1389">
        <v>354</v>
      </c>
      <c r="AJ1389">
        <v>5.59</v>
      </c>
      <c r="AK1389" t="str">
        <f t="shared" si="21"/>
        <v>S5057-6200</v>
      </c>
    </row>
    <row r="1390" spans="1:37">
      <c r="A1390" t="s">
        <v>2548</v>
      </c>
      <c r="B1390" t="s">
        <v>2549</v>
      </c>
      <c r="C1390" t="s">
        <v>267</v>
      </c>
      <c r="D1390" t="s">
        <v>2068</v>
      </c>
      <c r="E1390">
        <v>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1180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1180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127</v>
      </c>
      <c r="AJ1390">
        <v>2.52</v>
      </c>
      <c r="AK1390" t="str">
        <f t="shared" si="21"/>
        <v>S5058-5000</v>
      </c>
    </row>
    <row r="1391" spans="1:37">
      <c r="A1391" t="s">
        <v>2550</v>
      </c>
      <c r="B1391" t="s">
        <v>2551</v>
      </c>
      <c r="C1391" t="s">
        <v>267</v>
      </c>
      <c r="E1391">
        <v>50</v>
      </c>
      <c r="F1391">
        <v>0.9</v>
      </c>
      <c r="G1391">
        <v>43</v>
      </c>
      <c r="H1391">
        <v>110</v>
      </c>
      <c r="I1391">
        <v>115</v>
      </c>
      <c r="J1391">
        <v>130</v>
      </c>
      <c r="K1391">
        <v>451</v>
      </c>
      <c r="L1391">
        <v>128</v>
      </c>
      <c r="M1391">
        <v>0</v>
      </c>
      <c r="N1391">
        <v>36</v>
      </c>
      <c r="O1391">
        <v>0</v>
      </c>
      <c r="P1391">
        <v>0</v>
      </c>
      <c r="Q1391">
        <v>415</v>
      </c>
      <c r="R1391">
        <v>0</v>
      </c>
      <c r="S1391">
        <v>134</v>
      </c>
      <c r="T1391">
        <v>0</v>
      </c>
      <c r="U1391">
        <v>196</v>
      </c>
      <c r="V1391">
        <v>99</v>
      </c>
      <c r="W1391">
        <v>113</v>
      </c>
      <c r="X1391">
        <v>149</v>
      </c>
      <c r="Y1391">
        <v>0</v>
      </c>
      <c r="Z1391">
        <v>480</v>
      </c>
      <c r="AA1391">
        <v>0</v>
      </c>
      <c r="AB1391">
        <v>280</v>
      </c>
      <c r="AC1391">
        <v>25</v>
      </c>
      <c r="AD1391">
        <v>79</v>
      </c>
      <c r="AE1391">
        <v>1555</v>
      </c>
      <c r="AF1391">
        <v>1410</v>
      </c>
      <c r="AJ1391">
        <v>6.04</v>
      </c>
      <c r="AK1391" t="str">
        <f t="shared" si="21"/>
        <v>S5059-5000</v>
      </c>
    </row>
    <row r="1392" spans="1:37">
      <c r="A1392" t="s">
        <v>2552</v>
      </c>
      <c r="B1392" t="s">
        <v>2553</v>
      </c>
      <c r="C1392" t="s">
        <v>267</v>
      </c>
      <c r="E1392">
        <v>50</v>
      </c>
      <c r="F1392">
        <v>24.3</v>
      </c>
      <c r="G1392">
        <v>0</v>
      </c>
      <c r="H1392">
        <v>16</v>
      </c>
      <c r="I1392">
        <v>37</v>
      </c>
      <c r="J1392">
        <v>76</v>
      </c>
      <c r="K1392">
        <v>1552</v>
      </c>
      <c r="L1392">
        <v>45</v>
      </c>
      <c r="M1392">
        <v>0</v>
      </c>
      <c r="N1392">
        <v>0</v>
      </c>
      <c r="O1392">
        <v>0</v>
      </c>
      <c r="P1392">
        <v>0</v>
      </c>
      <c r="Q1392">
        <v>1552</v>
      </c>
      <c r="R1392">
        <v>0</v>
      </c>
      <c r="S1392">
        <v>0</v>
      </c>
      <c r="T1392">
        <v>0</v>
      </c>
      <c r="U1392">
        <v>48</v>
      </c>
      <c r="V1392">
        <v>140</v>
      </c>
      <c r="W1392">
        <v>33</v>
      </c>
      <c r="X1392">
        <v>0</v>
      </c>
      <c r="Y1392">
        <v>398</v>
      </c>
      <c r="Z1392">
        <v>80</v>
      </c>
      <c r="AA1392">
        <v>40</v>
      </c>
      <c r="AB1392">
        <v>145</v>
      </c>
      <c r="AC1392">
        <v>23</v>
      </c>
      <c r="AD1392">
        <v>0</v>
      </c>
      <c r="AE1392">
        <v>907</v>
      </c>
      <c r="AF1392">
        <v>1372</v>
      </c>
      <c r="AJ1392">
        <v>6.04</v>
      </c>
      <c r="AK1392" t="str">
        <f t="shared" si="21"/>
        <v>S5059-6200</v>
      </c>
    </row>
    <row r="1393" spans="1:37">
      <c r="A1393" t="s">
        <v>2554</v>
      </c>
      <c r="B1393" t="s">
        <v>2555</v>
      </c>
      <c r="C1393" t="s">
        <v>68</v>
      </c>
      <c r="D1393" t="s">
        <v>2556</v>
      </c>
      <c r="E1393">
        <v>65</v>
      </c>
      <c r="F1393">
        <v>-0.2</v>
      </c>
      <c r="G1393">
        <v>573</v>
      </c>
      <c r="H1393">
        <v>135</v>
      </c>
      <c r="I1393">
        <v>148</v>
      </c>
      <c r="J1393">
        <v>200</v>
      </c>
      <c r="K1393">
        <v>380</v>
      </c>
      <c r="L1393">
        <v>132</v>
      </c>
      <c r="M1393">
        <v>0</v>
      </c>
      <c r="N1393">
        <v>478</v>
      </c>
      <c r="O1393">
        <v>0</v>
      </c>
      <c r="P1393">
        <v>0</v>
      </c>
      <c r="Q1393">
        <v>-98</v>
      </c>
      <c r="R1393">
        <v>98</v>
      </c>
      <c r="S1393">
        <v>133</v>
      </c>
      <c r="T1393">
        <v>199</v>
      </c>
      <c r="U1393">
        <v>74</v>
      </c>
      <c r="V1393">
        <v>36</v>
      </c>
      <c r="W1393">
        <v>173</v>
      </c>
      <c r="X1393">
        <v>271</v>
      </c>
      <c r="Y1393">
        <v>979</v>
      </c>
      <c r="Z1393">
        <v>35</v>
      </c>
      <c r="AA1393">
        <v>242</v>
      </c>
      <c r="AB1393">
        <v>118</v>
      </c>
      <c r="AC1393">
        <v>17</v>
      </c>
      <c r="AD1393">
        <v>128</v>
      </c>
      <c r="AE1393">
        <v>2405</v>
      </c>
      <c r="AF1393">
        <v>1905</v>
      </c>
      <c r="AJ1393">
        <v>3.69</v>
      </c>
      <c r="AK1393" t="str">
        <f t="shared" si="21"/>
        <v>S6037-5000</v>
      </c>
    </row>
    <row r="1394" spans="1:37">
      <c r="A1394" t="s">
        <v>2557</v>
      </c>
      <c r="B1394" t="s">
        <v>2555</v>
      </c>
      <c r="C1394" t="s">
        <v>68</v>
      </c>
      <c r="D1394" t="s">
        <v>2558</v>
      </c>
      <c r="E1394">
        <v>65</v>
      </c>
      <c r="F1394">
        <v>1.1000000000000001</v>
      </c>
      <c r="G1394">
        <v>236</v>
      </c>
      <c r="H1394">
        <v>97</v>
      </c>
      <c r="I1394">
        <v>83</v>
      </c>
      <c r="J1394">
        <v>99</v>
      </c>
      <c r="K1394">
        <v>616</v>
      </c>
      <c r="L1394">
        <v>194</v>
      </c>
      <c r="M1394">
        <v>0</v>
      </c>
      <c r="N1394">
        <v>196</v>
      </c>
      <c r="O1394">
        <v>0</v>
      </c>
      <c r="P1394">
        <v>0</v>
      </c>
      <c r="Q1394">
        <v>420</v>
      </c>
      <c r="R1394">
        <v>0</v>
      </c>
      <c r="S1394">
        <v>206</v>
      </c>
      <c r="T1394">
        <v>85</v>
      </c>
      <c r="U1394">
        <v>0</v>
      </c>
      <c r="V1394">
        <v>70</v>
      </c>
      <c r="W1394">
        <v>54</v>
      </c>
      <c r="X1394">
        <v>82</v>
      </c>
      <c r="Y1394">
        <v>0</v>
      </c>
      <c r="Z1394">
        <v>146</v>
      </c>
      <c r="AA1394">
        <v>178</v>
      </c>
      <c r="AB1394">
        <v>82</v>
      </c>
      <c r="AC1394">
        <v>248</v>
      </c>
      <c r="AD1394">
        <v>42</v>
      </c>
      <c r="AE1394">
        <v>1193</v>
      </c>
      <c r="AF1394">
        <v>726</v>
      </c>
      <c r="AJ1394">
        <v>4.25</v>
      </c>
      <c r="AK1394" t="str">
        <f t="shared" si="21"/>
        <v>S6037-6200</v>
      </c>
    </row>
    <row r="1395" spans="1:37">
      <c r="A1395" t="s">
        <v>2559</v>
      </c>
      <c r="B1395" t="s">
        <v>2560</v>
      </c>
      <c r="C1395" t="s">
        <v>68</v>
      </c>
      <c r="E1395">
        <v>65</v>
      </c>
      <c r="F1395">
        <v>0.2</v>
      </c>
      <c r="G1395">
        <v>1816</v>
      </c>
      <c r="H1395">
        <v>2177</v>
      </c>
      <c r="I1395">
        <v>2454</v>
      </c>
      <c r="J1395">
        <v>2268</v>
      </c>
      <c r="K1395">
        <v>3452</v>
      </c>
      <c r="L1395">
        <v>1258</v>
      </c>
      <c r="M1395">
        <v>0</v>
      </c>
      <c r="N1395">
        <v>1513</v>
      </c>
      <c r="O1395">
        <v>0</v>
      </c>
      <c r="P1395">
        <v>0</v>
      </c>
      <c r="Q1395">
        <v>1939</v>
      </c>
      <c r="R1395">
        <v>1345</v>
      </c>
      <c r="S1395">
        <v>2010</v>
      </c>
      <c r="T1395">
        <v>2808</v>
      </c>
      <c r="U1395">
        <v>1712</v>
      </c>
      <c r="V1395">
        <v>1957</v>
      </c>
      <c r="W1395">
        <v>3313</v>
      </c>
      <c r="X1395">
        <v>2926</v>
      </c>
      <c r="Y1395">
        <v>2034</v>
      </c>
      <c r="Z1395">
        <v>1686</v>
      </c>
      <c r="AA1395">
        <v>2428</v>
      </c>
      <c r="AB1395">
        <v>3106</v>
      </c>
      <c r="AC1395">
        <v>1742</v>
      </c>
      <c r="AD1395">
        <v>1498</v>
      </c>
      <c r="AE1395">
        <v>27220</v>
      </c>
      <c r="AF1395">
        <v>23275</v>
      </c>
      <c r="AJ1395">
        <v>3.29</v>
      </c>
      <c r="AK1395" t="str">
        <f t="shared" si="21"/>
        <v>S6053-5000</v>
      </c>
    </row>
    <row r="1396" spans="1:37">
      <c r="A1396" t="s">
        <v>2561</v>
      </c>
      <c r="B1396" t="s">
        <v>2560</v>
      </c>
      <c r="C1396" t="s">
        <v>68</v>
      </c>
      <c r="D1396" t="s">
        <v>2562</v>
      </c>
      <c r="E1396">
        <v>65</v>
      </c>
      <c r="F1396">
        <v>0.2</v>
      </c>
      <c r="G1396">
        <v>435</v>
      </c>
      <c r="H1396">
        <v>1092</v>
      </c>
      <c r="I1396">
        <v>1035</v>
      </c>
      <c r="J1396">
        <v>1013</v>
      </c>
      <c r="K1396">
        <v>1055</v>
      </c>
      <c r="L1396">
        <v>1225</v>
      </c>
      <c r="M1396">
        <v>0</v>
      </c>
      <c r="N1396">
        <v>362</v>
      </c>
      <c r="O1396">
        <v>0</v>
      </c>
      <c r="P1396">
        <v>0</v>
      </c>
      <c r="Q1396">
        <v>693</v>
      </c>
      <c r="R1396">
        <v>561</v>
      </c>
      <c r="S1396">
        <v>1118</v>
      </c>
      <c r="T1396">
        <v>965</v>
      </c>
      <c r="U1396">
        <v>1193</v>
      </c>
      <c r="V1396">
        <v>446</v>
      </c>
      <c r="W1396">
        <v>1136</v>
      </c>
      <c r="X1396">
        <v>1352</v>
      </c>
      <c r="Y1396">
        <v>792</v>
      </c>
      <c r="Z1396">
        <v>1174</v>
      </c>
      <c r="AA1396">
        <v>713</v>
      </c>
      <c r="AB1396">
        <v>1074</v>
      </c>
      <c r="AC1396">
        <v>1239</v>
      </c>
      <c r="AD1396">
        <v>956</v>
      </c>
      <c r="AE1396">
        <v>12158</v>
      </c>
      <c r="AF1396">
        <v>9158</v>
      </c>
      <c r="AJ1396">
        <v>3.48</v>
      </c>
      <c r="AK1396" t="str">
        <f t="shared" si="21"/>
        <v>S6053-6200</v>
      </c>
    </row>
    <row r="1397" spans="1:37">
      <c r="A1397" t="s">
        <v>2563</v>
      </c>
      <c r="B1397" t="s">
        <v>2564</v>
      </c>
      <c r="C1397" t="s">
        <v>68</v>
      </c>
      <c r="D1397" t="s">
        <v>2565</v>
      </c>
      <c r="E1397">
        <v>65</v>
      </c>
      <c r="F1397">
        <v>0</v>
      </c>
      <c r="G1397">
        <v>14</v>
      </c>
      <c r="H1397">
        <v>0</v>
      </c>
      <c r="I1397">
        <v>0</v>
      </c>
      <c r="J1397">
        <v>8</v>
      </c>
      <c r="K1397">
        <v>133</v>
      </c>
      <c r="L1397">
        <v>32</v>
      </c>
      <c r="M1397">
        <v>0</v>
      </c>
      <c r="N1397">
        <v>12</v>
      </c>
      <c r="O1397">
        <v>0</v>
      </c>
      <c r="P1397">
        <v>0</v>
      </c>
      <c r="Q1397">
        <v>121</v>
      </c>
      <c r="R1397">
        <v>35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64</v>
      </c>
      <c r="Z1397">
        <v>0</v>
      </c>
      <c r="AA1397">
        <v>0</v>
      </c>
      <c r="AB1397">
        <v>34</v>
      </c>
      <c r="AC1397">
        <v>0</v>
      </c>
      <c r="AD1397">
        <v>0</v>
      </c>
      <c r="AE1397">
        <v>98</v>
      </c>
      <c r="AF1397">
        <v>0</v>
      </c>
      <c r="AJ1397">
        <v>4.05</v>
      </c>
      <c r="AK1397" t="str">
        <f t="shared" si="21"/>
        <v>S6055-5000</v>
      </c>
    </row>
    <row r="1398" spans="1:37">
      <c r="A1398" t="s">
        <v>2566</v>
      </c>
      <c r="B1398" t="s">
        <v>2564</v>
      </c>
      <c r="C1398" t="s">
        <v>68</v>
      </c>
      <c r="D1398" t="s">
        <v>2565</v>
      </c>
      <c r="E1398">
        <v>65</v>
      </c>
      <c r="F1398">
        <v>1.7</v>
      </c>
      <c r="G1398">
        <v>37</v>
      </c>
      <c r="H1398">
        <v>173</v>
      </c>
      <c r="I1398">
        <v>225</v>
      </c>
      <c r="J1398">
        <v>139</v>
      </c>
      <c r="K1398">
        <v>1199</v>
      </c>
      <c r="L1398">
        <v>241</v>
      </c>
      <c r="M1398">
        <v>0</v>
      </c>
      <c r="N1398">
        <v>31</v>
      </c>
      <c r="O1398">
        <v>0</v>
      </c>
      <c r="P1398">
        <v>0</v>
      </c>
      <c r="Q1398">
        <v>1168</v>
      </c>
      <c r="R1398">
        <v>88</v>
      </c>
      <c r="S1398">
        <v>0</v>
      </c>
      <c r="T1398">
        <v>520</v>
      </c>
      <c r="U1398">
        <v>0</v>
      </c>
      <c r="V1398">
        <v>357</v>
      </c>
      <c r="W1398">
        <v>475</v>
      </c>
      <c r="X1398">
        <v>0</v>
      </c>
      <c r="Y1398">
        <v>0</v>
      </c>
      <c r="Z1398">
        <v>0</v>
      </c>
      <c r="AA1398">
        <v>72</v>
      </c>
      <c r="AB1398">
        <v>0</v>
      </c>
      <c r="AC1398">
        <v>158</v>
      </c>
      <c r="AD1398">
        <v>90</v>
      </c>
      <c r="AE1398">
        <v>1672</v>
      </c>
      <c r="AF1398">
        <v>1702</v>
      </c>
      <c r="AJ1398">
        <v>4.1500000000000004</v>
      </c>
      <c r="AK1398" t="str">
        <f t="shared" si="21"/>
        <v>S6055-6200</v>
      </c>
    </row>
    <row r="1399" spans="1:37">
      <c r="A1399" t="s">
        <v>2567</v>
      </c>
      <c r="B1399" t="s">
        <v>2568</v>
      </c>
      <c r="C1399" t="s">
        <v>68</v>
      </c>
      <c r="D1399" t="s">
        <v>2569</v>
      </c>
      <c r="E1399">
        <v>92</v>
      </c>
      <c r="F1399">
        <v>5.7</v>
      </c>
      <c r="G1399">
        <v>10</v>
      </c>
      <c r="H1399">
        <v>17</v>
      </c>
      <c r="I1399">
        <v>30</v>
      </c>
      <c r="J1399">
        <v>40</v>
      </c>
      <c r="K1399">
        <v>399</v>
      </c>
      <c r="L1399">
        <v>48</v>
      </c>
      <c r="M1399">
        <v>0</v>
      </c>
      <c r="N1399">
        <v>8</v>
      </c>
      <c r="O1399">
        <v>0</v>
      </c>
      <c r="P1399">
        <v>0</v>
      </c>
      <c r="Q1399">
        <v>391</v>
      </c>
      <c r="R1399">
        <v>0</v>
      </c>
      <c r="S1399">
        <v>0</v>
      </c>
      <c r="T1399">
        <v>51</v>
      </c>
      <c r="U1399">
        <v>0</v>
      </c>
      <c r="V1399">
        <v>0</v>
      </c>
      <c r="W1399">
        <v>0</v>
      </c>
      <c r="X1399">
        <v>131</v>
      </c>
      <c r="Y1399">
        <v>0</v>
      </c>
      <c r="Z1399">
        <v>66</v>
      </c>
      <c r="AA1399">
        <v>39</v>
      </c>
      <c r="AB1399">
        <v>0</v>
      </c>
      <c r="AC1399">
        <v>192</v>
      </c>
      <c r="AD1399">
        <v>0</v>
      </c>
      <c r="AE1399">
        <v>479</v>
      </c>
      <c r="AF1399">
        <v>996</v>
      </c>
      <c r="AJ1399">
        <v>2.17</v>
      </c>
      <c r="AK1399" t="str">
        <f t="shared" si="21"/>
        <v>S7024-3700</v>
      </c>
    </row>
    <row r="1400" spans="1:37">
      <c r="A1400" t="s">
        <v>2570</v>
      </c>
      <c r="B1400" t="s">
        <v>2568</v>
      </c>
      <c r="C1400" t="s">
        <v>68</v>
      </c>
      <c r="D1400" t="s">
        <v>2569</v>
      </c>
      <c r="E1400">
        <v>92</v>
      </c>
      <c r="F1400">
        <v>0.4</v>
      </c>
      <c r="G1400">
        <v>1327</v>
      </c>
      <c r="H1400">
        <v>2438</v>
      </c>
      <c r="I1400">
        <v>2089</v>
      </c>
      <c r="J1400">
        <v>2693</v>
      </c>
      <c r="K1400">
        <v>4567</v>
      </c>
      <c r="L1400">
        <v>1655</v>
      </c>
      <c r="M1400">
        <v>0</v>
      </c>
      <c r="N1400">
        <v>1106</v>
      </c>
      <c r="O1400">
        <v>0</v>
      </c>
      <c r="P1400">
        <v>0</v>
      </c>
      <c r="Q1400">
        <v>3461</v>
      </c>
      <c r="R1400">
        <v>2609</v>
      </c>
      <c r="S1400">
        <v>2477</v>
      </c>
      <c r="T1400">
        <v>3033</v>
      </c>
      <c r="U1400">
        <v>1804</v>
      </c>
      <c r="V1400">
        <v>1606</v>
      </c>
      <c r="W1400">
        <v>1423</v>
      </c>
      <c r="X1400">
        <v>2189</v>
      </c>
      <c r="Y1400">
        <v>3858</v>
      </c>
      <c r="Z1400">
        <v>1955</v>
      </c>
      <c r="AA1400">
        <v>3906</v>
      </c>
      <c r="AB1400">
        <v>3000</v>
      </c>
      <c r="AC1400">
        <v>2897</v>
      </c>
      <c r="AD1400">
        <v>4172</v>
      </c>
      <c r="AE1400">
        <v>32320</v>
      </c>
      <c r="AF1400">
        <v>32772</v>
      </c>
      <c r="AJ1400">
        <v>2.67</v>
      </c>
      <c r="AK1400" t="str">
        <f t="shared" si="21"/>
        <v>S7024-5000</v>
      </c>
    </row>
    <row r="1401" spans="1:37">
      <c r="A1401" t="s">
        <v>2571</v>
      </c>
      <c r="B1401" t="s">
        <v>2568</v>
      </c>
      <c r="C1401" t="s">
        <v>68</v>
      </c>
      <c r="D1401" t="s">
        <v>2569</v>
      </c>
      <c r="E1401">
        <v>92</v>
      </c>
      <c r="F1401">
        <v>0.3</v>
      </c>
      <c r="G1401">
        <v>248</v>
      </c>
      <c r="H1401">
        <v>1041</v>
      </c>
      <c r="I1401">
        <v>1023</v>
      </c>
      <c r="J1401">
        <v>1077</v>
      </c>
      <c r="K1401">
        <v>1620</v>
      </c>
      <c r="L1401">
        <v>849</v>
      </c>
      <c r="M1401">
        <v>0</v>
      </c>
      <c r="N1401">
        <v>207</v>
      </c>
      <c r="O1401">
        <v>0</v>
      </c>
      <c r="P1401">
        <v>0</v>
      </c>
      <c r="Q1401">
        <v>1413</v>
      </c>
      <c r="R1401">
        <v>1366</v>
      </c>
      <c r="S1401">
        <v>160</v>
      </c>
      <c r="T1401">
        <v>1702</v>
      </c>
      <c r="U1401">
        <v>1260</v>
      </c>
      <c r="V1401">
        <v>1208</v>
      </c>
      <c r="W1401">
        <v>304</v>
      </c>
      <c r="X1401">
        <v>1506</v>
      </c>
      <c r="Y1401">
        <v>1629</v>
      </c>
      <c r="Z1401">
        <v>423</v>
      </c>
      <c r="AA1401">
        <v>2120</v>
      </c>
      <c r="AB1401">
        <v>1256</v>
      </c>
      <c r="AC1401">
        <v>612</v>
      </c>
      <c r="AD1401">
        <v>747</v>
      </c>
      <c r="AE1401">
        <v>12927</v>
      </c>
      <c r="AF1401">
        <v>14299</v>
      </c>
      <c r="AJ1401">
        <v>2.67</v>
      </c>
      <c r="AK1401" t="str">
        <f t="shared" si="21"/>
        <v>S7024-6200</v>
      </c>
    </row>
    <row r="1402" spans="1:37">
      <c r="A1402" t="s">
        <v>2572</v>
      </c>
      <c r="B1402" t="s">
        <v>2573</v>
      </c>
      <c r="C1402" t="s">
        <v>267</v>
      </c>
      <c r="E1402">
        <v>62</v>
      </c>
      <c r="F1402">
        <v>70.3</v>
      </c>
      <c r="G1402">
        <v>150</v>
      </c>
      <c r="H1402">
        <v>2</v>
      </c>
      <c r="I1402">
        <v>121</v>
      </c>
      <c r="J1402">
        <v>103</v>
      </c>
      <c r="K1402">
        <v>687</v>
      </c>
      <c r="L1402">
        <v>85</v>
      </c>
      <c r="M1402">
        <v>0</v>
      </c>
      <c r="N1402">
        <v>125</v>
      </c>
      <c r="O1402">
        <v>0</v>
      </c>
      <c r="P1402">
        <v>0</v>
      </c>
      <c r="Q1402">
        <v>562</v>
      </c>
      <c r="R1402">
        <v>121</v>
      </c>
      <c r="S1402">
        <v>0</v>
      </c>
      <c r="T1402">
        <v>0</v>
      </c>
      <c r="U1402">
        <v>6</v>
      </c>
      <c r="V1402">
        <v>229</v>
      </c>
      <c r="W1402">
        <v>179</v>
      </c>
      <c r="X1402">
        <v>309</v>
      </c>
      <c r="Y1402">
        <v>77</v>
      </c>
      <c r="Z1402">
        <v>45</v>
      </c>
      <c r="AA1402">
        <v>76</v>
      </c>
      <c r="AB1402">
        <v>136</v>
      </c>
      <c r="AC1402">
        <v>0</v>
      </c>
      <c r="AD1402">
        <v>182</v>
      </c>
      <c r="AE1402">
        <v>1239</v>
      </c>
      <c r="AF1402">
        <v>1457</v>
      </c>
      <c r="AJ1402">
        <v>6.32</v>
      </c>
      <c r="AK1402" t="str">
        <f t="shared" si="21"/>
        <v>S8001-5000</v>
      </c>
    </row>
    <row r="1403" spans="1:37">
      <c r="A1403" t="s">
        <v>2574</v>
      </c>
      <c r="B1403" t="s">
        <v>2575</v>
      </c>
      <c r="C1403" t="s">
        <v>267</v>
      </c>
      <c r="E1403">
        <v>62</v>
      </c>
      <c r="F1403">
        <v>7.3</v>
      </c>
      <c r="G1403">
        <v>13</v>
      </c>
      <c r="H1403">
        <v>59</v>
      </c>
      <c r="I1403">
        <v>48</v>
      </c>
      <c r="J1403">
        <v>37</v>
      </c>
      <c r="K1403">
        <v>1730</v>
      </c>
      <c r="L1403">
        <v>92</v>
      </c>
      <c r="M1403">
        <v>0</v>
      </c>
      <c r="N1403">
        <v>11</v>
      </c>
      <c r="O1403">
        <v>0</v>
      </c>
      <c r="P1403">
        <v>0</v>
      </c>
      <c r="Q1403">
        <v>1719</v>
      </c>
      <c r="R1403">
        <v>0</v>
      </c>
      <c r="S1403">
        <v>0</v>
      </c>
      <c r="T1403">
        <v>97</v>
      </c>
      <c r="U1403">
        <v>79</v>
      </c>
      <c r="V1403">
        <v>58</v>
      </c>
      <c r="W1403">
        <v>0</v>
      </c>
      <c r="X1403">
        <v>54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156</v>
      </c>
      <c r="AE1403">
        <v>444</v>
      </c>
      <c r="AF1403">
        <v>844</v>
      </c>
      <c r="AJ1403">
        <v>6.32</v>
      </c>
      <c r="AK1403" t="str">
        <f t="shared" si="21"/>
        <v>S8001-6200</v>
      </c>
    </row>
    <row r="1404" spans="1:37">
      <c r="A1404" t="s">
        <v>2576</v>
      </c>
      <c r="B1404" t="s">
        <v>7591</v>
      </c>
      <c r="C1404" t="s">
        <v>267</v>
      </c>
      <c r="E1404">
        <v>50</v>
      </c>
      <c r="F1404">
        <v>0</v>
      </c>
      <c r="G1404">
        <v>9</v>
      </c>
      <c r="H1404">
        <v>0</v>
      </c>
      <c r="I1404">
        <v>28</v>
      </c>
      <c r="J1404">
        <v>30</v>
      </c>
      <c r="K1404">
        <v>0</v>
      </c>
      <c r="L1404">
        <v>31</v>
      </c>
      <c r="M1404">
        <v>0</v>
      </c>
      <c r="N1404">
        <v>7</v>
      </c>
      <c r="O1404">
        <v>0</v>
      </c>
      <c r="P1404">
        <v>0</v>
      </c>
      <c r="Q1404">
        <v>-7</v>
      </c>
      <c r="R1404">
        <v>0</v>
      </c>
      <c r="S1404">
        <v>0</v>
      </c>
      <c r="T1404">
        <v>0</v>
      </c>
      <c r="U1404">
        <v>0</v>
      </c>
      <c r="V1404">
        <v>121</v>
      </c>
      <c r="W1404">
        <v>47</v>
      </c>
      <c r="X1404">
        <v>0</v>
      </c>
      <c r="Y1404">
        <v>0</v>
      </c>
      <c r="Z1404">
        <v>16</v>
      </c>
      <c r="AA1404">
        <v>0</v>
      </c>
      <c r="AB1404">
        <v>123</v>
      </c>
      <c r="AC1404">
        <v>0</v>
      </c>
      <c r="AD1404">
        <v>57</v>
      </c>
      <c r="AE1404">
        <v>364</v>
      </c>
      <c r="AF1404">
        <v>176</v>
      </c>
      <c r="AJ1404">
        <v>2.923</v>
      </c>
      <c r="AK1404" t="str">
        <f t="shared" si="21"/>
        <v>S8002-5000</v>
      </c>
    </row>
    <row r="1405" spans="1:37">
      <c r="A1405" t="s">
        <v>2577</v>
      </c>
      <c r="B1405" t="s">
        <v>2578</v>
      </c>
      <c r="C1405" t="s">
        <v>267</v>
      </c>
      <c r="E1405">
        <v>50</v>
      </c>
      <c r="F1405">
        <v>0</v>
      </c>
      <c r="G1405">
        <v>0</v>
      </c>
      <c r="H1405">
        <v>0</v>
      </c>
      <c r="I1405">
        <v>0</v>
      </c>
      <c r="J1405">
        <v>15</v>
      </c>
      <c r="K1405">
        <v>1435</v>
      </c>
      <c r="L1405">
        <v>12</v>
      </c>
      <c r="M1405">
        <v>0</v>
      </c>
      <c r="N1405">
        <v>0</v>
      </c>
      <c r="O1405">
        <v>0</v>
      </c>
      <c r="P1405">
        <v>0</v>
      </c>
      <c r="Q1405">
        <v>1435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175</v>
      </c>
      <c r="AD1405">
        <v>0</v>
      </c>
      <c r="AE1405">
        <v>175</v>
      </c>
      <c r="AF1405">
        <v>729</v>
      </c>
      <c r="AJ1405">
        <v>4.71</v>
      </c>
      <c r="AK1405" t="str">
        <f t="shared" si="21"/>
        <v>S8002-6200</v>
      </c>
    </row>
    <row r="1406" spans="1:37">
      <c r="A1406" t="s">
        <v>2579</v>
      </c>
      <c r="B1406" t="s">
        <v>2580</v>
      </c>
      <c r="C1406" t="s">
        <v>267</v>
      </c>
      <c r="E1406">
        <v>60</v>
      </c>
      <c r="F1406">
        <v>0</v>
      </c>
      <c r="G1406">
        <v>35</v>
      </c>
      <c r="H1406">
        <v>0</v>
      </c>
      <c r="I1406">
        <v>55</v>
      </c>
      <c r="J1406">
        <v>43</v>
      </c>
      <c r="K1406">
        <v>0</v>
      </c>
      <c r="L1406">
        <v>51</v>
      </c>
      <c r="M1406">
        <v>0</v>
      </c>
      <c r="N1406">
        <v>29</v>
      </c>
      <c r="O1406">
        <v>0</v>
      </c>
      <c r="P1406">
        <v>0</v>
      </c>
      <c r="Q1406">
        <v>-29</v>
      </c>
      <c r="R1406">
        <v>12</v>
      </c>
      <c r="S1406">
        <v>0</v>
      </c>
      <c r="T1406">
        <v>0</v>
      </c>
      <c r="U1406">
        <v>0</v>
      </c>
      <c r="V1406">
        <v>187</v>
      </c>
      <c r="W1406">
        <v>57</v>
      </c>
      <c r="X1406">
        <v>86</v>
      </c>
      <c r="Y1406">
        <v>44</v>
      </c>
      <c r="Z1406">
        <v>46</v>
      </c>
      <c r="AA1406">
        <v>49</v>
      </c>
      <c r="AB1406">
        <v>27</v>
      </c>
      <c r="AC1406">
        <v>25</v>
      </c>
      <c r="AD1406">
        <v>0</v>
      </c>
      <c r="AE1406">
        <v>521</v>
      </c>
      <c r="AF1406">
        <v>77</v>
      </c>
      <c r="AJ1406">
        <v>2.75</v>
      </c>
      <c r="AK1406" t="str">
        <f t="shared" si="21"/>
        <v>S8003-5000</v>
      </c>
    </row>
    <row r="1407" spans="1:37">
      <c r="A1407" t="s">
        <v>2581</v>
      </c>
      <c r="B1407" t="s">
        <v>2582</v>
      </c>
      <c r="C1407" t="s">
        <v>267</v>
      </c>
      <c r="E1407">
        <v>60</v>
      </c>
      <c r="F1407">
        <v>0</v>
      </c>
      <c r="G1407">
        <v>10</v>
      </c>
      <c r="H1407">
        <v>0</v>
      </c>
      <c r="I1407">
        <v>8</v>
      </c>
      <c r="J1407">
        <v>26</v>
      </c>
      <c r="K1407">
        <v>190</v>
      </c>
      <c r="L1407">
        <v>12</v>
      </c>
      <c r="M1407">
        <v>0</v>
      </c>
      <c r="N1407">
        <v>9</v>
      </c>
      <c r="O1407">
        <v>0</v>
      </c>
      <c r="P1407">
        <v>0</v>
      </c>
      <c r="Q1407">
        <v>181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21</v>
      </c>
      <c r="X1407">
        <v>26</v>
      </c>
      <c r="Y1407">
        <v>53</v>
      </c>
      <c r="Z1407">
        <v>0</v>
      </c>
      <c r="AA1407">
        <v>0</v>
      </c>
      <c r="AB1407">
        <v>0</v>
      </c>
      <c r="AC1407">
        <v>209</v>
      </c>
      <c r="AD1407">
        <v>0</v>
      </c>
      <c r="AE1407">
        <v>309</v>
      </c>
      <c r="AF1407">
        <v>612</v>
      </c>
      <c r="AJ1407">
        <v>4.88</v>
      </c>
      <c r="AK1407" t="str">
        <f t="shared" si="21"/>
        <v>S8003-6200</v>
      </c>
    </row>
    <row r="1408" spans="1:37">
      <c r="A1408" t="s">
        <v>2583</v>
      </c>
      <c r="B1408" t="s">
        <v>2584</v>
      </c>
      <c r="C1408" t="s">
        <v>267</v>
      </c>
      <c r="D1408" t="s">
        <v>2068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7</v>
      </c>
      <c r="K1408">
        <v>77</v>
      </c>
      <c r="L1408">
        <v>39</v>
      </c>
      <c r="M1408">
        <v>0</v>
      </c>
      <c r="N1408">
        <v>0</v>
      </c>
      <c r="O1408">
        <v>0</v>
      </c>
      <c r="P1408">
        <v>0</v>
      </c>
      <c r="Q1408">
        <v>77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81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81</v>
      </c>
      <c r="AF1408">
        <v>216</v>
      </c>
      <c r="AJ1408">
        <v>2.76</v>
      </c>
      <c r="AK1408" t="str">
        <f t="shared" si="21"/>
        <v>S9001-5000</v>
      </c>
    </row>
    <row r="1409" spans="1:37">
      <c r="A1409" t="s">
        <v>2585</v>
      </c>
      <c r="B1409" t="s">
        <v>2586</v>
      </c>
      <c r="C1409" t="s">
        <v>267</v>
      </c>
      <c r="E1409">
        <v>50</v>
      </c>
      <c r="F1409">
        <v>-0.7</v>
      </c>
      <c r="G1409">
        <v>48</v>
      </c>
      <c r="H1409">
        <v>13</v>
      </c>
      <c r="I1409">
        <v>53</v>
      </c>
      <c r="J1409">
        <v>46</v>
      </c>
      <c r="K1409">
        <v>0</v>
      </c>
      <c r="L1409">
        <v>102</v>
      </c>
      <c r="M1409">
        <v>0</v>
      </c>
      <c r="N1409">
        <v>40</v>
      </c>
      <c r="O1409">
        <v>0</v>
      </c>
      <c r="P1409">
        <v>0</v>
      </c>
      <c r="Q1409">
        <v>-40</v>
      </c>
      <c r="R1409">
        <v>0</v>
      </c>
      <c r="S1409">
        <v>40</v>
      </c>
      <c r="T1409">
        <v>0</v>
      </c>
      <c r="U1409">
        <v>0</v>
      </c>
      <c r="V1409">
        <v>213</v>
      </c>
      <c r="W1409">
        <v>0</v>
      </c>
      <c r="X1409">
        <v>62</v>
      </c>
      <c r="Y1409">
        <v>50</v>
      </c>
      <c r="Z1409">
        <v>96</v>
      </c>
      <c r="AA1409">
        <v>0</v>
      </c>
      <c r="AB1409">
        <v>29</v>
      </c>
      <c r="AC1409">
        <v>0</v>
      </c>
      <c r="AD1409">
        <v>61</v>
      </c>
      <c r="AE1409">
        <v>551</v>
      </c>
      <c r="AF1409">
        <v>684</v>
      </c>
      <c r="AJ1409">
        <v>6.15</v>
      </c>
      <c r="AK1409" t="str">
        <f t="shared" si="21"/>
        <v>SB030-5000</v>
      </c>
    </row>
    <row r="1410" spans="1:37">
      <c r="A1410" t="s">
        <v>2587</v>
      </c>
      <c r="B1410" t="s">
        <v>2586</v>
      </c>
      <c r="C1410" t="s">
        <v>267</v>
      </c>
      <c r="E1410">
        <v>50</v>
      </c>
      <c r="F1410">
        <v>14.4</v>
      </c>
      <c r="G1410">
        <v>0</v>
      </c>
      <c r="H1410">
        <v>42</v>
      </c>
      <c r="I1410">
        <v>42</v>
      </c>
      <c r="J1410">
        <v>33</v>
      </c>
      <c r="K1410">
        <v>2413</v>
      </c>
      <c r="L1410">
        <v>13</v>
      </c>
      <c r="M1410">
        <v>0</v>
      </c>
      <c r="N1410">
        <v>0</v>
      </c>
      <c r="O1410">
        <v>0</v>
      </c>
      <c r="P1410">
        <v>0</v>
      </c>
      <c r="Q1410">
        <v>2413</v>
      </c>
      <c r="R1410">
        <v>0</v>
      </c>
      <c r="S1410">
        <v>0</v>
      </c>
      <c r="T1410">
        <v>115</v>
      </c>
      <c r="U1410">
        <v>11</v>
      </c>
      <c r="V1410">
        <v>0</v>
      </c>
      <c r="W1410">
        <v>0</v>
      </c>
      <c r="X1410">
        <v>124</v>
      </c>
      <c r="Y1410">
        <v>23</v>
      </c>
      <c r="Z1410">
        <v>55</v>
      </c>
      <c r="AA1410">
        <v>71</v>
      </c>
      <c r="AB1410">
        <v>0</v>
      </c>
      <c r="AC1410">
        <v>0</v>
      </c>
      <c r="AD1410">
        <v>0</v>
      </c>
      <c r="AE1410">
        <v>399</v>
      </c>
      <c r="AF1410">
        <v>763</v>
      </c>
      <c r="AJ1410">
        <v>5.04</v>
      </c>
      <c r="AK1410" t="str">
        <f t="shared" si="21"/>
        <v>SB030-6200</v>
      </c>
    </row>
    <row r="1411" spans="1:37">
      <c r="A1411" t="s">
        <v>2588</v>
      </c>
      <c r="B1411" t="s">
        <v>2589</v>
      </c>
      <c r="C1411" t="s">
        <v>68</v>
      </c>
      <c r="D1411" t="s">
        <v>2590</v>
      </c>
      <c r="E1411">
        <v>65</v>
      </c>
      <c r="F1411">
        <v>1.1000000000000001</v>
      </c>
      <c r="G1411">
        <v>68</v>
      </c>
      <c r="H1411">
        <v>145</v>
      </c>
      <c r="I1411">
        <v>116</v>
      </c>
      <c r="J1411">
        <v>97</v>
      </c>
      <c r="K1411">
        <v>719</v>
      </c>
      <c r="L1411">
        <v>136</v>
      </c>
      <c r="M1411">
        <v>0</v>
      </c>
      <c r="N1411">
        <v>56</v>
      </c>
      <c r="O1411">
        <v>0</v>
      </c>
      <c r="P1411">
        <v>0</v>
      </c>
      <c r="Q1411">
        <v>663</v>
      </c>
      <c r="R1411">
        <v>158</v>
      </c>
      <c r="S1411">
        <v>0</v>
      </c>
      <c r="T1411">
        <v>0</v>
      </c>
      <c r="U1411">
        <v>434</v>
      </c>
      <c r="V1411">
        <v>144</v>
      </c>
      <c r="W1411">
        <v>34</v>
      </c>
      <c r="X1411">
        <v>85</v>
      </c>
      <c r="Y1411">
        <v>0</v>
      </c>
      <c r="Z1411">
        <v>0</v>
      </c>
      <c r="AA1411">
        <v>123</v>
      </c>
      <c r="AB1411">
        <v>213</v>
      </c>
      <c r="AC1411">
        <v>0</v>
      </c>
      <c r="AD1411">
        <v>136</v>
      </c>
      <c r="AE1411">
        <v>1169</v>
      </c>
      <c r="AF1411">
        <v>1975</v>
      </c>
      <c r="AJ1411">
        <v>3.2</v>
      </c>
      <c r="AK1411" t="str">
        <f t="shared" si="21"/>
        <v>SB316-5000</v>
      </c>
    </row>
    <row r="1412" spans="1:37">
      <c r="A1412" t="s">
        <v>2591</v>
      </c>
      <c r="B1412" t="s">
        <v>2592</v>
      </c>
      <c r="C1412" t="s">
        <v>68</v>
      </c>
      <c r="D1412" t="s">
        <v>2590</v>
      </c>
      <c r="E1412">
        <v>65</v>
      </c>
      <c r="F1412">
        <v>1.4</v>
      </c>
      <c r="G1412">
        <v>52</v>
      </c>
      <c r="H1412">
        <v>94</v>
      </c>
      <c r="I1412">
        <v>55</v>
      </c>
      <c r="J1412">
        <v>64</v>
      </c>
      <c r="K1412">
        <v>569</v>
      </c>
      <c r="L1412">
        <v>46</v>
      </c>
      <c r="M1412">
        <v>0</v>
      </c>
      <c r="N1412">
        <v>43</v>
      </c>
      <c r="O1412">
        <v>0</v>
      </c>
      <c r="P1412">
        <v>0</v>
      </c>
      <c r="Q1412">
        <v>526</v>
      </c>
      <c r="R1412">
        <v>0</v>
      </c>
      <c r="S1412">
        <v>0</v>
      </c>
      <c r="T1412">
        <v>194</v>
      </c>
      <c r="U1412">
        <v>87</v>
      </c>
      <c r="V1412">
        <v>0</v>
      </c>
      <c r="W1412">
        <v>0</v>
      </c>
      <c r="X1412">
        <v>51</v>
      </c>
      <c r="Y1412">
        <v>58</v>
      </c>
      <c r="Z1412">
        <v>45</v>
      </c>
      <c r="AA1412">
        <v>99</v>
      </c>
      <c r="AB1412">
        <v>84</v>
      </c>
      <c r="AC1412">
        <v>87</v>
      </c>
      <c r="AD1412">
        <v>61</v>
      </c>
      <c r="AE1412">
        <v>766</v>
      </c>
      <c r="AF1412">
        <v>757</v>
      </c>
      <c r="AJ1412">
        <v>3.2</v>
      </c>
      <c r="AK1412" t="str">
        <f t="shared" si="21"/>
        <v>SB316-6200</v>
      </c>
    </row>
    <row r="1413" spans="1:37">
      <c r="A1413" t="s">
        <v>2593</v>
      </c>
      <c r="B1413" t="s">
        <v>2594</v>
      </c>
      <c r="C1413" t="s">
        <v>68</v>
      </c>
      <c r="D1413" t="s">
        <v>2595</v>
      </c>
      <c r="E1413">
        <v>65</v>
      </c>
      <c r="F1413">
        <v>1.3</v>
      </c>
      <c r="G1413">
        <v>209</v>
      </c>
      <c r="H1413">
        <v>172</v>
      </c>
      <c r="I1413">
        <v>176</v>
      </c>
      <c r="J1413">
        <v>400</v>
      </c>
      <c r="K1413">
        <v>1098</v>
      </c>
      <c r="L1413">
        <v>179</v>
      </c>
      <c r="M1413">
        <v>0</v>
      </c>
      <c r="N1413">
        <v>174</v>
      </c>
      <c r="O1413">
        <v>0</v>
      </c>
      <c r="P1413">
        <v>0</v>
      </c>
      <c r="Q1413">
        <v>924</v>
      </c>
      <c r="R1413">
        <v>234</v>
      </c>
      <c r="S1413">
        <v>56</v>
      </c>
      <c r="T1413">
        <v>154</v>
      </c>
      <c r="U1413">
        <v>307</v>
      </c>
      <c r="V1413">
        <v>156</v>
      </c>
      <c r="W1413">
        <v>30</v>
      </c>
      <c r="X1413">
        <v>353</v>
      </c>
      <c r="Y1413">
        <v>738</v>
      </c>
      <c r="Z1413">
        <v>201</v>
      </c>
      <c r="AA1413">
        <v>1073</v>
      </c>
      <c r="AB1413">
        <v>808</v>
      </c>
      <c r="AC1413">
        <v>387</v>
      </c>
      <c r="AD1413">
        <v>535</v>
      </c>
      <c r="AE1413">
        <v>4798</v>
      </c>
      <c r="AF1413">
        <v>2325</v>
      </c>
      <c r="AJ1413">
        <v>3.65</v>
      </c>
      <c r="AK1413" t="str">
        <f t="shared" ref="AK1413:AK1476" si="22">MID(A1413,4,10)</f>
        <v>SB322-5000</v>
      </c>
    </row>
    <row r="1414" spans="1:37">
      <c r="A1414" t="s">
        <v>2596</v>
      </c>
      <c r="B1414" t="s">
        <v>2597</v>
      </c>
      <c r="C1414" t="s">
        <v>68</v>
      </c>
      <c r="D1414" t="s">
        <v>2595</v>
      </c>
      <c r="E1414">
        <v>65</v>
      </c>
      <c r="F1414">
        <v>8.9</v>
      </c>
      <c r="G1414">
        <v>0</v>
      </c>
      <c r="H1414">
        <v>54</v>
      </c>
      <c r="I1414">
        <v>49</v>
      </c>
      <c r="J1414">
        <v>139</v>
      </c>
      <c r="K1414">
        <v>1908</v>
      </c>
      <c r="L1414">
        <v>168</v>
      </c>
      <c r="M1414">
        <v>0</v>
      </c>
      <c r="N1414">
        <v>0</v>
      </c>
      <c r="O1414">
        <v>0</v>
      </c>
      <c r="P1414">
        <v>0</v>
      </c>
      <c r="Q1414">
        <v>1908</v>
      </c>
      <c r="R1414">
        <v>145</v>
      </c>
      <c r="S1414">
        <v>0</v>
      </c>
      <c r="T1414">
        <v>115</v>
      </c>
      <c r="U1414">
        <v>46</v>
      </c>
      <c r="V1414">
        <v>0</v>
      </c>
      <c r="W1414">
        <v>0</v>
      </c>
      <c r="X1414">
        <v>132</v>
      </c>
      <c r="Y1414">
        <v>138</v>
      </c>
      <c r="Z1414">
        <v>274</v>
      </c>
      <c r="AA1414">
        <v>324</v>
      </c>
      <c r="AB1414">
        <v>191</v>
      </c>
      <c r="AC1414">
        <v>319</v>
      </c>
      <c r="AD1414">
        <v>128</v>
      </c>
      <c r="AE1414">
        <v>1667</v>
      </c>
      <c r="AF1414">
        <v>3297</v>
      </c>
      <c r="AJ1414">
        <v>3.92</v>
      </c>
      <c r="AK1414" t="str">
        <f t="shared" si="22"/>
        <v>SB322-6200</v>
      </c>
    </row>
    <row r="1415" spans="1:37">
      <c r="A1415" t="s">
        <v>2598</v>
      </c>
      <c r="B1415" t="s">
        <v>2599</v>
      </c>
      <c r="C1415" t="s">
        <v>68</v>
      </c>
      <c r="D1415" t="s">
        <v>2600</v>
      </c>
      <c r="E1415">
        <v>65</v>
      </c>
      <c r="F1415">
        <v>-0.1</v>
      </c>
      <c r="G1415">
        <v>104</v>
      </c>
      <c r="H1415">
        <v>176</v>
      </c>
      <c r="I1415">
        <v>145</v>
      </c>
      <c r="J1415">
        <v>131</v>
      </c>
      <c r="K1415">
        <v>0</v>
      </c>
      <c r="L1415">
        <v>32</v>
      </c>
      <c r="M1415">
        <v>0</v>
      </c>
      <c r="N1415">
        <v>87</v>
      </c>
      <c r="O1415">
        <v>0</v>
      </c>
      <c r="P1415">
        <v>0</v>
      </c>
      <c r="Q1415">
        <v>-87</v>
      </c>
      <c r="R1415">
        <v>0</v>
      </c>
      <c r="S1415">
        <v>136</v>
      </c>
      <c r="T1415">
        <v>297</v>
      </c>
      <c r="U1415">
        <v>94</v>
      </c>
      <c r="V1415">
        <v>113</v>
      </c>
      <c r="W1415">
        <v>136</v>
      </c>
      <c r="X1415">
        <v>91</v>
      </c>
      <c r="Y1415">
        <v>0</v>
      </c>
      <c r="Z1415">
        <v>167</v>
      </c>
      <c r="AA1415">
        <v>194</v>
      </c>
      <c r="AB1415">
        <v>0</v>
      </c>
      <c r="AC1415">
        <v>173</v>
      </c>
      <c r="AD1415">
        <v>168</v>
      </c>
      <c r="AE1415">
        <v>1569</v>
      </c>
      <c r="AF1415">
        <v>1292</v>
      </c>
      <c r="AJ1415">
        <v>3.99</v>
      </c>
      <c r="AK1415" t="str">
        <f t="shared" si="22"/>
        <v>SB348-5000</v>
      </c>
    </row>
    <row r="1416" spans="1:37">
      <c r="A1416" t="s">
        <v>2601</v>
      </c>
      <c r="B1416" t="s">
        <v>2602</v>
      </c>
      <c r="C1416" t="s">
        <v>68</v>
      </c>
      <c r="D1416" t="s">
        <v>2600</v>
      </c>
      <c r="E1416">
        <v>65</v>
      </c>
      <c r="F1416">
        <v>5.3</v>
      </c>
      <c r="G1416">
        <v>262</v>
      </c>
      <c r="H1416">
        <v>92</v>
      </c>
      <c r="I1416">
        <v>108</v>
      </c>
      <c r="J1416">
        <v>99</v>
      </c>
      <c r="K1416">
        <v>2181</v>
      </c>
      <c r="L1416">
        <v>83</v>
      </c>
      <c r="M1416">
        <v>0</v>
      </c>
      <c r="N1416">
        <v>218</v>
      </c>
      <c r="O1416">
        <v>0</v>
      </c>
      <c r="P1416">
        <v>0</v>
      </c>
      <c r="Q1416">
        <v>1963</v>
      </c>
      <c r="R1416">
        <v>94</v>
      </c>
      <c r="S1416">
        <v>0</v>
      </c>
      <c r="T1416">
        <v>211</v>
      </c>
      <c r="U1416">
        <v>65</v>
      </c>
      <c r="V1416">
        <v>184</v>
      </c>
      <c r="W1416">
        <v>185</v>
      </c>
      <c r="X1416">
        <v>0</v>
      </c>
      <c r="Y1416">
        <v>0</v>
      </c>
      <c r="Z1416">
        <v>30</v>
      </c>
      <c r="AA1416">
        <v>0</v>
      </c>
      <c r="AB1416">
        <v>139</v>
      </c>
      <c r="AC1416">
        <v>269</v>
      </c>
      <c r="AD1416">
        <v>100</v>
      </c>
      <c r="AE1416">
        <v>1183</v>
      </c>
      <c r="AF1416">
        <v>1132</v>
      </c>
      <c r="AJ1416">
        <v>4.2699999999999996</v>
      </c>
      <c r="AK1416" t="str">
        <f t="shared" si="22"/>
        <v>SB348-6200</v>
      </c>
    </row>
    <row r="1417" spans="1:37">
      <c r="A1417" t="s">
        <v>2603</v>
      </c>
      <c r="B1417" t="s">
        <v>2604</v>
      </c>
      <c r="C1417" t="s">
        <v>68</v>
      </c>
      <c r="E1417">
        <v>65</v>
      </c>
      <c r="F1417">
        <v>0</v>
      </c>
      <c r="G1417">
        <v>17</v>
      </c>
      <c r="H1417">
        <v>185</v>
      </c>
      <c r="I1417">
        <v>218</v>
      </c>
      <c r="J1417">
        <v>114</v>
      </c>
      <c r="K1417">
        <v>0</v>
      </c>
      <c r="L1417">
        <v>7</v>
      </c>
      <c r="M1417">
        <v>0</v>
      </c>
      <c r="N1417">
        <v>14</v>
      </c>
      <c r="O1417">
        <v>0</v>
      </c>
      <c r="P1417">
        <v>0</v>
      </c>
      <c r="Q1417">
        <v>-14</v>
      </c>
      <c r="R1417">
        <v>43</v>
      </c>
      <c r="S1417">
        <v>0</v>
      </c>
      <c r="T1417">
        <v>554</v>
      </c>
      <c r="U1417">
        <v>0</v>
      </c>
      <c r="V1417">
        <v>688</v>
      </c>
      <c r="W1417">
        <v>0</v>
      </c>
      <c r="X1417">
        <v>66</v>
      </c>
      <c r="Y1417">
        <v>20</v>
      </c>
      <c r="Z1417">
        <v>0</v>
      </c>
      <c r="AA1417">
        <v>42</v>
      </c>
      <c r="AB1417">
        <v>0</v>
      </c>
      <c r="AC1417">
        <v>0</v>
      </c>
      <c r="AD1417">
        <v>0</v>
      </c>
      <c r="AE1417">
        <v>1370</v>
      </c>
      <c r="AF1417">
        <v>0</v>
      </c>
      <c r="AJ1417">
        <v>2.64</v>
      </c>
      <c r="AK1417" t="str">
        <f t="shared" si="22"/>
        <v>SE601-3700</v>
      </c>
    </row>
    <row r="1418" spans="1:37">
      <c r="A1418" t="s">
        <v>2605</v>
      </c>
      <c r="B1418" t="s">
        <v>2606</v>
      </c>
      <c r="C1418" t="s">
        <v>68</v>
      </c>
      <c r="D1418" t="s">
        <v>2607</v>
      </c>
      <c r="E1418">
        <v>65</v>
      </c>
      <c r="F1418">
        <v>0.2</v>
      </c>
      <c r="G1418">
        <v>342</v>
      </c>
      <c r="H1418">
        <v>628</v>
      </c>
      <c r="I1418">
        <v>601</v>
      </c>
      <c r="J1418">
        <v>604</v>
      </c>
      <c r="K1418">
        <v>887</v>
      </c>
      <c r="L1418">
        <v>306</v>
      </c>
      <c r="M1418">
        <v>0</v>
      </c>
      <c r="N1418">
        <v>285</v>
      </c>
      <c r="O1418">
        <v>0</v>
      </c>
      <c r="P1418">
        <v>0</v>
      </c>
      <c r="Q1418">
        <v>602</v>
      </c>
      <c r="R1418">
        <v>326</v>
      </c>
      <c r="S1418">
        <v>307</v>
      </c>
      <c r="T1418">
        <v>1578</v>
      </c>
      <c r="U1418">
        <v>0</v>
      </c>
      <c r="V1418">
        <v>121</v>
      </c>
      <c r="W1418">
        <v>417</v>
      </c>
      <c r="X1418">
        <v>1181</v>
      </c>
      <c r="Y1418">
        <v>606</v>
      </c>
      <c r="Z1418">
        <v>470</v>
      </c>
      <c r="AA1418">
        <v>394</v>
      </c>
      <c r="AB1418">
        <v>758</v>
      </c>
      <c r="AC1418">
        <v>781</v>
      </c>
      <c r="AD1418">
        <v>636</v>
      </c>
      <c r="AE1418">
        <v>7249</v>
      </c>
      <c r="AF1418">
        <v>6399</v>
      </c>
      <c r="AJ1418">
        <v>3.27</v>
      </c>
      <c r="AK1418" t="str">
        <f t="shared" si="22"/>
        <v>SE601-5000</v>
      </c>
    </row>
    <row r="1419" spans="1:37">
      <c r="A1419" t="s">
        <v>2608</v>
      </c>
      <c r="B1419" t="s">
        <v>2609</v>
      </c>
      <c r="C1419" t="s">
        <v>68</v>
      </c>
      <c r="E1419">
        <v>65</v>
      </c>
      <c r="F1419">
        <v>0.2</v>
      </c>
      <c r="G1419">
        <v>451</v>
      </c>
      <c r="H1419">
        <v>326</v>
      </c>
      <c r="I1419">
        <v>260</v>
      </c>
      <c r="J1419">
        <v>340</v>
      </c>
      <c r="K1419">
        <v>682</v>
      </c>
      <c r="L1419">
        <v>345</v>
      </c>
      <c r="M1419">
        <v>0</v>
      </c>
      <c r="N1419">
        <v>376</v>
      </c>
      <c r="O1419">
        <v>0</v>
      </c>
      <c r="P1419">
        <v>0</v>
      </c>
      <c r="Q1419">
        <v>306</v>
      </c>
      <c r="R1419">
        <v>261</v>
      </c>
      <c r="S1419">
        <v>417</v>
      </c>
      <c r="T1419">
        <v>560</v>
      </c>
      <c r="U1419">
        <v>0</v>
      </c>
      <c r="V1419">
        <v>0</v>
      </c>
      <c r="W1419">
        <v>216</v>
      </c>
      <c r="X1419">
        <v>368</v>
      </c>
      <c r="Y1419">
        <v>571</v>
      </c>
      <c r="Z1419">
        <v>350</v>
      </c>
      <c r="AA1419">
        <v>602</v>
      </c>
      <c r="AB1419">
        <v>524</v>
      </c>
      <c r="AC1419">
        <v>93</v>
      </c>
      <c r="AD1419">
        <v>380</v>
      </c>
      <c r="AE1419">
        <v>4081</v>
      </c>
      <c r="AF1419">
        <v>6571</v>
      </c>
      <c r="AJ1419">
        <v>3.27</v>
      </c>
      <c r="AK1419" t="str">
        <f t="shared" si="22"/>
        <v>SE601-6200</v>
      </c>
    </row>
    <row r="1420" spans="1:37">
      <c r="A1420" t="s">
        <v>2610</v>
      </c>
      <c r="B1420" t="s">
        <v>2611</v>
      </c>
      <c r="C1420" t="s">
        <v>68</v>
      </c>
      <c r="D1420" t="s">
        <v>2612</v>
      </c>
      <c r="E1420">
        <v>65</v>
      </c>
      <c r="F1420">
        <v>-1.2</v>
      </c>
      <c r="G1420">
        <v>198</v>
      </c>
      <c r="H1420">
        <v>34</v>
      </c>
      <c r="I1420">
        <v>23</v>
      </c>
      <c r="J1420">
        <v>36</v>
      </c>
      <c r="K1420">
        <v>0</v>
      </c>
      <c r="L1420">
        <v>41</v>
      </c>
      <c r="M1420">
        <v>0</v>
      </c>
      <c r="N1420">
        <v>165</v>
      </c>
      <c r="O1420">
        <v>0</v>
      </c>
      <c r="P1420">
        <v>0</v>
      </c>
      <c r="Q1420">
        <v>-165</v>
      </c>
      <c r="R1420">
        <v>260</v>
      </c>
      <c r="S1420">
        <v>26</v>
      </c>
      <c r="T1420">
        <v>58</v>
      </c>
      <c r="U1420">
        <v>19</v>
      </c>
      <c r="V1420">
        <v>0</v>
      </c>
      <c r="W1420">
        <v>0</v>
      </c>
      <c r="X1420">
        <v>34</v>
      </c>
      <c r="Y1420">
        <v>77</v>
      </c>
      <c r="Z1420">
        <v>36</v>
      </c>
      <c r="AA1420">
        <v>20</v>
      </c>
      <c r="AB1420">
        <v>16</v>
      </c>
      <c r="AC1420">
        <v>0</v>
      </c>
      <c r="AD1420">
        <v>145</v>
      </c>
      <c r="AE1420">
        <v>431</v>
      </c>
      <c r="AF1420">
        <v>295</v>
      </c>
      <c r="AJ1420">
        <v>5.86</v>
      </c>
      <c r="AK1420" t="str">
        <f t="shared" si="22"/>
        <v>SG004-5000</v>
      </c>
    </row>
    <row r="1421" spans="1:37">
      <c r="A1421" t="s">
        <v>2613</v>
      </c>
      <c r="B1421" t="s">
        <v>2614</v>
      </c>
      <c r="C1421" t="s">
        <v>68</v>
      </c>
      <c r="D1421" t="s">
        <v>2612</v>
      </c>
      <c r="E1421">
        <v>65</v>
      </c>
      <c r="F1421">
        <v>6.3</v>
      </c>
      <c r="G1421">
        <v>92</v>
      </c>
      <c r="H1421">
        <v>42</v>
      </c>
      <c r="I1421">
        <v>69</v>
      </c>
      <c r="J1421">
        <v>48</v>
      </c>
      <c r="K1421">
        <v>1135</v>
      </c>
      <c r="L1421">
        <v>87</v>
      </c>
      <c r="M1421">
        <v>0</v>
      </c>
      <c r="N1421">
        <v>77</v>
      </c>
      <c r="O1421">
        <v>0</v>
      </c>
      <c r="P1421">
        <v>0</v>
      </c>
      <c r="Q1421">
        <v>1058</v>
      </c>
      <c r="R1421">
        <v>104</v>
      </c>
      <c r="S1421">
        <v>125</v>
      </c>
      <c r="T1421">
        <v>0</v>
      </c>
      <c r="U1421">
        <v>0</v>
      </c>
      <c r="V1421">
        <v>0</v>
      </c>
      <c r="W1421">
        <v>0</v>
      </c>
      <c r="X1421">
        <v>290</v>
      </c>
      <c r="Y1421">
        <v>21</v>
      </c>
      <c r="Z1421">
        <v>0</v>
      </c>
      <c r="AA1421">
        <v>84</v>
      </c>
      <c r="AB1421">
        <v>32</v>
      </c>
      <c r="AC1421">
        <v>0</v>
      </c>
      <c r="AD1421">
        <v>23</v>
      </c>
      <c r="AE1421">
        <v>575</v>
      </c>
      <c r="AF1421">
        <v>640</v>
      </c>
      <c r="AJ1421">
        <v>4.97</v>
      </c>
      <c r="AK1421" t="str">
        <f t="shared" si="22"/>
        <v>SG004-6200</v>
      </c>
    </row>
    <row r="1422" spans="1:37">
      <c r="A1422" t="s">
        <v>2615</v>
      </c>
      <c r="B1422" t="s">
        <v>2616</v>
      </c>
      <c r="C1422" t="s">
        <v>68</v>
      </c>
      <c r="D1422" t="s">
        <v>2617</v>
      </c>
      <c r="E1422">
        <v>65</v>
      </c>
      <c r="F1422">
        <v>2.1</v>
      </c>
      <c r="G1422">
        <v>69</v>
      </c>
      <c r="H1422">
        <v>29</v>
      </c>
      <c r="I1422">
        <v>80</v>
      </c>
      <c r="J1422">
        <v>76</v>
      </c>
      <c r="K1422">
        <v>297</v>
      </c>
      <c r="L1422">
        <v>106</v>
      </c>
      <c r="M1422">
        <v>0</v>
      </c>
      <c r="N1422">
        <v>58</v>
      </c>
      <c r="O1422">
        <v>0</v>
      </c>
      <c r="P1422">
        <v>0</v>
      </c>
      <c r="Q1422">
        <v>239</v>
      </c>
      <c r="R1422">
        <v>0</v>
      </c>
      <c r="S1422">
        <v>0</v>
      </c>
      <c r="T1422">
        <v>60</v>
      </c>
      <c r="U1422">
        <v>27</v>
      </c>
      <c r="V1422">
        <v>113</v>
      </c>
      <c r="W1422">
        <v>149</v>
      </c>
      <c r="X1422">
        <v>130</v>
      </c>
      <c r="Y1422">
        <v>19</v>
      </c>
      <c r="Z1422">
        <v>61</v>
      </c>
      <c r="AA1422">
        <v>0</v>
      </c>
      <c r="AB1422">
        <v>0</v>
      </c>
      <c r="AC1422">
        <v>116</v>
      </c>
      <c r="AD1422">
        <v>239</v>
      </c>
      <c r="AE1422">
        <v>914</v>
      </c>
      <c r="AF1422">
        <v>492</v>
      </c>
      <c r="AJ1422">
        <v>4.78</v>
      </c>
      <c r="AK1422" t="str">
        <f t="shared" si="22"/>
        <v>SG552-5000</v>
      </c>
    </row>
    <row r="1423" spans="1:37">
      <c r="A1423" t="s">
        <v>2618</v>
      </c>
      <c r="B1423" t="s">
        <v>2616</v>
      </c>
      <c r="C1423" t="s">
        <v>68</v>
      </c>
      <c r="D1423" t="s">
        <v>2617</v>
      </c>
      <c r="E1423">
        <v>65</v>
      </c>
      <c r="F1423">
        <v>41</v>
      </c>
      <c r="G1423">
        <v>3</v>
      </c>
      <c r="H1423">
        <v>9</v>
      </c>
      <c r="I1423">
        <v>12</v>
      </c>
      <c r="J1423">
        <v>33</v>
      </c>
      <c r="K1423">
        <v>1423</v>
      </c>
      <c r="L1423">
        <v>7</v>
      </c>
      <c r="M1423">
        <v>0</v>
      </c>
      <c r="N1423">
        <v>2</v>
      </c>
      <c r="O1423">
        <v>0</v>
      </c>
      <c r="P1423">
        <v>0</v>
      </c>
      <c r="Q1423">
        <v>1421</v>
      </c>
      <c r="R1423">
        <v>0</v>
      </c>
      <c r="S1423">
        <v>0</v>
      </c>
      <c r="T1423">
        <v>26</v>
      </c>
      <c r="U1423">
        <v>0</v>
      </c>
      <c r="V1423">
        <v>46</v>
      </c>
      <c r="W1423">
        <v>0</v>
      </c>
      <c r="X1423">
        <v>0</v>
      </c>
      <c r="Y1423">
        <v>39</v>
      </c>
      <c r="Z1423">
        <v>0</v>
      </c>
      <c r="AA1423">
        <v>0</v>
      </c>
      <c r="AB1423">
        <v>0</v>
      </c>
      <c r="AC1423">
        <v>0</v>
      </c>
      <c r="AD1423">
        <v>286</v>
      </c>
      <c r="AE1423">
        <v>397</v>
      </c>
      <c r="AF1423">
        <v>235</v>
      </c>
      <c r="AJ1423">
        <v>4.78</v>
      </c>
      <c r="AK1423" t="str">
        <f t="shared" si="22"/>
        <v>SG552-6200</v>
      </c>
    </row>
    <row r="1424" spans="1:37">
      <c r="A1424" t="s">
        <v>2620</v>
      </c>
      <c r="B1424" t="s">
        <v>2621</v>
      </c>
      <c r="C1424" t="s">
        <v>329</v>
      </c>
      <c r="D1424" t="s">
        <v>667</v>
      </c>
      <c r="E1424">
        <v>50</v>
      </c>
      <c r="F1424">
        <v>0</v>
      </c>
      <c r="G1424">
        <v>0</v>
      </c>
      <c r="H1424">
        <v>0</v>
      </c>
      <c r="I1424">
        <v>1</v>
      </c>
      <c r="J1424">
        <v>1</v>
      </c>
      <c r="K1424">
        <v>254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254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4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11</v>
      </c>
      <c r="AD1424">
        <v>0</v>
      </c>
      <c r="AE1424">
        <v>15</v>
      </c>
      <c r="AF1424">
        <v>118</v>
      </c>
      <c r="AJ1424">
        <v>4.75</v>
      </c>
      <c r="AK1424" t="str">
        <f t="shared" si="22"/>
        <v>SH202-6200</v>
      </c>
    </row>
    <row r="1425" spans="1:37">
      <c r="A1425" t="s">
        <v>2622</v>
      </c>
      <c r="B1425" t="s">
        <v>2623</v>
      </c>
      <c r="C1425" t="s">
        <v>313</v>
      </c>
      <c r="D1425" t="s">
        <v>2009</v>
      </c>
      <c r="E1425">
        <v>43</v>
      </c>
      <c r="F1425">
        <v>17.2</v>
      </c>
      <c r="G1425">
        <v>11</v>
      </c>
      <c r="H1425">
        <v>7</v>
      </c>
      <c r="I1425">
        <v>10</v>
      </c>
      <c r="J1425">
        <v>10</v>
      </c>
      <c r="K1425">
        <v>468</v>
      </c>
      <c r="L1425">
        <v>0</v>
      </c>
      <c r="M1425">
        <v>0</v>
      </c>
      <c r="N1425">
        <v>9</v>
      </c>
      <c r="O1425">
        <v>0</v>
      </c>
      <c r="P1425">
        <v>0</v>
      </c>
      <c r="Q1425">
        <v>459</v>
      </c>
      <c r="R1425">
        <v>15</v>
      </c>
      <c r="S1425">
        <v>0</v>
      </c>
      <c r="T1425">
        <v>0</v>
      </c>
      <c r="U1425">
        <v>20</v>
      </c>
      <c r="V1425">
        <v>0</v>
      </c>
      <c r="W1425">
        <v>41</v>
      </c>
      <c r="X1425">
        <v>0</v>
      </c>
      <c r="Y1425">
        <v>12</v>
      </c>
      <c r="Z1425">
        <v>0</v>
      </c>
      <c r="AA1425">
        <v>13</v>
      </c>
      <c r="AB1425">
        <v>3</v>
      </c>
      <c r="AC1425">
        <v>13</v>
      </c>
      <c r="AD1425">
        <v>12</v>
      </c>
      <c r="AE1425">
        <v>114</v>
      </c>
      <c r="AF1425">
        <v>35</v>
      </c>
      <c r="AJ1425">
        <v>4.22</v>
      </c>
      <c r="AK1425" t="str">
        <f t="shared" si="22"/>
        <v>SL201-5000</v>
      </c>
    </row>
    <row r="1426" spans="1:37">
      <c r="A1426" t="s">
        <v>2624</v>
      </c>
      <c r="B1426" t="s">
        <v>2625</v>
      </c>
      <c r="C1426" t="s">
        <v>313</v>
      </c>
      <c r="D1426" t="s">
        <v>2009</v>
      </c>
      <c r="E1426">
        <v>43</v>
      </c>
      <c r="F1426">
        <v>0</v>
      </c>
      <c r="G1426">
        <v>0</v>
      </c>
      <c r="H1426">
        <v>0</v>
      </c>
      <c r="I1426">
        <v>0</v>
      </c>
      <c r="J1426">
        <v>2</v>
      </c>
      <c r="K1426">
        <v>1268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1268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12</v>
      </c>
      <c r="AA1426">
        <v>13</v>
      </c>
      <c r="AB1426">
        <v>0</v>
      </c>
      <c r="AC1426">
        <v>0</v>
      </c>
      <c r="AD1426">
        <v>0</v>
      </c>
      <c r="AE1426">
        <v>25</v>
      </c>
      <c r="AF1426">
        <v>164</v>
      </c>
      <c r="AJ1426">
        <v>5.33</v>
      </c>
      <c r="AK1426" t="str">
        <f t="shared" si="22"/>
        <v>SL201-6200</v>
      </c>
    </row>
    <row r="1427" spans="1:37">
      <c r="A1427" t="s">
        <v>2626</v>
      </c>
      <c r="B1427" t="s">
        <v>2627</v>
      </c>
      <c r="C1427" t="s">
        <v>318</v>
      </c>
      <c r="D1427" t="s">
        <v>5357</v>
      </c>
      <c r="E1427">
        <v>50</v>
      </c>
      <c r="F1427">
        <v>0</v>
      </c>
      <c r="G1427">
        <v>0</v>
      </c>
      <c r="H1427">
        <v>0</v>
      </c>
      <c r="I1427">
        <v>2</v>
      </c>
      <c r="J1427">
        <v>7</v>
      </c>
      <c r="K1427">
        <v>416</v>
      </c>
      <c r="L1427">
        <v>5</v>
      </c>
      <c r="M1427">
        <v>0</v>
      </c>
      <c r="N1427">
        <v>0</v>
      </c>
      <c r="O1427">
        <v>0</v>
      </c>
      <c r="P1427">
        <v>0</v>
      </c>
      <c r="Q1427">
        <v>416</v>
      </c>
      <c r="R1427">
        <v>0</v>
      </c>
      <c r="S1427">
        <v>0</v>
      </c>
      <c r="T1427">
        <v>0</v>
      </c>
      <c r="U1427">
        <v>0</v>
      </c>
      <c r="V1427">
        <v>12</v>
      </c>
      <c r="W1427">
        <v>0</v>
      </c>
      <c r="X1427">
        <v>0</v>
      </c>
      <c r="Y1427">
        <v>40</v>
      </c>
      <c r="Z1427">
        <v>0</v>
      </c>
      <c r="AA1427">
        <v>15</v>
      </c>
      <c r="AB1427">
        <v>11</v>
      </c>
      <c r="AC1427">
        <v>0</v>
      </c>
      <c r="AD1427">
        <v>0</v>
      </c>
      <c r="AE1427">
        <v>78</v>
      </c>
      <c r="AF1427">
        <v>124</v>
      </c>
      <c r="AJ1427">
        <v>6.69</v>
      </c>
      <c r="AK1427" t="str">
        <f t="shared" si="22"/>
        <v>SL602-5000</v>
      </c>
    </row>
    <row r="1428" spans="1:37">
      <c r="A1428" t="s">
        <v>2628</v>
      </c>
      <c r="B1428" t="s">
        <v>2629</v>
      </c>
      <c r="C1428" t="s">
        <v>318</v>
      </c>
      <c r="D1428" t="s">
        <v>5358</v>
      </c>
      <c r="E1428">
        <v>50</v>
      </c>
      <c r="F1428">
        <v>0</v>
      </c>
      <c r="G1428">
        <v>32</v>
      </c>
      <c r="H1428">
        <v>0</v>
      </c>
      <c r="I1428">
        <v>15</v>
      </c>
      <c r="J1428">
        <v>28</v>
      </c>
      <c r="K1428">
        <v>2155</v>
      </c>
      <c r="L1428">
        <v>22</v>
      </c>
      <c r="M1428">
        <v>0</v>
      </c>
      <c r="N1428">
        <v>27</v>
      </c>
      <c r="O1428">
        <v>0</v>
      </c>
      <c r="P1428">
        <v>0</v>
      </c>
      <c r="Q1428">
        <v>2128</v>
      </c>
      <c r="R1428">
        <v>0</v>
      </c>
      <c r="S1428">
        <v>0</v>
      </c>
      <c r="T1428">
        <v>0</v>
      </c>
      <c r="U1428">
        <v>0</v>
      </c>
      <c r="V1428">
        <v>80</v>
      </c>
      <c r="W1428">
        <v>11</v>
      </c>
      <c r="X1428">
        <v>0</v>
      </c>
      <c r="Y1428">
        <v>60</v>
      </c>
      <c r="Z1428">
        <v>36</v>
      </c>
      <c r="AA1428">
        <v>29</v>
      </c>
      <c r="AB1428">
        <v>7</v>
      </c>
      <c r="AC1428">
        <v>51</v>
      </c>
      <c r="AD1428">
        <v>56</v>
      </c>
      <c r="AE1428">
        <v>330</v>
      </c>
      <c r="AF1428">
        <v>711</v>
      </c>
      <c r="AJ1428">
        <v>6.69</v>
      </c>
      <c r="AK1428" t="str">
        <f t="shared" si="22"/>
        <v>SL602-6200</v>
      </c>
    </row>
    <row r="1429" spans="1:37">
      <c r="A1429" t="s">
        <v>2630</v>
      </c>
      <c r="B1429" t="s">
        <v>2631</v>
      </c>
      <c r="C1429" t="s">
        <v>318</v>
      </c>
      <c r="E1429">
        <v>50</v>
      </c>
      <c r="F1429">
        <v>33.9</v>
      </c>
      <c r="G1429">
        <v>23</v>
      </c>
      <c r="H1429">
        <v>13</v>
      </c>
      <c r="I1429">
        <v>17</v>
      </c>
      <c r="J1429">
        <v>21</v>
      </c>
      <c r="K1429">
        <v>1735</v>
      </c>
      <c r="L1429">
        <v>10</v>
      </c>
      <c r="M1429">
        <v>0</v>
      </c>
      <c r="N1429">
        <v>19</v>
      </c>
      <c r="O1429">
        <v>0</v>
      </c>
      <c r="P1429">
        <v>0</v>
      </c>
      <c r="Q1429">
        <v>1716</v>
      </c>
      <c r="R1429">
        <v>11</v>
      </c>
      <c r="S1429">
        <v>12</v>
      </c>
      <c r="T1429">
        <v>26</v>
      </c>
      <c r="U1429">
        <v>0</v>
      </c>
      <c r="V1429">
        <v>0</v>
      </c>
      <c r="W1429">
        <v>19</v>
      </c>
      <c r="X1429">
        <v>45</v>
      </c>
      <c r="Y1429">
        <v>19</v>
      </c>
      <c r="Z1429">
        <v>17</v>
      </c>
      <c r="AA1429">
        <v>0</v>
      </c>
      <c r="AB1429">
        <v>10</v>
      </c>
      <c r="AC1429">
        <v>105</v>
      </c>
      <c r="AD1429">
        <v>0</v>
      </c>
      <c r="AE1429">
        <v>253</v>
      </c>
      <c r="AF1429">
        <v>244</v>
      </c>
      <c r="AJ1429">
        <v>5.18</v>
      </c>
      <c r="AK1429" t="str">
        <f t="shared" si="22"/>
        <v>SL603-5000</v>
      </c>
    </row>
    <row r="1430" spans="1:37">
      <c r="A1430" t="s">
        <v>2632</v>
      </c>
      <c r="B1430" t="s">
        <v>2633</v>
      </c>
      <c r="C1430" t="s">
        <v>318</v>
      </c>
      <c r="E1430">
        <v>50</v>
      </c>
      <c r="F1430">
        <v>12.8</v>
      </c>
      <c r="G1430">
        <v>77</v>
      </c>
      <c r="H1430">
        <v>39</v>
      </c>
      <c r="I1430">
        <v>48</v>
      </c>
      <c r="J1430">
        <v>52</v>
      </c>
      <c r="K1430">
        <v>2038</v>
      </c>
      <c r="L1430">
        <v>67</v>
      </c>
      <c r="M1430">
        <v>0</v>
      </c>
      <c r="N1430">
        <v>64</v>
      </c>
      <c r="O1430">
        <v>0</v>
      </c>
      <c r="P1430">
        <v>0</v>
      </c>
      <c r="Q1430">
        <v>1974</v>
      </c>
      <c r="R1430">
        <v>0</v>
      </c>
      <c r="S1430">
        <v>57</v>
      </c>
      <c r="T1430">
        <v>24</v>
      </c>
      <c r="U1430">
        <v>35</v>
      </c>
      <c r="V1430">
        <v>1</v>
      </c>
      <c r="W1430">
        <v>120</v>
      </c>
      <c r="X1430">
        <v>48</v>
      </c>
      <c r="Y1430">
        <v>71</v>
      </c>
      <c r="Z1430">
        <v>70</v>
      </c>
      <c r="AA1430">
        <v>8</v>
      </c>
      <c r="AB1430">
        <v>117</v>
      </c>
      <c r="AC1430">
        <v>16</v>
      </c>
      <c r="AD1430">
        <v>52</v>
      </c>
      <c r="AE1430">
        <v>619</v>
      </c>
      <c r="AF1430">
        <v>568</v>
      </c>
      <c r="AJ1430">
        <v>5.18</v>
      </c>
      <c r="AK1430" t="str">
        <f t="shared" si="22"/>
        <v>SL603-6200</v>
      </c>
    </row>
    <row r="1431" spans="1:37">
      <c r="A1431" t="s">
        <v>2634</v>
      </c>
      <c r="B1431" t="s">
        <v>2635</v>
      </c>
      <c r="C1431" t="s">
        <v>313</v>
      </c>
      <c r="D1431" t="s">
        <v>2636</v>
      </c>
      <c r="E1431">
        <v>43</v>
      </c>
      <c r="F1431">
        <v>111.1</v>
      </c>
      <c r="G1431">
        <v>0</v>
      </c>
      <c r="H1431">
        <v>2</v>
      </c>
      <c r="I1431">
        <v>1</v>
      </c>
      <c r="J1431">
        <v>2</v>
      </c>
      <c r="K1431">
        <v>889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889</v>
      </c>
      <c r="R1431">
        <v>0</v>
      </c>
      <c r="S1431">
        <v>6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18</v>
      </c>
      <c r="AB1431">
        <v>0</v>
      </c>
      <c r="AC1431">
        <v>4</v>
      </c>
      <c r="AD1431">
        <v>0</v>
      </c>
      <c r="AE1431">
        <v>28</v>
      </c>
      <c r="AF1431">
        <v>58</v>
      </c>
      <c r="AJ1431">
        <v>4.22</v>
      </c>
      <c r="AK1431" t="str">
        <f t="shared" si="22"/>
        <v>SL604-5000</v>
      </c>
    </row>
    <row r="1432" spans="1:37">
      <c r="A1432" t="s">
        <v>2637</v>
      </c>
      <c r="B1432" t="s">
        <v>2638</v>
      </c>
      <c r="C1432" t="s">
        <v>313</v>
      </c>
      <c r="D1432" t="s">
        <v>2636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2</v>
      </c>
      <c r="K1432">
        <v>1458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1458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22</v>
      </c>
      <c r="AE1432">
        <v>22</v>
      </c>
      <c r="AF1432">
        <v>145</v>
      </c>
      <c r="AJ1432">
        <v>5.55</v>
      </c>
      <c r="AK1432" t="str">
        <f t="shared" si="22"/>
        <v>SL604-6200</v>
      </c>
    </row>
    <row r="1433" spans="1:37">
      <c r="A1433" t="s">
        <v>2639</v>
      </c>
      <c r="B1433" t="s">
        <v>2640</v>
      </c>
      <c r="C1433" t="s">
        <v>313</v>
      </c>
      <c r="D1433" t="s">
        <v>2636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999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999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22</v>
      </c>
      <c r="AJ1433">
        <v>4.22</v>
      </c>
      <c r="AK1433" t="str">
        <f t="shared" si="22"/>
        <v>SL701-5000</v>
      </c>
    </row>
    <row r="1434" spans="1:37">
      <c r="A1434" t="s">
        <v>2641</v>
      </c>
      <c r="B1434" t="s">
        <v>2642</v>
      </c>
      <c r="C1434" t="s">
        <v>313</v>
      </c>
      <c r="D1434" t="s">
        <v>2636</v>
      </c>
      <c r="E1434">
        <v>43</v>
      </c>
      <c r="F1434">
        <v>0</v>
      </c>
      <c r="G1434">
        <v>0</v>
      </c>
      <c r="H1434">
        <v>0</v>
      </c>
      <c r="I1434">
        <v>0</v>
      </c>
      <c r="J1434">
        <v>2</v>
      </c>
      <c r="K1434">
        <v>1554</v>
      </c>
      <c r="L1434">
        <v>8</v>
      </c>
      <c r="M1434">
        <v>0</v>
      </c>
      <c r="N1434">
        <v>0</v>
      </c>
      <c r="O1434">
        <v>0</v>
      </c>
      <c r="P1434">
        <v>0</v>
      </c>
      <c r="Q1434">
        <v>1554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21</v>
      </c>
      <c r="AB1434">
        <v>0</v>
      </c>
      <c r="AC1434">
        <v>0</v>
      </c>
      <c r="AD1434">
        <v>0</v>
      </c>
      <c r="AE1434">
        <v>21</v>
      </c>
      <c r="AF1434">
        <v>24</v>
      </c>
      <c r="AJ1434">
        <v>5.3</v>
      </c>
      <c r="AK1434" t="str">
        <f t="shared" si="22"/>
        <v>SL701-6200</v>
      </c>
    </row>
    <row r="1435" spans="1:37">
      <c r="A1435" t="s">
        <v>2643</v>
      </c>
      <c r="B1435" t="s">
        <v>2644</v>
      </c>
      <c r="C1435" t="s">
        <v>68</v>
      </c>
      <c r="D1435" t="s">
        <v>2645</v>
      </c>
      <c r="E1435">
        <v>65</v>
      </c>
      <c r="F1435">
        <v>45.7</v>
      </c>
      <c r="G1435">
        <v>37</v>
      </c>
      <c r="H1435">
        <v>15</v>
      </c>
      <c r="I1435">
        <v>26</v>
      </c>
      <c r="J1435">
        <v>26</v>
      </c>
      <c r="K1435">
        <v>2835</v>
      </c>
      <c r="L1435">
        <v>12</v>
      </c>
      <c r="M1435">
        <v>0</v>
      </c>
      <c r="N1435">
        <v>31</v>
      </c>
      <c r="O1435">
        <v>0</v>
      </c>
      <c r="P1435">
        <v>0</v>
      </c>
      <c r="Q1435">
        <v>2804</v>
      </c>
      <c r="R1435">
        <v>0</v>
      </c>
      <c r="S1435">
        <v>0</v>
      </c>
      <c r="T1435">
        <v>46</v>
      </c>
      <c r="U1435">
        <v>0</v>
      </c>
      <c r="V1435">
        <v>0</v>
      </c>
      <c r="W1435">
        <v>26</v>
      </c>
      <c r="X1435">
        <v>86</v>
      </c>
      <c r="Y1435">
        <v>0</v>
      </c>
      <c r="Z1435">
        <v>0</v>
      </c>
      <c r="AA1435">
        <v>0</v>
      </c>
      <c r="AB1435">
        <v>151</v>
      </c>
      <c r="AC1435">
        <v>0</v>
      </c>
      <c r="AD1435">
        <v>0</v>
      </c>
      <c r="AE1435">
        <v>309</v>
      </c>
      <c r="AF1435">
        <v>347</v>
      </c>
      <c r="AJ1435">
        <v>4.5599999999999996</v>
      </c>
      <c r="AK1435" t="str">
        <f t="shared" si="22"/>
        <v>SN210-5000</v>
      </c>
    </row>
    <row r="1436" spans="1:37">
      <c r="A1436" t="s">
        <v>2646</v>
      </c>
      <c r="B1436" t="s">
        <v>2644</v>
      </c>
      <c r="C1436" t="s">
        <v>68</v>
      </c>
      <c r="E1436">
        <v>65</v>
      </c>
      <c r="F1436">
        <v>0</v>
      </c>
      <c r="G1436">
        <v>0</v>
      </c>
      <c r="H1436">
        <v>0</v>
      </c>
      <c r="I1436">
        <v>0</v>
      </c>
      <c r="J1436">
        <v>29</v>
      </c>
      <c r="K1436">
        <v>751</v>
      </c>
      <c r="L1436">
        <v>16</v>
      </c>
      <c r="M1436">
        <v>0</v>
      </c>
      <c r="N1436">
        <v>0</v>
      </c>
      <c r="O1436">
        <v>0</v>
      </c>
      <c r="P1436">
        <v>0</v>
      </c>
      <c r="Q1436">
        <v>751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74</v>
      </c>
      <c r="Z1436">
        <v>0</v>
      </c>
      <c r="AA1436">
        <v>109</v>
      </c>
      <c r="AB1436">
        <v>45</v>
      </c>
      <c r="AC1436">
        <v>0</v>
      </c>
      <c r="AD1436">
        <v>123</v>
      </c>
      <c r="AE1436">
        <v>351</v>
      </c>
      <c r="AF1436">
        <v>94</v>
      </c>
      <c r="AJ1436">
        <v>4.5599999999999996</v>
      </c>
      <c r="AK1436" t="str">
        <f t="shared" si="22"/>
        <v>SN210-6200</v>
      </c>
    </row>
    <row r="1437" spans="1:37">
      <c r="A1437" t="s">
        <v>2647</v>
      </c>
      <c r="B1437" t="s">
        <v>2648</v>
      </c>
      <c r="C1437" t="s">
        <v>68</v>
      </c>
      <c r="D1437" t="s">
        <v>2649</v>
      </c>
      <c r="E1437">
        <v>65</v>
      </c>
      <c r="F1437">
        <v>0</v>
      </c>
      <c r="G1437">
        <v>0</v>
      </c>
      <c r="H1437">
        <v>36</v>
      </c>
      <c r="I1437">
        <v>159</v>
      </c>
      <c r="J1437">
        <v>80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109</v>
      </c>
      <c r="U1437">
        <v>0</v>
      </c>
      <c r="V1437">
        <v>847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956</v>
      </c>
      <c r="AF1437">
        <v>0</v>
      </c>
      <c r="AJ1437">
        <v>5.23</v>
      </c>
      <c r="AK1437" t="str">
        <f t="shared" si="22"/>
        <v>SN219-3700</v>
      </c>
    </row>
    <row r="1438" spans="1:37">
      <c r="A1438" t="s">
        <v>2650</v>
      </c>
      <c r="B1438" t="s">
        <v>2651</v>
      </c>
      <c r="C1438" t="s">
        <v>68</v>
      </c>
      <c r="D1438" t="s">
        <v>2652</v>
      </c>
      <c r="E1438">
        <v>65</v>
      </c>
      <c r="F1438">
        <v>9.3000000000000007</v>
      </c>
      <c r="G1438">
        <v>91</v>
      </c>
      <c r="H1438">
        <v>12</v>
      </c>
      <c r="I1438">
        <v>154</v>
      </c>
      <c r="J1438">
        <v>106</v>
      </c>
      <c r="K1438">
        <v>508</v>
      </c>
      <c r="L1438">
        <v>43</v>
      </c>
      <c r="M1438">
        <v>0</v>
      </c>
      <c r="N1438">
        <v>76</v>
      </c>
      <c r="O1438">
        <v>0</v>
      </c>
      <c r="P1438">
        <v>0</v>
      </c>
      <c r="Q1438">
        <v>432</v>
      </c>
      <c r="R1438">
        <v>165</v>
      </c>
      <c r="S1438">
        <v>35</v>
      </c>
      <c r="T1438">
        <v>0</v>
      </c>
      <c r="U1438">
        <v>0</v>
      </c>
      <c r="V1438">
        <v>888</v>
      </c>
      <c r="W1438">
        <v>0</v>
      </c>
      <c r="X1438">
        <v>0</v>
      </c>
      <c r="Y1438">
        <v>0</v>
      </c>
      <c r="Z1438">
        <v>0</v>
      </c>
      <c r="AA1438">
        <v>120</v>
      </c>
      <c r="AB1438">
        <v>90</v>
      </c>
      <c r="AC1438">
        <v>76</v>
      </c>
      <c r="AD1438">
        <v>66</v>
      </c>
      <c r="AE1438">
        <v>1275</v>
      </c>
      <c r="AF1438">
        <v>809</v>
      </c>
      <c r="AJ1438">
        <v>6.09</v>
      </c>
      <c r="AK1438" t="str">
        <f t="shared" si="22"/>
        <v>SN219-5000</v>
      </c>
    </row>
    <row r="1439" spans="1:37">
      <c r="A1439" t="s">
        <v>2653</v>
      </c>
      <c r="B1439" t="s">
        <v>2654</v>
      </c>
      <c r="C1439" t="s">
        <v>68</v>
      </c>
      <c r="D1439" t="s">
        <v>2652</v>
      </c>
      <c r="E1439">
        <v>65</v>
      </c>
      <c r="F1439">
        <v>8</v>
      </c>
      <c r="G1439">
        <v>0</v>
      </c>
      <c r="H1439">
        <v>29</v>
      </c>
      <c r="I1439">
        <v>264</v>
      </c>
      <c r="J1439">
        <v>175</v>
      </c>
      <c r="K1439">
        <v>914</v>
      </c>
      <c r="L1439">
        <v>167</v>
      </c>
      <c r="M1439">
        <v>0</v>
      </c>
      <c r="N1439">
        <v>0</v>
      </c>
      <c r="O1439">
        <v>0</v>
      </c>
      <c r="P1439">
        <v>0</v>
      </c>
      <c r="Q1439">
        <v>914</v>
      </c>
      <c r="R1439">
        <v>0</v>
      </c>
      <c r="S1439">
        <v>32</v>
      </c>
      <c r="T1439">
        <v>54</v>
      </c>
      <c r="U1439">
        <v>0</v>
      </c>
      <c r="V1439">
        <v>943</v>
      </c>
      <c r="W1439">
        <v>425</v>
      </c>
      <c r="X1439">
        <v>132</v>
      </c>
      <c r="Y1439">
        <v>40</v>
      </c>
      <c r="Z1439">
        <v>0</v>
      </c>
      <c r="AA1439">
        <v>211</v>
      </c>
      <c r="AB1439">
        <v>0</v>
      </c>
      <c r="AC1439">
        <v>257</v>
      </c>
      <c r="AD1439">
        <v>0</v>
      </c>
      <c r="AE1439">
        <v>2094</v>
      </c>
      <c r="AF1439">
        <v>752</v>
      </c>
      <c r="AJ1439">
        <v>6.09</v>
      </c>
      <c r="AK1439" t="str">
        <f t="shared" si="22"/>
        <v>SN219-6200</v>
      </c>
    </row>
    <row r="1440" spans="1:37">
      <c r="A1440" t="s">
        <v>2655</v>
      </c>
      <c r="B1440" t="s">
        <v>2656</v>
      </c>
      <c r="C1440" t="s">
        <v>68</v>
      </c>
      <c r="E1440">
        <v>65</v>
      </c>
      <c r="F1440">
        <v>0</v>
      </c>
      <c r="G1440">
        <v>0</v>
      </c>
      <c r="H1440">
        <v>16</v>
      </c>
      <c r="I1440">
        <v>35</v>
      </c>
      <c r="J1440">
        <v>35</v>
      </c>
      <c r="K1440">
        <v>0</v>
      </c>
      <c r="L1440">
        <v>36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48</v>
      </c>
      <c r="V1440">
        <v>76</v>
      </c>
      <c r="W1440">
        <v>46</v>
      </c>
      <c r="X1440">
        <v>39</v>
      </c>
      <c r="Y1440">
        <v>138</v>
      </c>
      <c r="Z1440">
        <v>0</v>
      </c>
      <c r="AA1440">
        <v>0</v>
      </c>
      <c r="AB1440">
        <v>41</v>
      </c>
      <c r="AC1440">
        <v>0</v>
      </c>
      <c r="AD1440">
        <v>30</v>
      </c>
      <c r="AE1440">
        <v>418</v>
      </c>
      <c r="AF1440">
        <v>147</v>
      </c>
      <c r="AJ1440">
        <v>3.15</v>
      </c>
      <c r="AK1440" t="str">
        <f t="shared" si="22"/>
        <v>SN250-5000</v>
      </c>
    </row>
    <row r="1441" spans="1:37">
      <c r="A1441" t="s">
        <v>2657</v>
      </c>
      <c r="B1441" t="s">
        <v>2658</v>
      </c>
      <c r="C1441" t="s">
        <v>68</v>
      </c>
      <c r="E1441">
        <v>65</v>
      </c>
      <c r="F1441">
        <v>0</v>
      </c>
      <c r="G1441">
        <v>0</v>
      </c>
      <c r="H1441">
        <v>0</v>
      </c>
      <c r="I1441">
        <v>0</v>
      </c>
      <c r="J1441">
        <v>10</v>
      </c>
      <c r="K1441">
        <v>753</v>
      </c>
      <c r="L1441">
        <v>13</v>
      </c>
      <c r="M1441">
        <v>0</v>
      </c>
      <c r="N1441">
        <v>0</v>
      </c>
      <c r="O1441">
        <v>0</v>
      </c>
      <c r="P1441">
        <v>0</v>
      </c>
      <c r="Q1441">
        <v>753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73</v>
      </c>
      <c r="Z1441">
        <v>0</v>
      </c>
      <c r="AA1441">
        <v>0</v>
      </c>
      <c r="AB1441">
        <v>0</v>
      </c>
      <c r="AC1441">
        <v>46</v>
      </c>
      <c r="AD1441">
        <v>0</v>
      </c>
      <c r="AE1441">
        <v>119</v>
      </c>
      <c r="AF1441">
        <v>1056</v>
      </c>
      <c r="AJ1441">
        <v>3.15</v>
      </c>
      <c r="AK1441" t="str">
        <f t="shared" si="22"/>
        <v>SN250-6200</v>
      </c>
    </row>
    <row r="1442" spans="1:37">
      <c r="A1442" t="s">
        <v>2659</v>
      </c>
      <c r="B1442" t="s">
        <v>2660</v>
      </c>
      <c r="C1442" t="s">
        <v>68</v>
      </c>
      <c r="D1442" t="s">
        <v>2661</v>
      </c>
      <c r="E1442">
        <v>65</v>
      </c>
      <c r="F1442">
        <v>11.9</v>
      </c>
      <c r="G1442">
        <v>97</v>
      </c>
      <c r="H1442">
        <v>25</v>
      </c>
      <c r="I1442">
        <v>26</v>
      </c>
      <c r="J1442">
        <v>140</v>
      </c>
      <c r="K1442">
        <v>1255</v>
      </c>
      <c r="L1442">
        <v>77</v>
      </c>
      <c r="M1442">
        <v>0</v>
      </c>
      <c r="N1442">
        <v>81</v>
      </c>
      <c r="O1442">
        <v>0</v>
      </c>
      <c r="P1442">
        <v>0</v>
      </c>
      <c r="Q1442">
        <v>1174</v>
      </c>
      <c r="R1442">
        <v>123</v>
      </c>
      <c r="S1442">
        <v>0</v>
      </c>
      <c r="T1442">
        <v>52</v>
      </c>
      <c r="U1442">
        <v>22</v>
      </c>
      <c r="V1442">
        <v>81</v>
      </c>
      <c r="W1442">
        <v>0</v>
      </c>
      <c r="X1442">
        <v>0</v>
      </c>
      <c r="Y1442">
        <v>375</v>
      </c>
      <c r="Z1442">
        <v>191</v>
      </c>
      <c r="AA1442">
        <v>32</v>
      </c>
      <c r="AB1442">
        <v>116</v>
      </c>
      <c r="AC1442">
        <v>772</v>
      </c>
      <c r="AD1442">
        <v>41</v>
      </c>
      <c r="AE1442">
        <v>1682</v>
      </c>
      <c r="AF1442">
        <v>415</v>
      </c>
      <c r="AJ1442">
        <v>4.59</v>
      </c>
      <c r="AK1442" t="str">
        <f t="shared" si="22"/>
        <v>SN269-5000</v>
      </c>
    </row>
    <row r="1443" spans="1:37">
      <c r="A1443" t="s">
        <v>2662</v>
      </c>
      <c r="B1443" t="s">
        <v>2663</v>
      </c>
      <c r="C1443" t="s">
        <v>68</v>
      </c>
      <c r="D1443" t="s">
        <v>2661</v>
      </c>
      <c r="E1443">
        <v>65</v>
      </c>
      <c r="F1443">
        <v>10.8</v>
      </c>
      <c r="G1443">
        <v>104</v>
      </c>
      <c r="H1443">
        <v>29</v>
      </c>
      <c r="I1443">
        <v>29</v>
      </c>
      <c r="J1443">
        <v>38</v>
      </c>
      <c r="K1443">
        <v>1321</v>
      </c>
      <c r="L1443">
        <v>46</v>
      </c>
      <c r="M1443">
        <v>17</v>
      </c>
      <c r="N1443">
        <v>86</v>
      </c>
      <c r="O1443">
        <v>0</v>
      </c>
      <c r="P1443">
        <v>0</v>
      </c>
      <c r="Q1443">
        <v>1235</v>
      </c>
      <c r="R1443">
        <v>42</v>
      </c>
      <c r="S1443">
        <v>40</v>
      </c>
      <c r="T1443">
        <v>0</v>
      </c>
      <c r="U1443">
        <v>46</v>
      </c>
      <c r="V1443">
        <v>0</v>
      </c>
      <c r="W1443">
        <v>89</v>
      </c>
      <c r="X1443">
        <v>0</v>
      </c>
      <c r="Y1443">
        <v>0</v>
      </c>
      <c r="Z1443">
        <v>0</v>
      </c>
      <c r="AA1443">
        <v>155</v>
      </c>
      <c r="AB1443">
        <v>41</v>
      </c>
      <c r="AC1443">
        <v>79</v>
      </c>
      <c r="AD1443">
        <v>0</v>
      </c>
      <c r="AE1443">
        <v>450</v>
      </c>
      <c r="AF1443">
        <v>1310</v>
      </c>
      <c r="AJ1443">
        <v>4.59</v>
      </c>
      <c r="AK1443" t="str">
        <f t="shared" si="22"/>
        <v>SN269-6200</v>
      </c>
    </row>
    <row r="1444" spans="1:37">
      <c r="A1444" t="s">
        <v>2664</v>
      </c>
      <c r="B1444" t="s">
        <v>2665</v>
      </c>
      <c r="C1444" t="s">
        <v>267</v>
      </c>
      <c r="D1444" t="s">
        <v>2666</v>
      </c>
      <c r="E1444">
        <v>65</v>
      </c>
      <c r="F1444">
        <v>2</v>
      </c>
      <c r="G1444">
        <v>261</v>
      </c>
      <c r="H1444">
        <v>196</v>
      </c>
      <c r="I1444">
        <v>136</v>
      </c>
      <c r="J1444">
        <v>170</v>
      </c>
      <c r="K1444">
        <v>1755</v>
      </c>
      <c r="L1444">
        <v>239</v>
      </c>
      <c r="M1444">
        <v>0</v>
      </c>
      <c r="N1444">
        <v>218</v>
      </c>
      <c r="O1444">
        <v>0</v>
      </c>
      <c r="P1444">
        <v>0</v>
      </c>
      <c r="Q1444">
        <v>1537</v>
      </c>
      <c r="R1444">
        <v>160</v>
      </c>
      <c r="S1444">
        <v>106</v>
      </c>
      <c r="T1444">
        <v>0</v>
      </c>
      <c r="U1444">
        <v>482</v>
      </c>
      <c r="V1444">
        <v>162</v>
      </c>
      <c r="W1444">
        <v>48</v>
      </c>
      <c r="X1444">
        <v>18</v>
      </c>
      <c r="Y1444">
        <v>267</v>
      </c>
      <c r="Z1444">
        <v>0</v>
      </c>
      <c r="AA1444">
        <v>441</v>
      </c>
      <c r="AB1444">
        <v>191</v>
      </c>
      <c r="AC1444">
        <v>0</v>
      </c>
      <c r="AD1444">
        <v>328</v>
      </c>
      <c r="AE1444">
        <v>2043</v>
      </c>
      <c r="AF1444">
        <v>4523</v>
      </c>
      <c r="AJ1444">
        <v>2.97</v>
      </c>
      <c r="AK1444" t="str">
        <f t="shared" si="22"/>
        <v>SN284-5000</v>
      </c>
    </row>
    <row r="1445" spans="1:37">
      <c r="A1445" t="s">
        <v>2667</v>
      </c>
      <c r="B1445" t="s">
        <v>2668</v>
      </c>
      <c r="C1445" t="s">
        <v>267</v>
      </c>
      <c r="D1445" t="s">
        <v>2666</v>
      </c>
      <c r="E1445">
        <v>65</v>
      </c>
      <c r="F1445">
        <v>0.6</v>
      </c>
      <c r="G1445">
        <v>146</v>
      </c>
      <c r="H1445">
        <v>95</v>
      </c>
      <c r="I1445">
        <v>95</v>
      </c>
      <c r="J1445">
        <v>121</v>
      </c>
      <c r="K1445">
        <v>350</v>
      </c>
      <c r="L1445">
        <v>190</v>
      </c>
      <c r="M1445">
        <v>0</v>
      </c>
      <c r="N1445">
        <v>122</v>
      </c>
      <c r="O1445">
        <v>0</v>
      </c>
      <c r="P1445">
        <v>0</v>
      </c>
      <c r="Q1445">
        <v>228</v>
      </c>
      <c r="R1445">
        <v>0</v>
      </c>
      <c r="S1445">
        <v>286</v>
      </c>
      <c r="T1445">
        <v>0</v>
      </c>
      <c r="U1445">
        <v>0</v>
      </c>
      <c r="V1445">
        <v>193</v>
      </c>
      <c r="W1445">
        <v>0</v>
      </c>
      <c r="X1445">
        <v>89</v>
      </c>
      <c r="Y1445">
        <v>49</v>
      </c>
      <c r="Z1445">
        <v>226</v>
      </c>
      <c r="AA1445">
        <v>315</v>
      </c>
      <c r="AB1445">
        <v>0</v>
      </c>
      <c r="AC1445">
        <v>227</v>
      </c>
      <c r="AD1445">
        <v>66</v>
      </c>
      <c r="AE1445">
        <v>1451</v>
      </c>
      <c r="AF1445">
        <v>2973</v>
      </c>
      <c r="AJ1445">
        <v>2.97</v>
      </c>
      <c r="AK1445" t="str">
        <f t="shared" si="22"/>
        <v>SN284-6200</v>
      </c>
    </row>
    <row r="1446" spans="1:37">
      <c r="A1446" t="s">
        <v>2669</v>
      </c>
      <c r="B1446" t="s">
        <v>2670</v>
      </c>
      <c r="C1446" t="s">
        <v>68</v>
      </c>
      <c r="D1446" t="s">
        <v>2671</v>
      </c>
      <c r="E1446">
        <v>65</v>
      </c>
      <c r="F1446">
        <v>3.1</v>
      </c>
      <c r="G1446">
        <v>242</v>
      </c>
      <c r="H1446">
        <v>99</v>
      </c>
      <c r="I1446">
        <v>113</v>
      </c>
      <c r="J1446">
        <v>143</v>
      </c>
      <c r="K1446">
        <v>1430</v>
      </c>
      <c r="L1446">
        <v>291</v>
      </c>
      <c r="M1446">
        <v>0</v>
      </c>
      <c r="N1446">
        <v>202</v>
      </c>
      <c r="O1446">
        <v>0</v>
      </c>
      <c r="P1446">
        <v>0</v>
      </c>
      <c r="Q1446">
        <v>1228</v>
      </c>
      <c r="R1446">
        <v>352</v>
      </c>
      <c r="S1446">
        <v>124</v>
      </c>
      <c r="T1446">
        <v>80</v>
      </c>
      <c r="U1446">
        <v>92</v>
      </c>
      <c r="V1446">
        <v>227</v>
      </c>
      <c r="W1446">
        <v>65</v>
      </c>
      <c r="X1446">
        <v>87</v>
      </c>
      <c r="Y1446">
        <v>0</v>
      </c>
      <c r="Z1446">
        <v>92</v>
      </c>
      <c r="AA1446">
        <v>267</v>
      </c>
      <c r="AB1446">
        <v>0</v>
      </c>
      <c r="AC1446">
        <v>194</v>
      </c>
      <c r="AD1446">
        <v>488</v>
      </c>
      <c r="AE1446">
        <v>1716</v>
      </c>
      <c r="AF1446">
        <v>1614</v>
      </c>
      <c r="AJ1446">
        <v>5.56</v>
      </c>
      <c r="AK1446" t="str">
        <f t="shared" si="22"/>
        <v>SN286-5000</v>
      </c>
    </row>
    <row r="1447" spans="1:37">
      <c r="A1447" t="s">
        <v>2672</v>
      </c>
      <c r="B1447" t="s">
        <v>2673</v>
      </c>
      <c r="C1447" t="s">
        <v>68</v>
      </c>
      <c r="D1447" t="s">
        <v>2671</v>
      </c>
      <c r="E1447">
        <v>65</v>
      </c>
      <c r="F1447">
        <v>10.4</v>
      </c>
      <c r="G1447">
        <v>31</v>
      </c>
      <c r="H1447">
        <v>48</v>
      </c>
      <c r="I1447">
        <v>29</v>
      </c>
      <c r="J1447">
        <v>58</v>
      </c>
      <c r="K1447">
        <v>2031</v>
      </c>
      <c r="L1447">
        <v>24</v>
      </c>
      <c r="M1447">
        <v>0</v>
      </c>
      <c r="N1447">
        <v>26</v>
      </c>
      <c r="O1447">
        <v>0</v>
      </c>
      <c r="P1447">
        <v>0</v>
      </c>
      <c r="Q1447">
        <v>2005</v>
      </c>
      <c r="R1447">
        <v>33</v>
      </c>
      <c r="S1447">
        <v>118</v>
      </c>
      <c r="T1447">
        <v>0</v>
      </c>
      <c r="U1447">
        <v>26</v>
      </c>
      <c r="V1447">
        <v>0</v>
      </c>
      <c r="W1447">
        <v>27</v>
      </c>
      <c r="X1447">
        <v>0</v>
      </c>
      <c r="Y1447">
        <v>0</v>
      </c>
      <c r="Z1447">
        <v>47</v>
      </c>
      <c r="AA1447">
        <v>184</v>
      </c>
      <c r="AB1447">
        <v>0</v>
      </c>
      <c r="AC1447">
        <v>106</v>
      </c>
      <c r="AD1447">
        <v>182</v>
      </c>
      <c r="AE1447">
        <v>690</v>
      </c>
      <c r="AF1447">
        <v>200</v>
      </c>
      <c r="AJ1447">
        <v>5.56</v>
      </c>
      <c r="AK1447" t="str">
        <f t="shared" si="22"/>
        <v>SN286-6200</v>
      </c>
    </row>
    <row r="1448" spans="1:37">
      <c r="A1448" t="s">
        <v>2674</v>
      </c>
      <c r="B1448" t="s">
        <v>2675</v>
      </c>
      <c r="C1448" t="s">
        <v>68</v>
      </c>
      <c r="D1448" t="s">
        <v>2676</v>
      </c>
      <c r="E1448">
        <v>65</v>
      </c>
      <c r="F1448">
        <v>6.4</v>
      </c>
      <c r="G1448">
        <v>34</v>
      </c>
      <c r="H1448">
        <v>63</v>
      </c>
      <c r="I1448">
        <v>77</v>
      </c>
      <c r="J1448">
        <v>80</v>
      </c>
      <c r="K1448">
        <v>1627</v>
      </c>
      <c r="L1448">
        <v>147</v>
      </c>
      <c r="M1448">
        <v>0</v>
      </c>
      <c r="N1448">
        <v>28</v>
      </c>
      <c r="O1448">
        <v>0</v>
      </c>
      <c r="P1448">
        <v>0</v>
      </c>
      <c r="Q1448">
        <v>1599</v>
      </c>
      <c r="R1448">
        <v>0</v>
      </c>
      <c r="S1448">
        <v>0</v>
      </c>
      <c r="T1448">
        <v>164</v>
      </c>
      <c r="U1448">
        <v>24</v>
      </c>
      <c r="V1448">
        <v>142</v>
      </c>
      <c r="W1448">
        <v>34</v>
      </c>
      <c r="X1448">
        <v>100</v>
      </c>
      <c r="Y1448">
        <v>110</v>
      </c>
      <c r="Z1448">
        <v>138</v>
      </c>
      <c r="AA1448">
        <v>199</v>
      </c>
      <c r="AB1448">
        <v>44</v>
      </c>
      <c r="AC1448">
        <v>0</v>
      </c>
      <c r="AD1448">
        <v>0</v>
      </c>
      <c r="AE1448">
        <v>955</v>
      </c>
      <c r="AF1448">
        <v>1069</v>
      </c>
      <c r="AJ1448">
        <v>4.22</v>
      </c>
      <c r="AK1448" t="str">
        <f t="shared" si="22"/>
        <v>SN293-5000</v>
      </c>
    </row>
    <row r="1449" spans="1:37">
      <c r="A1449" t="s">
        <v>2677</v>
      </c>
      <c r="B1449" t="s">
        <v>2678</v>
      </c>
      <c r="C1449" t="s">
        <v>68</v>
      </c>
      <c r="D1449" t="s">
        <v>2676</v>
      </c>
      <c r="E1449">
        <v>65</v>
      </c>
      <c r="F1449">
        <v>9</v>
      </c>
      <c r="G1449">
        <v>38</v>
      </c>
      <c r="H1449">
        <v>61</v>
      </c>
      <c r="I1449">
        <v>41</v>
      </c>
      <c r="J1449">
        <v>47</v>
      </c>
      <c r="K1449">
        <v>2225</v>
      </c>
      <c r="L1449">
        <v>155</v>
      </c>
      <c r="M1449">
        <v>0</v>
      </c>
      <c r="N1449">
        <v>32</v>
      </c>
      <c r="O1449">
        <v>0</v>
      </c>
      <c r="P1449">
        <v>0</v>
      </c>
      <c r="Q1449">
        <v>2193</v>
      </c>
      <c r="R1449">
        <v>0</v>
      </c>
      <c r="S1449">
        <v>45</v>
      </c>
      <c r="T1449">
        <v>65</v>
      </c>
      <c r="U1449">
        <v>72</v>
      </c>
      <c r="V1449">
        <v>66</v>
      </c>
      <c r="W1449">
        <v>0</v>
      </c>
      <c r="X1449">
        <v>0</v>
      </c>
      <c r="Y1449">
        <v>96</v>
      </c>
      <c r="Z1449">
        <v>102</v>
      </c>
      <c r="AA1449">
        <v>99</v>
      </c>
      <c r="AB1449">
        <v>0</v>
      </c>
      <c r="AC1449">
        <v>0</v>
      </c>
      <c r="AD1449">
        <v>23</v>
      </c>
      <c r="AE1449">
        <v>568</v>
      </c>
      <c r="AF1449">
        <v>746</v>
      </c>
      <c r="AJ1449">
        <v>4.22</v>
      </c>
      <c r="AK1449" t="str">
        <f t="shared" si="22"/>
        <v>SN293-6200</v>
      </c>
    </row>
    <row r="1450" spans="1:37">
      <c r="A1450" t="s">
        <v>2679</v>
      </c>
      <c r="B1450" t="s">
        <v>2680</v>
      </c>
      <c r="C1450" t="s">
        <v>267</v>
      </c>
      <c r="E1450">
        <v>65</v>
      </c>
      <c r="F1450">
        <v>8.6999999999999993</v>
      </c>
      <c r="G1450">
        <v>40</v>
      </c>
      <c r="H1450">
        <v>40</v>
      </c>
      <c r="I1450">
        <v>20</v>
      </c>
      <c r="J1450">
        <v>30</v>
      </c>
      <c r="K1450">
        <v>1443</v>
      </c>
      <c r="L1450">
        <v>33</v>
      </c>
      <c r="M1450">
        <v>0</v>
      </c>
      <c r="N1450">
        <v>34</v>
      </c>
      <c r="O1450">
        <v>0</v>
      </c>
      <c r="P1450">
        <v>0</v>
      </c>
      <c r="Q1450">
        <v>1409</v>
      </c>
      <c r="R1450">
        <v>78</v>
      </c>
      <c r="S1450">
        <v>0</v>
      </c>
      <c r="T1450">
        <v>72</v>
      </c>
      <c r="U1450">
        <v>49</v>
      </c>
      <c r="V1450">
        <v>0</v>
      </c>
      <c r="W1450">
        <v>0</v>
      </c>
      <c r="X1450">
        <v>0</v>
      </c>
      <c r="Y1450">
        <v>0</v>
      </c>
      <c r="Z1450">
        <v>34</v>
      </c>
      <c r="AA1450">
        <v>0</v>
      </c>
      <c r="AB1450">
        <v>120</v>
      </c>
      <c r="AC1450">
        <v>0</v>
      </c>
      <c r="AD1450">
        <v>88</v>
      </c>
      <c r="AE1450">
        <v>363</v>
      </c>
      <c r="AF1450">
        <v>1401</v>
      </c>
      <c r="AJ1450">
        <v>6.73</v>
      </c>
      <c r="AK1450" t="str">
        <f t="shared" si="22"/>
        <v>SO330-5000</v>
      </c>
    </row>
    <row r="1451" spans="1:37">
      <c r="A1451" t="s">
        <v>2681</v>
      </c>
      <c r="B1451" t="s">
        <v>2682</v>
      </c>
      <c r="C1451" t="s">
        <v>267</v>
      </c>
      <c r="E1451">
        <v>65</v>
      </c>
      <c r="F1451">
        <v>12.9</v>
      </c>
      <c r="G1451">
        <v>0</v>
      </c>
      <c r="H1451">
        <v>45</v>
      </c>
      <c r="I1451">
        <v>33</v>
      </c>
      <c r="J1451">
        <v>80</v>
      </c>
      <c r="K1451">
        <v>2323</v>
      </c>
      <c r="L1451">
        <v>52</v>
      </c>
      <c r="M1451">
        <v>0</v>
      </c>
      <c r="N1451">
        <v>0</v>
      </c>
      <c r="O1451">
        <v>0</v>
      </c>
      <c r="P1451">
        <v>0</v>
      </c>
      <c r="Q1451">
        <v>2323</v>
      </c>
      <c r="R1451">
        <v>0</v>
      </c>
      <c r="S1451">
        <v>0</v>
      </c>
      <c r="T1451">
        <v>69</v>
      </c>
      <c r="U1451">
        <v>66</v>
      </c>
      <c r="V1451">
        <v>0</v>
      </c>
      <c r="W1451">
        <v>0</v>
      </c>
      <c r="X1451">
        <v>63</v>
      </c>
      <c r="Y1451">
        <v>26</v>
      </c>
      <c r="Z1451">
        <v>0</v>
      </c>
      <c r="AA1451">
        <v>235</v>
      </c>
      <c r="AB1451">
        <v>410</v>
      </c>
      <c r="AC1451">
        <v>0</v>
      </c>
      <c r="AD1451">
        <v>94</v>
      </c>
      <c r="AE1451">
        <v>963</v>
      </c>
      <c r="AF1451">
        <v>678</v>
      </c>
      <c r="AJ1451">
        <v>6.73</v>
      </c>
      <c r="AK1451" t="str">
        <f t="shared" si="22"/>
        <v>SO330-6200</v>
      </c>
    </row>
    <row r="1452" spans="1:37">
      <c r="A1452" t="s">
        <v>2683</v>
      </c>
      <c r="B1452" t="s">
        <v>2684</v>
      </c>
      <c r="C1452" t="s">
        <v>267</v>
      </c>
      <c r="E1452">
        <v>50</v>
      </c>
      <c r="F1452">
        <v>67.400000000000006</v>
      </c>
      <c r="G1452">
        <v>0</v>
      </c>
      <c r="H1452">
        <v>4</v>
      </c>
      <c r="I1452">
        <v>10</v>
      </c>
      <c r="J1452">
        <v>6</v>
      </c>
      <c r="K1452">
        <v>1079</v>
      </c>
      <c r="L1452">
        <v>38</v>
      </c>
      <c r="M1452">
        <v>0</v>
      </c>
      <c r="N1452">
        <v>0</v>
      </c>
      <c r="O1452">
        <v>0</v>
      </c>
      <c r="P1452">
        <v>0</v>
      </c>
      <c r="Q1452">
        <v>1079</v>
      </c>
      <c r="R1452">
        <v>0</v>
      </c>
      <c r="S1452">
        <v>12</v>
      </c>
      <c r="T1452">
        <v>0</v>
      </c>
      <c r="U1452">
        <v>0</v>
      </c>
      <c r="V1452">
        <v>45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18</v>
      </c>
      <c r="AC1452">
        <v>0</v>
      </c>
      <c r="AD1452">
        <v>0</v>
      </c>
      <c r="AE1452">
        <v>75</v>
      </c>
      <c r="AF1452">
        <v>113</v>
      </c>
      <c r="AJ1452">
        <v>2.25</v>
      </c>
      <c r="AK1452" t="str">
        <f t="shared" si="22"/>
        <v>SP417-5000</v>
      </c>
    </row>
    <row r="1453" spans="1:37">
      <c r="A1453" t="s">
        <v>2685</v>
      </c>
      <c r="B1453" t="s">
        <v>2684</v>
      </c>
      <c r="C1453" t="s">
        <v>267</v>
      </c>
      <c r="E1453">
        <v>50</v>
      </c>
      <c r="F1453">
        <v>0</v>
      </c>
      <c r="G1453">
        <v>0</v>
      </c>
      <c r="H1453">
        <v>0</v>
      </c>
      <c r="I1453">
        <v>6</v>
      </c>
      <c r="J1453">
        <v>5</v>
      </c>
      <c r="K1453">
        <v>910</v>
      </c>
      <c r="L1453">
        <v>13</v>
      </c>
      <c r="M1453">
        <v>0</v>
      </c>
      <c r="N1453">
        <v>0</v>
      </c>
      <c r="O1453">
        <v>0</v>
      </c>
      <c r="P1453">
        <v>0</v>
      </c>
      <c r="Q1453">
        <v>910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38</v>
      </c>
      <c r="Y1453">
        <v>0</v>
      </c>
      <c r="Z1453">
        <v>0</v>
      </c>
      <c r="AA1453">
        <v>0</v>
      </c>
      <c r="AB1453">
        <v>0</v>
      </c>
      <c r="AC1453">
        <v>23</v>
      </c>
      <c r="AD1453">
        <v>0</v>
      </c>
      <c r="AE1453">
        <v>61</v>
      </c>
      <c r="AF1453">
        <v>105</v>
      </c>
      <c r="AJ1453">
        <v>2.25</v>
      </c>
      <c r="AK1453" t="str">
        <f t="shared" si="22"/>
        <v>SP417-6200</v>
      </c>
    </row>
    <row r="1454" spans="1:37">
      <c r="A1454" t="s">
        <v>2686</v>
      </c>
      <c r="B1454" t="s">
        <v>2687</v>
      </c>
      <c r="C1454" t="s">
        <v>68</v>
      </c>
      <c r="D1454" t="s">
        <v>2688</v>
      </c>
      <c r="E1454">
        <v>68</v>
      </c>
      <c r="F1454">
        <v>15.1</v>
      </c>
      <c r="G1454">
        <v>143</v>
      </c>
      <c r="H1454">
        <v>30</v>
      </c>
      <c r="I1454">
        <v>171</v>
      </c>
      <c r="J1454">
        <v>172</v>
      </c>
      <c r="K1454">
        <v>1927</v>
      </c>
      <c r="L1454">
        <v>121</v>
      </c>
      <c r="M1454">
        <v>0</v>
      </c>
      <c r="N1454">
        <v>119</v>
      </c>
      <c r="O1454">
        <v>0</v>
      </c>
      <c r="P1454">
        <v>0</v>
      </c>
      <c r="Q1454">
        <v>1808</v>
      </c>
      <c r="R1454">
        <v>225</v>
      </c>
      <c r="S1454">
        <v>0</v>
      </c>
      <c r="T1454">
        <v>0</v>
      </c>
      <c r="U1454">
        <v>90</v>
      </c>
      <c r="V1454">
        <v>84</v>
      </c>
      <c r="W1454">
        <v>185</v>
      </c>
      <c r="X1454">
        <v>666</v>
      </c>
      <c r="Y1454">
        <v>47</v>
      </c>
      <c r="Z1454">
        <v>16</v>
      </c>
      <c r="AA1454">
        <v>301</v>
      </c>
      <c r="AB1454">
        <v>402</v>
      </c>
      <c r="AC1454">
        <v>0</v>
      </c>
      <c r="AD1454">
        <v>276</v>
      </c>
      <c r="AE1454">
        <v>2067</v>
      </c>
      <c r="AF1454">
        <v>1362</v>
      </c>
      <c r="AJ1454">
        <v>3.64</v>
      </c>
      <c r="AK1454" t="str">
        <f t="shared" si="22"/>
        <v>SR127-5000</v>
      </c>
    </row>
    <row r="1455" spans="1:37">
      <c r="A1455" t="s">
        <v>2689</v>
      </c>
      <c r="B1455" t="s">
        <v>2690</v>
      </c>
      <c r="C1455" t="s">
        <v>68</v>
      </c>
      <c r="D1455" t="s">
        <v>2688</v>
      </c>
      <c r="E1455">
        <v>68</v>
      </c>
      <c r="F1455">
        <v>107.9</v>
      </c>
      <c r="G1455">
        <v>152</v>
      </c>
      <c r="H1455">
        <v>35</v>
      </c>
      <c r="I1455">
        <v>98</v>
      </c>
      <c r="J1455">
        <v>95</v>
      </c>
      <c r="K1455">
        <v>15087</v>
      </c>
      <c r="L1455">
        <v>103</v>
      </c>
      <c r="M1455">
        <v>0</v>
      </c>
      <c r="N1455">
        <v>126</v>
      </c>
      <c r="O1455">
        <v>0</v>
      </c>
      <c r="P1455">
        <v>0</v>
      </c>
      <c r="Q1455">
        <v>14961</v>
      </c>
      <c r="R1455">
        <v>115</v>
      </c>
      <c r="S1455">
        <v>0</v>
      </c>
      <c r="T1455">
        <v>0</v>
      </c>
      <c r="U1455">
        <v>104</v>
      </c>
      <c r="V1455">
        <v>128</v>
      </c>
      <c r="W1455">
        <v>235</v>
      </c>
      <c r="X1455">
        <v>121</v>
      </c>
      <c r="Y1455">
        <v>65</v>
      </c>
      <c r="Z1455">
        <v>106</v>
      </c>
      <c r="AA1455">
        <v>103</v>
      </c>
      <c r="AB1455">
        <v>0</v>
      </c>
      <c r="AC1455">
        <v>11</v>
      </c>
      <c r="AD1455">
        <v>266</v>
      </c>
      <c r="AE1455">
        <v>1139</v>
      </c>
      <c r="AF1455">
        <v>4924</v>
      </c>
      <c r="AJ1455">
        <v>3.64</v>
      </c>
      <c r="AK1455" t="str">
        <f t="shared" si="22"/>
        <v>SR127-6200</v>
      </c>
    </row>
    <row r="1456" spans="1:37">
      <c r="A1456" t="s">
        <v>2691</v>
      </c>
      <c r="B1456" t="s">
        <v>2692</v>
      </c>
      <c r="C1456" t="s">
        <v>68</v>
      </c>
      <c r="E1456">
        <v>80</v>
      </c>
      <c r="F1456">
        <v>4.8</v>
      </c>
      <c r="G1456">
        <v>53</v>
      </c>
      <c r="H1456">
        <v>36</v>
      </c>
      <c r="I1456">
        <v>40</v>
      </c>
      <c r="J1456">
        <v>62</v>
      </c>
      <c r="K1456">
        <v>744</v>
      </c>
      <c r="L1456">
        <v>39</v>
      </c>
      <c r="M1456">
        <v>0</v>
      </c>
      <c r="N1456">
        <v>44</v>
      </c>
      <c r="O1456">
        <v>0</v>
      </c>
      <c r="P1456">
        <v>0</v>
      </c>
      <c r="Q1456">
        <v>700</v>
      </c>
      <c r="R1456">
        <v>73</v>
      </c>
      <c r="S1456">
        <v>51</v>
      </c>
      <c r="T1456">
        <v>0</v>
      </c>
      <c r="U1456">
        <v>58</v>
      </c>
      <c r="V1456">
        <v>0</v>
      </c>
      <c r="W1456">
        <v>131</v>
      </c>
      <c r="X1456">
        <v>0</v>
      </c>
      <c r="Y1456">
        <v>183</v>
      </c>
      <c r="Z1456">
        <v>164</v>
      </c>
      <c r="AA1456">
        <v>44</v>
      </c>
      <c r="AB1456">
        <v>0</v>
      </c>
      <c r="AC1456">
        <v>118</v>
      </c>
      <c r="AD1456">
        <v>0</v>
      </c>
      <c r="AE1456">
        <v>749</v>
      </c>
      <c r="AF1456">
        <v>1088</v>
      </c>
      <c r="AJ1456">
        <v>6.39</v>
      </c>
      <c r="AK1456" t="str">
        <f t="shared" si="22"/>
        <v>SR149-5000</v>
      </c>
    </row>
    <row r="1457" spans="1:37">
      <c r="A1457" t="s">
        <v>2693</v>
      </c>
      <c r="B1457" t="s">
        <v>2694</v>
      </c>
      <c r="C1457" t="s">
        <v>68</v>
      </c>
      <c r="E1457">
        <v>80</v>
      </c>
      <c r="F1457">
        <v>3</v>
      </c>
      <c r="G1457">
        <v>68</v>
      </c>
      <c r="H1457">
        <v>197</v>
      </c>
      <c r="I1457">
        <v>124</v>
      </c>
      <c r="J1457">
        <v>141</v>
      </c>
      <c r="K1457">
        <v>2435</v>
      </c>
      <c r="L1457">
        <v>194</v>
      </c>
      <c r="M1457">
        <v>0</v>
      </c>
      <c r="N1457">
        <v>57</v>
      </c>
      <c r="O1457">
        <v>0</v>
      </c>
      <c r="P1457">
        <v>0</v>
      </c>
      <c r="Q1457">
        <v>2378</v>
      </c>
      <c r="R1457">
        <v>64</v>
      </c>
      <c r="S1457">
        <v>236</v>
      </c>
      <c r="T1457">
        <v>354</v>
      </c>
      <c r="U1457">
        <v>0</v>
      </c>
      <c r="V1457">
        <v>0</v>
      </c>
      <c r="W1457">
        <v>156</v>
      </c>
      <c r="X1457">
        <v>0</v>
      </c>
      <c r="Y1457">
        <v>201</v>
      </c>
      <c r="Z1457">
        <v>187</v>
      </c>
      <c r="AA1457">
        <v>43</v>
      </c>
      <c r="AB1457">
        <v>272</v>
      </c>
      <c r="AC1457">
        <v>154</v>
      </c>
      <c r="AD1457">
        <v>88</v>
      </c>
      <c r="AE1457">
        <v>1691</v>
      </c>
      <c r="AF1457">
        <v>1560</v>
      </c>
      <c r="AJ1457">
        <v>6.39</v>
      </c>
      <c r="AK1457" t="str">
        <f t="shared" si="22"/>
        <v>SR149-6200</v>
      </c>
    </row>
    <row r="1458" spans="1:37">
      <c r="A1458" t="s">
        <v>2695</v>
      </c>
      <c r="B1458" t="s">
        <v>2696</v>
      </c>
      <c r="C1458" t="s">
        <v>267</v>
      </c>
      <c r="E1458">
        <v>50</v>
      </c>
      <c r="F1458">
        <v>47.5</v>
      </c>
      <c r="G1458">
        <v>0</v>
      </c>
      <c r="H1458">
        <v>5</v>
      </c>
      <c r="I1458">
        <v>14</v>
      </c>
      <c r="J1458">
        <v>11</v>
      </c>
      <c r="K1458">
        <v>887</v>
      </c>
      <c r="L1458">
        <v>4</v>
      </c>
      <c r="M1458">
        <v>0</v>
      </c>
      <c r="N1458">
        <v>0</v>
      </c>
      <c r="O1458">
        <v>0</v>
      </c>
      <c r="P1458">
        <v>0</v>
      </c>
      <c r="Q1458">
        <v>887</v>
      </c>
      <c r="R1458">
        <v>0</v>
      </c>
      <c r="S1458">
        <v>14</v>
      </c>
      <c r="T1458">
        <v>0</v>
      </c>
      <c r="U1458">
        <v>0</v>
      </c>
      <c r="V1458">
        <v>72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6</v>
      </c>
      <c r="AD1458">
        <v>39</v>
      </c>
      <c r="AE1458">
        <v>131</v>
      </c>
      <c r="AF1458">
        <v>170</v>
      </c>
      <c r="AJ1458">
        <v>3.44</v>
      </c>
      <c r="AK1458" t="str">
        <f t="shared" si="22"/>
        <v>SR510-5000</v>
      </c>
    </row>
    <row r="1459" spans="1:37">
      <c r="A1459" t="s">
        <v>2697</v>
      </c>
      <c r="B1459" t="s">
        <v>2696</v>
      </c>
      <c r="C1459" t="s">
        <v>267</v>
      </c>
      <c r="E1459">
        <v>50</v>
      </c>
      <c r="F1459">
        <v>49.9</v>
      </c>
      <c r="G1459">
        <v>0</v>
      </c>
      <c r="H1459">
        <v>5</v>
      </c>
      <c r="I1459">
        <v>3</v>
      </c>
      <c r="J1459">
        <v>14</v>
      </c>
      <c r="K1459">
        <v>1064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1064</v>
      </c>
      <c r="R1459">
        <v>0</v>
      </c>
      <c r="S1459">
        <v>0</v>
      </c>
      <c r="T1459">
        <v>16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105</v>
      </c>
      <c r="AC1459">
        <v>43</v>
      </c>
      <c r="AD1459">
        <v>0</v>
      </c>
      <c r="AE1459">
        <v>164</v>
      </c>
      <c r="AF1459">
        <v>81</v>
      </c>
      <c r="AJ1459">
        <v>3.44</v>
      </c>
      <c r="AK1459" t="str">
        <f t="shared" si="22"/>
        <v>SR510-6200</v>
      </c>
    </row>
    <row r="1460" spans="1:37">
      <c r="A1460" t="s">
        <v>2698</v>
      </c>
      <c r="B1460" t="s">
        <v>2699</v>
      </c>
      <c r="C1460" t="s">
        <v>267</v>
      </c>
      <c r="D1460" t="s">
        <v>2700</v>
      </c>
      <c r="E1460">
        <v>72</v>
      </c>
      <c r="F1460">
        <v>0</v>
      </c>
      <c r="G1460">
        <v>0</v>
      </c>
      <c r="H1460">
        <v>55</v>
      </c>
      <c r="I1460">
        <v>67</v>
      </c>
      <c r="J1460">
        <v>62</v>
      </c>
      <c r="K1460">
        <v>0</v>
      </c>
      <c r="L1460">
        <v>32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102</v>
      </c>
      <c r="S1460">
        <v>0</v>
      </c>
      <c r="T1460">
        <v>165</v>
      </c>
      <c r="U1460">
        <v>0</v>
      </c>
      <c r="V1460">
        <v>52</v>
      </c>
      <c r="W1460">
        <v>159</v>
      </c>
      <c r="X1460">
        <v>26</v>
      </c>
      <c r="Y1460">
        <v>48</v>
      </c>
      <c r="Z1460">
        <v>0</v>
      </c>
      <c r="AA1460">
        <v>44</v>
      </c>
      <c r="AB1460">
        <v>15</v>
      </c>
      <c r="AC1460">
        <v>240</v>
      </c>
      <c r="AD1460">
        <v>0</v>
      </c>
      <c r="AE1460">
        <v>749</v>
      </c>
      <c r="AF1460">
        <v>128</v>
      </c>
      <c r="AJ1460">
        <v>5.0999999999999996</v>
      </c>
      <c r="AK1460" t="str">
        <f t="shared" si="22"/>
        <v>SR524-5000</v>
      </c>
    </row>
    <row r="1461" spans="1:37">
      <c r="A1461" t="s">
        <v>2701</v>
      </c>
      <c r="B1461" t="s">
        <v>2699</v>
      </c>
      <c r="C1461" t="s">
        <v>267</v>
      </c>
      <c r="D1461" t="s">
        <v>2700</v>
      </c>
      <c r="E1461">
        <v>72</v>
      </c>
      <c r="F1461">
        <v>11.9</v>
      </c>
      <c r="G1461">
        <v>42</v>
      </c>
      <c r="H1461">
        <v>29</v>
      </c>
      <c r="I1461">
        <v>15</v>
      </c>
      <c r="J1461">
        <v>18</v>
      </c>
      <c r="K1461">
        <v>1419</v>
      </c>
      <c r="L1461">
        <v>30</v>
      </c>
      <c r="M1461">
        <v>0</v>
      </c>
      <c r="N1461">
        <v>35</v>
      </c>
      <c r="O1461">
        <v>0</v>
      </c>
      <c r="P1461">
        <v>0</v>
      </c>
      <c r="Q1461">
        <v>1384</v>
      </c>
      <c r="R1461">
        <v>49</v>
      </c>
      <c r="S1461">
        <v>23</v>
      </c>
      <c r="T1461">
        <v>64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58</v>
      </c>
      <c r="AC1461">
        <v>70</v>
      </c>
      <c r="AD1461">
        <v>0</v>
      </c>
      <c r="AE1461">
        <v>215</v>
      </c>
      <c r="AF1461">
        <v>891</v>
      </c>
      <c r="AJ1461">
        <v>6.08</v>
      </c>
      <c r="AK1461" t="str">
        <f t="shared" si="22"/>
        <v>SR524-6200</v>
      </c>
    </row>
    <row r="1462" spans="1:37">
      <c r="A1462" t="s">
        <v>2702</v>
      </c>
      <c r="B1462" t="s">
        <v>2703</v>
      </c>
      <c r="C1462" t="s">
        <v>1562</v>
      </c>
      <c r="D1462" t="s">
        <v>2704</v>
      </c>
      <c r="E1462">
        <v>65</v>
      </c>
      <c r="F1462">
        <v>-0.8</v>
      </c>
      <c r="G1462">
        <v>272</v>
      </c>
      <c r="H1462">
        <v>57</v>
      </c>
      <c r="I1462">
        <v>94</v>
      </c>
      <c r="J1462">
        <v>81</v>
      </c>
      <c r="K1462">
        <v>40</v>
      </c>
      <c r="L1462">
        <v>183</v>
      </c>
      <c r="M1462">
        <v>0</v>
      </c>
      <c r="N1462">
        <v>227</v>
      </c>
      <c r="O1462">
        <v>0</v>
      </c>
      <c r="P1462">
        <v>0</v>
      </c>
      <c r="Q1462">
        <v>-187</v>
      </c>
      <c r="R1462">
        <v>186</v>
      </c>
      <c r="S1462">
        <v>97</v>
      </c>
      <c r="T1462">
        <v>53</v>
      </c>
      <c r="U1462">
        <v>20</v>
      </c>
      <c r="V1462">
        <v>116</v>
      </c>
      <c r="W1462">
        <v>59</v>
      </c>
      <c r="X1462">
        <v>216</v>
      </c>
      <c r="Y1462">
        <v>16</v>
      </c>
      <c r="Z1462">
        <v>17</v>
      </c>
      <c r="AA1462">
        <v>78</v>
      </c>
      <c r="AB1462">
        <v>156</v>
      </c>
      <c r="AC1462">
        <v>59</v>
      </c>
      <c r="AD1462">
        <v>86</v>
      </c>
      <c r="AE1462">
        <v>973</v>
      </c>
      <c r="AF1462">
        <v>1663</v>
      </c>
      <c r="AG1462" t="s">
        <v>7590</v>
      </c>
      <c r="AH1462">
        <v>3</v>
      </c>
      <c r="AI1462">
        <v>174</v>
      </c>
      <c r="AJ1462">
        <v>3.93</v>
      </c>
      <c r="AK1462" t="str">
        <f t="shared" si="22"/>
        <v>ST003-5000</v>
      </c>
    </row>
    <row r="1463" spans="1:37">
      <c r="A1463" t="s">
        <v>2705</v>
      </c>
      <c r="B1463" t="s">
        <v>2703</v>
      </c>
      <c r="C1463" t="s">
        <v>68</v>
      </c>
      <c r="D1463" t="s">
        <v>2704</v>
      </c>
      <c r="E1463">
        <v>65</v>
      </c>
      <c r="F1463">
        <v>0</v>
      </c>
      <c r="G1463">
        <v>0</v>
      </c>
      <c r="H1463">
        <v>0</v>
      </c>
      <c r="I1463">
        <v>0</v>
      </c>
      <c r="J1463">
        <v>30</v>
      </c>
      <c r="K1463">
        <v>3442</v>
      </c>
      <c r="L1463">
        <v>78</v>
      </c>
      <c r="M1463">
        <v>0</v>
      </c>
      <c r="N1463">
        <v>0</v>
      </c>
      <c r="O1463">
        <v>0</v>
      </c>
      <c r="P1463">
        <v>0</v>
      </c>
      <c r="Q1463">
        <v>3442</v>
      </c>
      <c r="R1463">
        <v>53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148</v>
      </c>
      <c r="AA1463">
        <v>86</v>
      </c>
      <c r="AB1463">
        <v>0</v>
      </c>
      <c r="AC1463">
        <v>71</v>
      </c>
      <c r="AD1463">
        <v>54</v>
      </c>
      <c r="AE1463">
        <v>359</v>
      </c>
      <c r="AF1463">
        <v>2214</v>
      </c>
      <c r="AJ1463">
        <v>4.09</v>
      </c>
      <c r="AK1463" t="str">
        <f t="shared" si="22"/>
        <v>ST003-6200</v>
      </c>
    </row>
    <row r="1464" spans="1:37">
      <c r="A1464" t="s">
        <v>2706</v>
      </c>
      <c r="B1464" t="s">
        <v>2707</v>
      </c>
      <c r="C1464" t="s">
        <v>68</v>
      </c>
      <c r="E1464">
        <v>65</v>
      </c>
      <c r="F1464">
        <v>3.9</v>
      </c>
      <c r="G1464">
        <v>273</v>
      </c>
      <c r="H1464">
        <v>190</v>
      </c>
      <c r="I1464">
        <v>248</v>
      </c>
      <c r="J1464">
        <v>328</v>
      </c>
      <c r="K1464">
        <v>3380</v>
      </c>
      <c r="L1464">
        <v>363</v>
      </c>
      <c r="M1464">
        <v>0</v>
      </c>
      <c r="N1464">
        <v>227</v>
      </c>
      <c r="O1464">
        <v>206</v>
      </c>
      <c r="P1464">
        <v>0</v>
      </c>
      <c r="Q1464">
        <v>2947</v>
      </c>
      <c r="R1464">
        <v>210</v>
      </c>
      <c r="S1464">
        <v>234</v>
      </c>
      <c r="T1464">
        <v>212</v>
      </c>
      <c r="U1464">
        <v>123</v>
      </c>
      <c r="V1464">
        <v>287</v>
      </c>
      <c r="W1464">
        <v>358</v>
      </c>
      <c r="X1464">
        <v>276</v>
      </c>
      <c r="Y1464">
        <v>711</v>
      </c>
      <c r="Z1464">
        <v>301</v>
      </c>
      <c r="AA1464">
        <v>254</v>
      </c>
      <c r="AB1464">
        <v>214</v>
      </c>
      <c r="AC1464">
        <v>474</v>
      </c>
      <c r="AD1464">
        <v>494</v>
      </c>
      <c r="AE1464">
        <v>3938</v>
      </c>
      <c r="AF1464">
        <v>5151</v>
      </c>
      <c r="AJ1464">
        <v>1.83</v>
      </c>
      <c r="AK1464" t="str">
        <f t="shared" si="22"/>
        <v>ST012-5000</v>
      </c>
    </row>
    <row r="1465" spans="1:37">
      <c r="A1465" t="s">
        <v>2708</v>
      </c>
      <c r="B1465" t="s">
        <v>2709</v>
      </c>
      <c r="C1465" t="s">
        <v>68</v>
      </c>
      <c r="E1465">
        <v>65</v>
      </c>
      <c r="F1465">
        <v>2.2999999999999998</v>
      </c>
      <c r="G1465">
        <v>1050</v>
      </c>
      <c r="H1465">
        <v>524</v>
      </c>
      <c r="I1465">
        <v>658</v>
      </c>
      <c r="J1465">
        <v>681</v>
      </c>
      <c r="K1465">
        <v>5717</v>
      </c>
      <c r="L1465">
        <v>503</v>
      </c>
      <c r="M1465">
        <v>29</v>
      </c>
      <c r="N1465">
        <v>875</v>
      </c>
      <c r="O1465">
        <v>0</v>
      </c>
      <c r="P1465">
        <v>0</v>
      </c>
      <c r="Q1465">
        <v>4842</v>
      </c>
      <c r="R1465">
        <v>489</v>
      </c>
      <c r="S1465">
        <v>470</v>
      </c>
      <c r="T1465">
        <v>1102</v>
      </c>
      <c r="U1465">
        <v>0</v>
      </c>
      <c r="V1465">
        <v>1127</v>
      </c>
      <c r="W1465">
        <v>302</v>
      </c>
      <c r="X1465">
        <v>947</v>
      </c>
      <c r="Y1465">
        <v>255</v>
      </c>
      <c r="Z1465">
        <v>248</v>
      </c>
      <c r="AA1465">
        <v>477</v>
      </c>
      <c r="AB1465">
        <v>2326</v>
      </c>
      <c r="AC1465">
        <v>666</v>
      </c>
      <c r="AD1465">
        <v>247</v>
      </c>
      <c r="AE1465">
        <v>8167</v>
      </c>
      <c r="AF1465">
        <v>13094</v>
      </c>
      <c r="AJ1465">
        <v>1.83</v>
      </c>
      <c r="AK1465" t="str">
        <f t="shared" si="22"/>
        <v>ST012-6200</v>
      </c>
    </row>
    <row r="1466" spans="1:37">
      <c r="A1466" t="s">
        <v>2710</v>
      </c>
      <c r="B1466" t="s">
        <v>2711</v>
      </c>
      <c r="C1466" t="s">
        <v>68</v>
      </c>
      <c r="D1466" t="s">
        <v>2453</v>
      </c>
      <c r="E1466">
        <v>65</v>
      </c>
      <c r="F1466">
        <v>1.1000000000000001</v>
      </c>
      <c r="G1466">
        <v>147</v>
      </c>
      <c r="H1466">
        <v>113</v>
      </c>
      <c r="I1466">
        <v>97</v>
      </c>
      <c r="J1466">
        <v>104</v>
      </c>
      <c r="K1466">
        <v>605</v>
      </c>
      <c r="L1466">
        <v>85</v>
      </c>
      <c r="M1466">
        <v>0</v>
      </c>
      <c r="N1466">
        <v>122</v>
      </c>
      <c r="O1466">
        <v>0</v>
      </c>
      <c r="P1466">
        <v>0</v>
      </c>
      <c r="Q1466">
        <v>483</v>
      </c>
      <c r="R1466">
        <v>124</v>
      </c>
      <c r="S1466">
        <v>0</v>
      </c>
      <c r="T1466">
        <v>212</v>
      </c>
      <c r="U1466">
        <v>126</v>
      </c>
      <c r="V1466">
        <v>0</v>
      </c>
      <c r="W1466">
        <v>160</v>
      </c>
      <c r="X1466">
        <v>83</v>
      </c>
      <c r="Y1466">
        <v>187</v>
      </c>
      <c r="Z1466">
        <v>54</v>
      </c>
      <c r="AA1466">
        <v>64</v>
      </c>
      <c r="AB1466">
        <v>126</v>
      </c>
      <c r="AC1466">
        <v>82</v>
      </c>
      <c r="AD1466">
        <v>159</v>
      </c>
      <c r="AE1466">
        <v>1253</v>
      </c>
      <c r="AF1466">
        <v>904</v>
      </c>
      <c r="AJ1466">
        <v>3.78</v>
      </c>
      <c r="AK1466" t="str">
        <f t="shared" si="22"/>
        <v>ST014-5000</v>
      </c>
    </row>
    <row r="1467" spans="1:37">
      <c r="A1467" t="s">
        <v>2712</v>
      </c>
      <c r="B1467" t="s">
        <v>2713</v>
      </c>
      <c r="C1467" t="s">
        <v>68</v>
      </c>
      <c r="D1467" t="s">
        <v>2453</v>
      </c>
      <c r="E1467">
        <v>65</v>
      </c>
      <c r="F1467">
        <v>7</v>
      </c>
      <c r="G1467">
        <v>104</v>
      </c>
      <c r="H1467">
        <v>59</v>
      </c>
      <c r="I1467">
        <v>116</v>
      </c>
      <c r="J1467">
        <v>148</v>
      </c>
      <c r="K1467">
        <v>1745</v>
      </c>
      <c r="L1467">
        <v>52</v>
      </c>
      <c r="M1467">
        <v>0</v>
      </c>
      <c r="N1467">
        <v>87</v>
      </c>
      <c r="O1467">
        <v>0</v>
      </c>
      <c r="P1467">
        <v>0</v>
      </c>
      <c r="Q1467">
        <v>1658</v>
      </c>
      <c r="R1467">
        <v>0</v>
      </c>
      <c r="S1467">
        <v>93</v>
      </c>
      <c r="T1467">
        <v>25</v>
      </c>
      <c r="U1467">
        <v>60</v>
      </c>
      <c r="V1467">
        <v>213</v>
      </c>
      <c r="W1467">
        <v>160</v>
      </c>
      <c r="X1467">
        <v>142</v>
      </c>
      <c r="Y1467">
        <v>479</v>
      </c>
      <c r="Z1467">
        <v>0</v>
      </c>
      <c r="AA1467">
        <v>188</v>
      </c>
      <c r="AB1467">
        <v>221</v>
      </c>
      <c r="AC1467">
        <v>159</v>
      </c>
      <c r="AD1467">
        <v>34</v>
      </c>
      <c r="AE1467">
        <v>1774</v>
      </c>
      <c r="AF1467">
        <v>2759</v>
      </c>
      <c r="AJ1467">
        <v>3.78</v>
      </c>
      <c r="AK1467" t="str">
        <f t="shared" si="22"/>
        <v>ST014-6200</v>
      </c>
    </row>
    <row r="1468" spans="1:37">
      <c r="A1468" t="s">
        <v>2714</v>
      </c>
      <c r="B1468" t="s">
        <v>2715</v>
      </c>
      <c r="C1468" t="s">
        <v>101</v>
      </c>
      <c r="D1468" t="s">
        <v>2716</v>
      </c>
      <c r="E1468">
        <v>65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260</v>
      </c>
      <c r="L1468">
        <v>19</v>
      </c>
      <c r="M1468">
        <v>0</v>
      </c>
      <c r="N1468">
        <v>0</v>
      </c>
      <c r="O1468">
        <v>0</v>
      </c>
      <c r="P1468">
        <v>0</v>
      </c>
      <c r="Q1468">
        <v>260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J1468">
        <v>4.07</v>
      </c>
      <c r="AK1468" t="str">
        <f t="shared" si="22"/>
        <v>ST018-6200</v>
      </c>
    </row>
    <row r="1469" spans="1:37">
      <c r="A1469" t="s">
        <v>2717</v>
      </c>
      <c r="B1469" t="s">
        <v>2718</v>
      </c>
      <c r="C1469" t="s">
        <v>101</v>
      </c>
      <c r="D1469" t="s">
        <v>2719</v>
      </c>
      <c r="E1469">
        <v>65</v>
      </c>
      <c r="F1469">
        <v>1.2</v>
      </c>
      <c r="G1469">
        <v>648</v>
      </c>
      <c r="H1469">
        <v>310</v>
      </c>
      <c r="I1469">
        <v>244</v>
      </c>
      <c r="J1469">
        <v>190</v>
      </c>
      <c r="K1469">
        <v>2079</v>
      </c>
      <c r="L1469">
        <v>230</v>
      </c>
      <c r="M1469">
        <v>0</v>
      </c>
      <c r="N1469">
        <v>540</v>
      </c>
      <c r="O1469">
        <v>0</v>
      </c>
      <c r="P1469">
        <v>0</v>
      </c>
      <c r="Q1469">
        <v>1539</v>
      </c>
      <c r="R1469">
        <v>346</v>
      </c>
      <c r="S1469">
        <v>360</v>
      </c>
      <c r="T1469">
        <v>571</v>
      </c>
      <c r="U1469">
        <v>0</v>
      </c>
      <c r="V1469">
        <v>77</v>
      </c>
      <c r="W1469">
        <v>200</v>
      </c>
      <c r="X1469">
        <v>256</v>
      </c>
      <c r="Y1469">
        <v>172</v>
      </c>
      <c r="Z1469">
        <v>0</v>
      </c>
      <c r="AA1469">
        <v>361</v>
      </c>
      <c r="AB1469">
        <v>193</v>
      </c>
      <c r="AC1469">
        <v>93</v>
      </c>
      <c r="AD1469">
        <v>0</v>
      </c>
      <c r="AE1469">
        <v>2283</v>
      </c>
      <c r="AF1469">
        <v>1907</v>
      </c>
      <c r="AJ1469">
        <v>4.3</v>
      </c>
      <c r="AK1469" t="str">
        <f t="shared" si="22"/>
        <v>ST031-5000</v>
      </c>
    </row>
    <row r="1470" spans="1:37">
      <c r="A1470" t="s">
        <v>2720</v>
      </c>
      <c r="B1470" t="s">
        <v>2718</v>
      </c>
      <c r="C1470" t="s">
        <v>101</v>
      </c>
      <c r="D1470" t="s">
        <v>2721</v>
      </c>
      <c r="E1470">
        <v>65</v>
      </c>
      <c r="F1470">
        <v>4.5</v>
      </c>
      <c r="G1470">
        <v>45</v>
      </c>
      <c r="H1470">
        <v>61</v>
      </c>
      <c r="I1470">
        <v>72</v>
      </c>
      <c r="J1470">
        <v>89</v>
      </c>
      <c r="K1470">
        <v>1149</v>
      </c>
      <c r="L1470">
        <v>48</v>
      </c>
      <c r="M1470">
        <v>0</v>
      </c>
      <c r="N1470">
        <v>37</v>
      </c>
      <c r="O1470">
        <v>0</v>
      </c>
      <c r="P1470">
        <v>0</v>
      </c>
      <c r="Q1470">
        <v>1112</v>
      </c>
      <c r="R1470">
        <v>96</v>
      </c>
      <c r="S1470">
        <v>45</v>
      </c>
      <c r="T1470">
        <v>82</v>
      </c>
      <c r="U1470">
        <v>57</v>
      </c>
      <c r="V1470">
        <v>0</v>
      </c>
      <c r="W1470">
        <v>85</v>
      </c>
      <c r="X1470">
        <v>164</v>
      </c>
      <c r="Y1470">
        <v>0</v>
      </c>
      <c r="Z1470">
        <v>163</v>
      </c>
      <c r="AA1470">
        <v>0</v>
      </c>
      <c r="AB1470">
        <v>317</v>
      </c>
      <c r="AC1470">
        <v>158</v>
      </c>
      <c r="AD1470">
        <v>0</v>
      </c>
      <c r="AE1470">
        <v>1071</v>
      </c>
      <c r="AF1470">
        <v>772</v>
      </c>
      <c r="AJ1470">
        <v>4.3</v>
      </c>
      <c r="AK1470" t="str">
        <f t="shared" si="22"/>
        <v>ST031-6200</v>
      </c>
    </row>
    <row r="1471" spans="1:37">
      <c r="A1471" t="s">
        <v>2722</v>
      </c>
      <c r="B1471" t="s">
        <v>2723</v>
      </c>
      <c r="C1471" t="s">
        <v>68</v>
      </c>
      <c r="D1471" t="s">
        <v>2724</v>
      </c>
      <c r="E1471">
        <v>65</v>
      </c>
      <c r="F1471">
        <v>-0.7</v>
      </c>
      <c r="G1471">
        <v>663</v>
      </c>
      <c r="H1471">
        <v>189</v>
      </c>
      <c r="I1471">
        <v>113</v>
      </c>
      <c r="J1471">
        <v>153</v>
      </c>
      <c r="K1471">
        <v>0</v>
      </c>
      <c r="L1471">
        <v>532</v>
      </c>
      <c r="M1471">
        <v>0</v>
      </c>
      <c r="N1471">
        <v>553</v>
      </c>
      <c r="O1471">
        <v>0</v>
      </c>
      <c r="P1471">
        <v>0</v>
      </c>
      <c r="Q1471">
        <v>-553</v>
      </c>
      <c r="R1471">
        <v>514</v>
      </c>
      <c r="S1471">
        <v>255</v>
      </c>
      <c r="T1471">
        <v>157</v>
      </c>
      <c r="U1471">
        <v>154</v>
      </c>
      <c r="V1471">
        <v>0</v>
      </c>
      <c r="W1471">
        <v>64</v>
      </c>
      <c r="X1471">
        <v>45</v>
      </c>
      <c r="Y1471">
        <v>76</v>
      </c>
      <c r="Z1471">
        <v>267</v>
      </c>
      <c r="AA1471">
        <v>0</v>
      </c>
      <c r="AB1471">
        <v>158</v>
      </c>
      <c r="AC1471">
        <v>278</v>
      </c>
      <c r="AD1471">
        <v>385</v>
      </c>
      <c r="AE1471">
        <v>1839</v>
      </c>
      <c r="AF1471">
        <v>2152</v>
      </c>
      <c r="AJ1471">
        <v>3.09</v>
      </c>
      <c r="AK1471" t="str">
        <f t="shared" si="22"/>
        <v>ST033-5000</v>
      </c>
    </row>
    <row r="1472" spans="1:37">
      <c r="A1472" t="s">
        <v>2725</v>
      </c>
      <c r="B1472" t="s">
        <v>2726</v>
      </c>
      <c r="C1472" t="s">
        <v>68</v>
      </c>
      <c r="D1472" t="s">
        <v>2727</v>
      </c>
      <c r="E1472">
        <v>65</v>
      </c>
      <c r="F1472">
        <v>1.1000000000000001</v>
      </c>
      <c r="G1472">
        <v>42</v>
      </c>
      <c r="H1472">
        <v>325</v>
      </c>
      <c r="I1472">
        <v>172</v>
      </c>
      <c r="J1472">
        <v>182</v>
      </c>
      <c r="K1472">
        <v>1514</v>
      </c>
      <c r="L1472">
        <v>95</v>
      </c>
      <c r="M1472">
        <v>0</v>
      </c>
      <c r="N1472">
        <v>35</v>
      </c>
      <c r="O1472">
        <v>0</v>
      </c>
      <c r="P1472">
        <v>0</v>
      </c>
      <c r="Q1472">
        <v>1479</v>
      </c>
      <c r="R1472">
        <v>52</v>
      </c>
      <c r="S1472">
        <v>93</v>
      </c>
      <c r="T1472">
        <v>844</v>
      </c>
      <c r="U1472">
        <v>38</v>
      </c>
      <c r="V1472">
        <v>0</v>
      </c>
      <c r="W1472">
        <v>0</v>
      </c>
      <c r="X1472">
        <v>56</v>
      </c>
      <c r="Y1472">
        <v>0</v>
      </c>
      <c r="Z1472">
        <v>0</v>
      </c>
      <c r="AA1472">
        <v>149</v>
      </c>
      <c r="AB1472">
        <v>118</v>
      </c>
      <c r="AC1472">
        <v>0</v>
      </c>
      <c r="AD1472">
        <v>887</v>
      </c>
      <c r="AE1472">
        <v>2185</v>
      </c>
      <c r="AF1472">
        <v>4633</v>
      </c>
      <c r="AJ1472">
        <v>3.31</v>
      </c>
      <c r="AK1472" t="str">
        <f t="shared" si="22"/>
        <v>ST033-6200</v>
      </c>
    </row>
    <row r="1473" spans="1:37">
      <c r="A1473" t="s">
        <v>2728</v>
      </c>
      <c r="B1473" t="s">
        <v>2729</v>
      </c>
      <c r="C1473" t="s">
        <v>68</v>
      </c>
      <c r="E1473">
        <v>65</v>
      </c>
      <c r="F1473">
        <v>0</v>
      </c>
      <c r="G1473">
        <v>28</v>
      </c>
      <c r="H1473">
        <v>0</v>
      </c>
      <c r="I1473">
        <v>43</v>
      </c>
      <c r="J1473">
        <v>59</v>
      </c>
      <c r="K1473">
        <v>83</v>
      </c>
      <c r="L1473">
        <v>196</v>
      </c>
      <c r="M1473">
        <v>0</v>
      </c>
      <c r="N1473">
        <v>23</v>
      </c>
      <c r="O1473">
        <v>0</v>
      </c>
      <c r="P1473">
        <v>0</v>
      </c>
      <c r="Q1473">
        <v>60</v>
      </c>
      <c r="R1473">
        <v>0</v>
      </c>
      <c r="S1473">
        <v>0</v>
      </c>
      <c r="T1473">
        <v>0</v>
      </c>
      <c r="U1473">
        <v>0</v>
      </c>
      <c r="V1473">
        <v>101</v>
      </c>
      <c r="W1473">
        <v>67</v>
      </c>
      <c r="X1473">
        <v>92</v>
      </c>
      <c r="Y1473">
        <v>0</v>
      </c>
      <c r="Z1473">
        <v>168</v>
      </c>
      <c r="AA1473">
        <v>208</v>
      </c>
      <c r="AB1473">
        <v>22</v>
      </c>
      <c r="AC1473">
        <v>54</v>
      </c>
      <c r="AD1473">
        <v>0</v>
      </c>
      <c r="AE1473">
        <v>712</v>
      </c>
      <c r="AF1473">
        <v>406</v>
      </c>
      <c r="AJ1473">
        <v>5.41</v>
      </c>
      <c r="AK1473" t="str">
        <f t="shared" si="22"/>
        <v>ST047-5000</v>
      </c>
    </row>
    <row r="1474" spans="1:37">
      <c r="A1474" t="s">
        <v>2730</v>
      </c>
      <c r="B1474" t="s">
        <v>2731</v>
      </c>
      <c r="C1474" t="s">
        <v>68</v>
      </c>
      <c r="E1474">
        <v>65</v>
      </c>
      <c r="F1474">
        <v>4.8</v>
      </c>
      <c r="G1474">
        <v>0</v>
      </c>
      <c r="H1474">
        <v>123</v>
      </c>
      <c r="I1474">
        <v>90</v>
      </c>
      <c r="J1474">
        <v>67</v>
      </c>
      <c r="K1474">
        <v>2391</v>
      </c>
      <c r="L1474">
        <v>242</v>
      </c>
      <c r="M1474">
        <v>0</v>
      </c>
      <c r="N1474">
        <v>0</v>
      </c>
      <c r="O1474">
        <v>0</v>
      </c>
      <c r="P1474">
        <v>0</v>
      </c>
      <c r="Q1474">
        <v>2391</v>
      </c>
      <c r="R1474">
        <v>34</v>
      </c>
      <c r="S1474">
        <v>0</v>
      </c>
      <c r="T1474">
        <v>184</v>
      </c>
      <c r="U1474">
        <v>186</v>
      </c>
      <c r="V1474">
        <v>0</v>
      </c>
      <c r="W1474">
        <v>49</v>
      </c>
      <c r="X1474">
        <v>120</v>
      </c>
      <c r="Y1474">
        <v>96</v>
      </c>
      <c r="Z1474">
        <v>50</v>
      </c>
      <c r="AA1474">
        <v>90</v>
      </c>
      <c r="AB1474">
        <v>29</v>
      </c>
      <c r="AC1474">
        <v>0</v>
      </c>
      <c r="AD1474">
        <v>0</v>
      </c>
      <c r="AE1474">
        <v>804</v>
      </c>
      <c r="AF1474">
        <v>2770</v>
      </c>
      <c r="AJ1474">
        <v>5.41</v>
      </c>
      <c r="AK1474" t="str">
        <f t="shared" si="22"/>
        <v>ST047-6200</v>
      </c>
    </row>
    <row r="1475" spans="1:37">
      <c r="A1475" t="s">
        <v>2732</v>
      </c>
      <c r="B1475" t="s">
        <v>2733</v>
      </c>
      <c r="C1475" t="s">
        <v>68</v>
      </c>
      <c r="E1475">
        <v>65</v>
      </c>
      <c r="F1475">
        <v>-0.1</v>
      </c>
      <c r="G1475">
        <v>62</v>
      </c>
      <c r="H1475">
        <v>95</v>
      </c>
      <c r="I1475">
        <v>189</v>
      </c>
      <c r="J1475">
        <v>118</v>
      </c>
      <c r="K1475">
        <v>0</v>
      </c>
      <c r="L1475">
        <v>39</v>
      </c>
      <c r="M1475">
        <v>0</v>
      </c>
      <c r="N1475">
        <v>52</v>
      </c>
      <c r="O1475">
        <v>0</v>
      </c>
      <c r="P1475">
        <v>0</v>
      </c>
      <c r="Q1475">
        <v>-52</v>
      </c>
      <c r="R1475">
        <v>0</v>
      </c>
      <c r="S1475">
        <v>0</v>
      </c>
      <c r="T1475">
        <v>0</v>
      </c>
      <c r="U1475">
        <v>284</v>
      </c>
      <c r="V1475">
        <v>385</v>
      </c>
      <c r="W1475">
        <v>121</v>
      </c>
      <c r="X1475">
        <v>341</v>
      </c>
      <c r="Y1475">
        <v>68</v>
      </c>
      <c r="Z1475">
        <v>29</v>
      </c>
      <c r="AA1475">
        <v>78</v>
      </c>
      <c r="AB1475">
        <v>50</v>
      </c>
      <c r="AC1475">
        <v>57</v>
      </c>
      <c r="AD1475">
        <v>0</v>
      </c>
      <c r="AE1475">
        <v>1413</v>
      </c>
      <c r="AF1475">
        <v>157</v>
      </c>
      <c r="AJ1475">
        <v>5.0999999999999996</v>
      </c>
      <c r="AK1475" t="str">
        <f t="shared" si="22"/>
        <v>ST052-5000</v>
      </c>
    </row>
    <row r="1476" spans="1:37">
      <c r="A1476" t="s">
        <v>2734</v>
      </c>
      <c r="B1476" t="s">
        <v>2735</v>
      </c>
      <c r="C1476" t="s">
        <v>68</v>
      </c>
      <c r="E1476">
        <v>65</v>
      </c>
      <c r="F1476">
        <v>12.5</v>
      </c>
      <c r="G1476">
        <v>0</v>
      </c>
      <c r="H1476">
        <v>16</v>
      </c>
      <c r="I1476">
        <v>18</v>
      </c>
      <c r="J1476">
        <v>93</v>
      </c>
      <c r="K1476">
        <v>814</v>
      </c>
      <c r="L1476">
        <v>23</v>
      </c>
      <c r="M1476">
        <v>0</v>
      </c>
      <c r="N1476">
        <v>0</v>
      </c>
      <c r="O1476">
        <v>0</v>
      </c>
      <c r="P1476">
        <v>0</v>
      </c>
      <c r="Q1476">
        <v>814</v>
      </c>
      <c r="R1476">
        <v>229</v>
      </c>
      <c r="S1476">
        <v>0</v>
      </c>
      <c r="T1476">
        <v>49</v>
      </c>
      <c r="U1476">
        <v>0</v>
      </c>
      <c r="V1476">
        <v>56</v>
      </c>
      <c r="W1476">
        <v>0</v>
      </c>
      <c r="X1476">
        <v>0</v>
      </c>
      <c r="Y1476">
        <v>0</v>
      </c>
      <c r="Z1476">
        <v>432</v>
      </c>
      <c r="AA1476">
        <v>79</v>
      </c>
      <c r="AB1476">
        <v>424</v>
      </c>
      <c r="AC1476">
        <v>0</v>
      </c>
      <c r="AD1476">
        <v>80</v>
      </c>
      <c r="AE1476">
        <v>1120</v>
      </c>
      <c r="AF1476">
        <v>802</v>
      </c>
      <c r="AJ1476">
        <v>5.23</v>
      </c>
      <c r="AK1476" t="str">
        <f t="shared" si="22"/>
        <v>ST052-6200</v>
      </c>
    </row>
    <row r="1477" spans="1:37">
      <c r="A1477" t="s">
        <v>2736</v>
      </c>
      <c r="B1477" t="s">
        <v>2737</v>
      </c>
      <c r="C1477" t="s">
        <v>68</v>
      </c>
      <c r="D1477" t="s">
        <v>2738</v>
      </c>
      <c r="E1477">
        <v>65</v>
      </c>
      <c r="F1477">
        <v>0.1</v>
      </c>
      <c r="G1477">
        <v>617</v>
      </c>
      <c r="H1477">
        <v>837</v>
      </c>
      <c r="I1477">
        <v>1062</v>
      </c>
      <c r="J1477">
        <v>1126</v>
      </c>
      <c r="K1477">
        <v>966</v>
      </c>
      <c r="L1477">
        <v>531</v>
      </c>
      <c r="M1477">
        <v>0</v>
      </c>
      <c r="N1477">
        <v>514</v>
      </c>
      <c r="O1477">
        <v>0</v>
      </c>
      <c r="P1477">
        <v>0</v>
      </c>
      <c r="Q1477">
        <v>452</v>
      </c>
      <c r="R1477">
        <v>1387</v>
      </c>
      <c r="S1477">
        <v>544</v>
      </c>
      <c r="T1477">
        <v>1580</v>
      </c>
      <c r="U1477">
        <v>387</v>
      </c>
      <c r="V1477">
        <v>1567</v>
      </c>
      <c r="W1477">
        <v>1039</v>
      </c>
      <c r="X1477">
        <v>1256</v>
      </c>
      <c r="Y1477">
        <v>1537</v>
      </c>
      <c r="Z1477">
        <v>894</v>
      </c>
      <c r="AA1477">
        <v>1481</v>
      </c>
      <c r="AB1477">
        <v>991</v>
      </c>
      <c r="AC1477">
        <v>1581</v>
      </c>
      <c r="AD1477">
        <v>653</v>
      </c>
      <c r="AE1477">
        <v>13510</v>
      </c>
      <c r="AF1477">
        <v>12504</v>
      </c>
      <c r="AJ1477">
        <v>2.59</v>
      </c>
      <c r="AK1477" t="str">
        <f t="shared" ref="AK1477:AK1540" si="23">MID(A1477,4,10)</f>
        <v>ST054-5000</v>
      </c>
    </row>
    <row r="1478" spans="1:37">
      <c r="A1478" t="s">
        <v>2739</v>
      </c>
      <c r="B1478" t="s">
        <v>2740</v>
      </c>
      <c r="C1478" t="s">
        <v>68</v>
      </c>
      <c r="D1478" t="s">
        <v>2738</v>
      </c>
      <c r="E1478">
        <v>65</v>
      </c>
      <c r="F1478">
        <v>0.3</v>
      </c>
      <c r="G1478">
        <v>255</v>
      </c>
      <c r="H1478">
        <v>625</v>
      </c>
      <c r="I1478">
        <v>587</v>
      </c>
      <c r="J1478">
        <v>674</v>
      </c>
      <c r="K1478">
        <v>895</v>
      </c>
      <c r="L1478">
        <v>281</v>
      </c>
      <c r="M1478">
        <v>0</v>
      </c>
      <c r="N1478">
        <v>213</v>
      </c>
      <c r="O1478">
        <v>0</v>
      </c>
      <c r="P1478">
        <v>0</v>
      </c>
      <c r="Q1478">
        <v>682</v>
      </c>
      <c r="R1478">
        <v>457</v>
      </c>
      <c r="S1478">
        <v>0</v>
      </c>
      <c r="T1478">
        <v>815</v>
      </c>
      <c r="U1478">
        <v>1060</v>
      </c>
      <c r="V1478">
        <v>559</v>
      </c>
      <c r="W1478">
        <v>351</v>
      </c>
      <c r="X1478">
        <v>737</v>
      </c>
      <c r="Y1478">
        <v>911</v>
      </c>
      <c r="Z1478">
        <v>695</v>
      </c>
      <c r="AA1478">
        <v>1191</v>
      </c>
      <c r="AB1478">
        <v>372</v>
      </c>
      <c r="AC1478">
        <v>485</v>
      </c>
      <c r="AD1478">
        <v>912</v>
      </c>
      <c r="AE1478">
        <v>8088</v>
      </c>
      <c r="AF1478">
        <v>8184</v>
      </c>
      <c r="AJ1478">
        <v>2.59</v>
      </c>
      <c r="AK1478" t="str">
        <f t="shared" si="23"/>
        <v>ST054-6200</v>
      </c>
    </row>
    <row r="1479" spans="1:37">
      <c r="A1479" t="s">
        <v>2741</v>
      </c>
      <c r="B1479" t="s">
        <v>2742</v>
      </c>
      <c r="C1479" t="s">
        <v>329</v>
      </c>
      <c r="D1479" t="s">
        <v>2743</v>
      </c>
      <c r="E1479">
        <v>92</v>
      </c>
      <c r="F1479">
        <v>0</v>
      </c>
      <c r="G1479">
        <v>0</v>
      </c>
      <c r="H1479">
        <v>0</v>
      </c>
      <c r="I1479">
        <v>0</v>
      </c>
      <c r="J1479">
        <v>47</v>
      </c>
      <c r="K1479">
        <v>1085</v>
      </c>
      <c r="L1479">
        <v>196</v>
      </c>
      <c r="M1479">
        <v>0</v>
      </c>
      <c r="N1479">
        <v>0</v>
      </c>
      <c r="O1479">
        <v>0</v>
      </c>
      <c r="P1479">
        <v>0</v>
      </c>
      <c r="Q1479">
        <v>1085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304</v>
      </c>
      <c r="AC1479">
        <v>0</v>
      </c>
      <c r="AD1479">
        <v>262</v>
      </c>
      <c r="AE1479">
        <v>566</v>
      </c>
      <c r="AF1479">
        <v>967</v>
      </c>
      <c r="AJ1479">
        <v>5.98</v>
      </c>
      <c r="AK1479" t="str">
        <f t="shared" si="23"/>
        <v>ST202-5000</v>
      </c>
    </row>
    <row r="1480" spans="1:37">
      <c r="A1480" t="s">
        <v>2744</v>
      </c>
      <c r="B1480" t="s">
        <v>2745</v>
      </c>
      <c r="C1480" t="s">
        <v>110</v>
      </c>
      <c r="E1480">
        <v>50</v>
      </c>
      <c r="F1480">
        <v>1.7</v>
      </c>
      <c r="G1480">
        <v>181</v>
      </c>
      <c r="H1480">
        <v>128</v>
      </c>
      <c r="I1480">
        <v>100</v>
      </c>
      <c r="J1480">
        <v>105</v>
      </c>
      <c r="K1480">
        <v>1043</v>
      </c>
      <c r="L1480">
        <v>70</v>
      </c>
      <c r="M1480">
        <v>0</v>
      </c>
      <c r="N1480">
        <v>151</v>
      </c>
      <c r="O1480">
        <v>0</v>
      </c>
      <c r="P1480">
        <v>0</v>
      </c>
      <c r="Q1480">
        <v>892</v>
      </c>
      <c r="R1480">
        <v>248</v>
      </c>
      <c r="S1480">
        <v>0</v>
      </c>
      <c r="T1480">
        <v>200</v>
      </c>
      <c r="U1480">
        <v>183</v>
      </c>
      <c r="V1480">
        <v>0</v>
      </c>
      <c r="W1480">
        <v>219</v>
      </c>
      <c r="X1480">
        <v>0</v>
      </c>
      <c r="Y1480">
        <v>172</v>
      </c>
      <c r="Z1480">
        <v>0</v>
      </c>
      <c r="AA1480">
        <v>105</v>
      </c>
      <c r="AB1480">
        <v>111</v>
      </c>
      <c r="AC1480">
        <v>274</v>
      </c>
      <c r="AD1480">
        <v>0</v>
      </c>
      <c r="AE1480">
        <v>1264</v>
      </c>
      <c r="AF1480">
        <v>827</v>
      </c>
      <c r="AJ1480">
        <v>1.4</v>
      </c>
      <c r="AK1480" t="str">
        <f t="shared" si="23"/>
        <v>ST600-5000</v>
      </c>
    </row>
    <row r="1481" spans="1:37">
      <c r="A1481" t="s">
        <v>2746</v>
      </c>
      <c r="B1481" t="s">
        <v>2747</v>
      </c>
      <c r="C1481" t="s">
        <v>329</v>
      </c>
      <c r="D1481" t="s">
        <v>2748</v>
      </c>
      <c r="E1481">
        <v>92</v>
      </c>
      <c r="F1481">
        <v>0</v>
      </c>
      <c r="G1481">
        <v>165</v>
      </c>
      <c r="H1481">
        <v>0</v>
      </c>
      <c r="I1481">
        <v>142</v>
      </c>
      <c r="J1481">
        <v>1076</v>
      </c>
      <c r="K1481">
        <v>4859</v>
      </c>
      <c r="L1481">
        <v>910</v>
      </c>
      <c r="M1481">
        <v>0</v>
      </c>
      <c r="N1481">
        <v>138</v>
      </c>
      <c r="O1481">
        <v>0</v>
      </c>
      <c r="P1481">
        <v>0</v>
      </c>
      <c r="Q1481">
        <v>4721</v>
      </c>
      <c r="R1481">
        <v>0</v>
      </c>
      <c r="S1481">
        <v>0</v>
      </c>
      <c r="T1481">
        <v>0</v>
      </c>
      <c r="U1481">
        <v>0</v>
      </c>
      <c r="V1481">
        <v>852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388</v>
      </c>
      <c r="AC1481">
        <v>1391</v>
      </c>
      <c r="AD1481">
        <v>10279</v>
      </c>
      <c r="AE1481">
        <v>12910</v>
      </c>
      <c r="AF1481">
        <v>21466</v>
      </c>
      <c r="AJ1481">
        <v>3.71</v>
      </c>
      <c r="AK1481" t="str">
        <f t="shared" si="23"/>
        <v>ST601-5000</v>
      </c>
    </row>
    <row r="1482" spans="1:37">
      <c r="A1482" t="s">
        <v>2749</v>
      </c>
      <c r="B1482" t="s">
        <v>2750</v>
      </c>
      <c r="C1482" t="s">
        <v>68</v>
      </c>
      <c r="D1482" t="s">
        <v>2751</v>
      </c>
      <c r="E1482">
        <v>65</v>
      </c>
      <c r="F1482">
        <v>2.4</v>
      </c>
      <c r="G1482">
        <v>225</v>
      </c>
      <c r="H1482">
        <v>158</v>
      </c>
      <c r="I1482">
        <v>246</v>
      </c>
      <c r="J1482">
        <v>264</v>
      </c>
      <c r="K1482">
        <v>1722</v>
      </c>
      <c r="L1482">
        <v>431</v>
      </c>
      <c r="M1482">
        <v>0</v>
      </c>
      <c r="N1482">
        <v>187</v>
      </c>
      <c r="O1482">
        <v>0</v>
      </c>
      <c r="P1482">
        <v>0</v>
      </c>
      <c r="Q1482">
        <v>1535</v>
      </c>
      <c r="R1482">
        <v>205</v>
      </c>
      <c r="S1482">
        <v>215</v>
      </c>
      <c r="T1482">
        <v>149</v>
      </c>
      <c r="U1482">
        <v>109</v>
      </c>
      <c r="V1482">
        <v>475</v>
      </c>
      <c r="W1482">
        <v>253</v>
      </c>
      <c r="X1482">
        <v>272</v>
      </c>
      <c r="Y1482">
        <v>380</v>
      </c>
      <c r="Z1482">
        <v>0</v>
      </c>
      <c r="AA1482">
        <v>282</v>
      </c>
      <c r="AB1482">
        <v>136</v>
      </c>
      <c r="AC1482">
        <v>126</v>
      </c>
      <c r="AD1482">
        <v>772</v>
      </c>
      <c r="AE1482">
        <v>3169</v>
      </c>
      <c r="AF1482">
        <v>3758</v>
      </c>
      <c r="AJ1482">
        <v>5.48</v>
      </c>
      <c r="AK1482" t="str">
        <f t="shared" si="23"/>
        <v>ST620-5000</v>
      </c>
    </row>
    <row r="1483" spans="1:37">
      <c r="A1483" t="s">
        <v>2752</v>
      </c>
      <c r="B1483" t="s">
        <v>2753</v>
      </c>
      <c r="C1483" t="s">
        <v>68</v>
      </c>
      <c r="D1483" t="s">
        <v>2751</v>
      </c>
      <c r="E1483">
        <v>65</v>
      </c>
      <c r="F1483">
        <v>2.2000000000000002</v>
      </c>
      <c r="G1483">
        <v>73</v>
      </c>
      <c r="H1483">
        <v>75</v>
      </c>
      <c r="I1483">
        <v>70</v>
      </c>
      <c r="J1483">
        <v>76</v>
      </c>
      <c r="K1483">
        <v>710</v>
      </c>
      <c r="L1483">
        <v>142</v>
      </c>
      <c r="M1483">
        <v>0</v>
      </c>
      <c r="N1483">
        <v>61</v>
      </c>
      <c r="O1483">
        <v>0</v>
      </c>
      <c r="P1483">
        <v>0</v>
      </c>
      <c r="Q1483">
        <v>649</v>
      </c>
      <c r="R1483">
        <v>0</v>
      </c>
      <c r="S1483">
        <v>71</v>
      </c>
      <c r="T1483">
        <v>136</v>
      </c>
      <c r="U1483">
        <v>17</v>
      </c>
      <c r="V1483">
        <v>0</v>
      </c>
      <c r="W1483">
        <v>156</v>
      </c>
      <c r="X1483">
        <v>40</v>
      </c>
      <c r="Y1483">
        <v>226</v>
      </c>
      <c r="Z1483">
        <v>42</v>
      </c>
      <c r="AA1483">
        <v>0</v>
      </c>
      <c r="AB1483">
        <v>65</v>
      </c>
      <c r="AC1483">
        <v>0</v>
      </c>
      <c r="AD1483">
        <v>159</v>
      </c>
      <c r="AE1483">
        <v>912</v>
      </c>
      <c r="AF1483">
        <v>634</v>
      </c>
      <c r="AJ1483">
        <v>3.63</v>
      </c>
      <c r="AK1483" t="str">
        <f t="shared" si="23"/>
        <v>ST620-6200</v>
      </c>
    </row>
    <row r="1484" spans="1:37">
      <c r="A1484" t="s">
        <v>2754</v>
      </c>
      <c r="B1484" t="s">
        <v>2755</v>
      </c>
      <c r="C1484" t="s">
        <v>68</v>
      </c>
      <c r="D1484" t="s">
        <v>2756</v>
      </c>
      <c r="E1484">
        <v>65</v>
      </c>
      <c r="F1484">
        <v>0.6</v>
      </c>
      <c r="G1484">
        <v>231</v>
      </c>
      <c r="H1484">
        <v>394</v>
      </c>
      <c r="I1484">
        <v>325</v>
      </c>
      <c r="J1484">
        <v>298</v>
      </c>
      <c r="K1484">
        <v>1140</v>
      </c>
      <c r="L1484">
        <v>275</v>
      </c>
      <c r="M1484">
        <v>0</v>
      </c>
      <c r="N1484">
        <v>193</v>
      </c>
      <c r="O1484">
        <v>0</v>
      </c>
      <c r="P1484">
        <v>0</v>
      </c>
      <c r="Q1484">
        <v>947</v>
      </c>
      <c r="R1484">
        <v>0</v>
      </c>
      <c r="S1484">
        <v>329</v>
      </c>
      <c r="T1484">
        <v>420</v>
      </c>
      <c r="U1484">
        <v>434</v>
      </c>
      <c r="V1484">
        <v>193</v>
      </c>
      <c r="W1484">
        <v>382</v>
      </c>
      <c r="X1484">
        <v>193</v>
      </c>
      <c r="Y1484">
        <v>565</v>
      </c>
      <c r="Z1484">
        <v>123</v>
      </c>
      <c r="AA1484">
        <v>207</v>
      </c>
      <c r="AB1484">
        <v>392</v>
      </c>
      <c r="AC1484">
        <v>245</v>
      </c>
      <c r="AD1484">
        <v>91</v>
      </c>
      <c r="AE1484">
        <v>3574</v>
      </c>
      <c r="AF1484">
        <v>3120</v>
      </c>
      <c r="AJ1484">
        <v>4.3600000000000003</v>
      </c>
      <c r="AK1484" t="str">
        <f t="shared" si="23"/>
        <v>ST623-5000</v>
      </c>
    </row>
    <row r="1485" spans="1:37">
      <c r="A1485" t="s">
        <v>2757</v>
      </c>
      <c r="B1485" t="s">
        <v>2758</v>
      </c>
      <c r="C1485" t="s">
        <v>68</v>
      </c>
      <c r="D1485" t="s">
        <v>2759</v>
      </c>
      <c r="E1485">
        <v>65</v>
      </c>
      <c r="F1485">
        <v>1.5</v>
      </c>
      <c r="G1485">
        <v>42</v>
      </c>
      <c r="H1485">
        <v>162</v>
      </c>
      <c r="I1485">
        <v>109</v>
      </c>
      <c r="J1485">
        <v>205</v>
      </c>
      <c r="K1485">
        <v>994</v>
      </c>
      <c r="L1485">
        <v>273</v>
      </c>
      <c r="M1485">
        <v>0</v>
      </c>
      <c r="N1485">
        <v>35</v>
      </c>
      <c r="O1485">
        <v>0</v>
      </c>
      <c r="P1485">
        <v>0</v>
      </c>
      <c r="Q1485">
        <v>959</v>
      </c>
      <c r="R1485">
        <v>0</v>
      </c>
      <c r="S1485">
        <v>0</v>
      </c>
      <c r="T1485">
        <v>282</v>
      </c>
      <c r="U1485">
        <v>205</v>
      </c>
      <c r="V1485">
        <v>0</v>
      </c>
      <c r="W1485">
        <v>100</v>
      </c>
      <c r="X1485">
        <v>65</v>
      </c>
      <c r="Y1485">
        <v>0</v>
      </c>
      <c r="Z1485">
        <v>96</v>
      </c>
      <c r="AA1485">
        <v>193</v>
      </c>
      <c r="AB1485">
        <v>985</v>
      </c>
      <c r="AC1485">
        <v>190</v>
      </c>
      <c r="AD1485">
        <v>341</v>
      </c>
      <c r="AE1485">
        <v>2457</v>
      </c>
      <c r="AF1485">
        <v>1828</v>
      </c>
      <c r="AJ1485">
        <v>3.8</v>
      </c>
      <c r="AK1485" t="str">
        <f t="shared" si="23"/>
        <v>ST623-6200</v>
      </c>
    </row>
    <row r="1486" spans="1:37">
      <c r="A1486" t="s">
        <v>2760</v>
      </c>
      <c r="B1486" t="s">
        <v>2761</v>
      </c>
      <c r="C1486" t="s">
        <v>101</v>
      </c>
      <c r="E1486">
        <v>65</v>
      </c>
      <c r="F1486">
        <v>0</v>
      </c>
      <c r="G1486">
        <v>17</v>
      </c>
      <c r="H1486">
        <v>0</v>
      </c>
      <c r="I1486">
        <v>21</v>
      </c>
      <c r="J1486">
        <v>47</v>
      </c>
      <c r="K1486">
        <v>0</v>
      </c>
      <c r="L1486">
        <v>75</v>
      </c>
      <c r="M1486">
        <v>0</v>
      </c>
      <c r="N1486">
        <v>14</v>
      </c>
      <c r="O1486">
        <v>0</v>
      </c>
      <c r="P1486">
        <v>0</v>
      </c>
      <c r="Q1486">
        <v>-14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123</v>
      </c>
      <c r="X1486">
        <v>0</v>
      </c>
      <c r="Y1486">
        <v>155</v>
      </c>
      <c r="Z1486">
        <v>13</v>
      </c>
      <c r="AA1486">
        <v>27</v>
      </c>
      <c r="AB1486">
        <v>194</v>
      </c>
      <c r="AC1486">
        <v>51</v>
      </c>
      <c r="AD1486">
        <v>0</v>
      </c>
      <c r="AE1486">
        <v>563</v>
      </c>
      <c r="AF1486">
        <v>579</v>
      </c>
      <c r="AJ1486">
        <v>3.22</v>
      </c>
      <c r="AK1486" t="str">
        <f t="shared" si="23"/>
        <v>ST624-5000</v>
      </c>
    </row>
    <row r="1487" spans="1:37">
      <c r="A1487" t="s">
        <v>2762</v>
      </c>
      <c r="B1487" t="s">
        <v>2761</v>
      </c>
      <c r="C1487" t="s">
        <v>101</v>
      </c>
      <c r="E1487">
        <v>65</v>
      </c>
      <c r="F1487">
        <v>0</v>
      </c>
      <c r="G1487">
        <v>21</v>
      </c>
      <c r="H1487">
        <v>0</v>
      </c>
      <c r="I1487">
        <v>0</v>
      </c>
      <c r="J1487">
        <v>19</v>
      </c>
      <c r="K1487">
        <v>4252</v>
      </c>
      <c r="L1487">
        <v>116</v>
      </c>
      <c r="M1487">
        <v>0</v>
      </c>
      <c r="N1487">
        <v>17</v>
      </c>
      <c r="O1487">
        <v>0</v>
      </c>
      <c r="P1487">
        <v>0</v>
      </c>
      <c r="Q1487">
        <v>4235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149</v>
      </c>
      <c r="AA1487">
        <v>76</v>
      </c>
      <c r="AB1487">
        <v>0</v>
      </c>
      <c r="AC1487">
        <v>0</v>
      </c>
      <c r="AD1487">
        <v>0</v>
      </c>
      <c r="AE1487">
        <v>225</v>
      </c>
      <c r="AF1487">
        <v>2386</v>
      </c>
      <c r="AJ1487">
        <v>3.1</v>
      </c>
      <c r="AK1487" t="str">
        <f t="shared" si="23"/>
        <v>ST624-6200</v>
      </c>
    </row>
    <row r="1488" spans="1:37">
      <c r="A1488" t="s">
        <v>2763</v>
      </c>
      <c r="B1488" t="s">
        <v>2764</v>
      </c>
      <c r="C1488" t="s">
        <v>68</v>
      </c>
      <c r="D1488" t="s">
        <v>2765</v>
      </c>
      <c r="E1488">
        <v>65</v>
      </c>
      <c r="F1488">
        <v>0.4</v>
      </c>
      <c r="G1488">
        <v>519</v>
      </c>
      <c r="H1488">
        <v>330</v>
      </c>
      <c r="I1488">
        <v>214</v>
      </c>
      <c r="J1488">
        <v>192</v>
      </c>
      <c r="K1488">
        <v>986</v>
      </c>
      <c r="L1488">
        <v>238</v>
      </c>
      <c r="M1488">
        <v>0</v>
      </c>
      <c r="N1488">
        <v>432</v>
      </c>
      <c r="O1488">
        <v>0</v>
      </c>
      <c r="P1488">
        <v>0</v>
      </c>
      <c r="Q1488">
        <v>554</v>
      </c>
      <c r="R1488">
        <v>257</v>
      </c>
      <c r="S1488">
        <v>441</v>
      </c>
      <c r="T1488">
        <v>272</v>
      </c>
      <c r="U1488">
        <v>276</v>
      </c>
      <c r="V1488">
        <v>0</v>
      </c>
      <c r="W1488">
        <v>160</v>
      </c>
      <c r="X1488">
        <v>133</v>
      </c>
      <c r="Y1488">
        <v>189</v>
      </c>
      <c r="Z1488">
        <v>63</v>
      </c>
      <c r="AA1488">
        <v>175</v>
      </c>
      <c r="AB1488">
        <v>255</v>
      </c>
      <c r="AC1488">
        <v>168</v>
      </c>
      <c r="AD1488">
        <v>169</v>
      </c>
      <c r="AE1488">
        <v>2301</v>
      </c>
      <c r="AF1488">
        <v>2283</v>
      </c>
      <c r="AJ1488">
        <v>4.8099999999999996</v>
      </c>
      <c r="AK1488" t="str">
        <f t="shared" si="23"/>
        <v>ST627-5000</v>
      </c>
    </row>
    <row r="1489" spans="1:37">
      <c r="A1489" t="s">
        <v>2766</v>
      </c>
      <c r="B1489" t="s">
        <v>2767</v>
      </c>
      <c r="C1489" t="s">
        <v>68</v>
      </c>
      <c r="D1489" t="s">
        <v>2765</v>
      </c>
      <c r="E1489">
        <v>65</v>
      </c>
      <c r="F1489">
        <v>0.8</v>
      </c>
      <c r="G1489">
        <v>127</v>
      </c>
      <c r="H1489">
        <v>103</v>
      </c>
      <c r="I1489">
        <v>124</v>
      </c>
      <c r="J1489">
        <v>105</v>
      </c>
      <c r="K1489">
        <v>455</v>
      </c>
      <c r="L1489">
        <v>148</v>
      </c>
      <c r="M1489">
        <v>0</v>
      </c>
      <c r="N1489">
        <v>106</v>
      </c>
      <c r="O1489">
        <v>0</v>
      </c>
      <c r="P1489">
        <v>0</v>
      </c>
      <c r="Q1489">
        <v>349</v>
      </c>
      <c r="R1489">
        <v>68</v>
      </c>
      <c r="S1489">
        <v>0</v>
      </c>
      <c r="T1489">
        <v>90</v>
      </c>
      <c r="U1489">
        <v>219</v>
      </c>
      <c r="V1489">
        <v>0</v>
      </c>
      <c r="W1489">
        <v>210</v>
      </c>
      <c r="X1489">
        <v>225</v>
      </c>
      <c r="Y1489">
        <v>69</v>
      </c>
      <c r="Z1489">
        <v>170</v>
      </c>
      <c r="AA1489">
        <v>0</v>
      </c>
      <c r="AB1489">
        <v>166</v>
      </c>
      <c r="AC1489">
        <v>33</v>
      </c>
      <c r="AD1489">
        <v>75</v>
      </c>
      <c r="AE1489">
        <v>1257</v>
      </c>
      <c r="AF1489">
        <v>1375</v>
      </c>
      <c r="AJ1489">
        <v>4.8099999999999996</v>
      </c>
      <c r="AK1489" t="str">
        <f t="shared" si="23"/>
        <v>ST627-6200</v>
      </c>
    </row>
    <row r="1490" spans="1:37">
      <c r="A1490" t="s">
        <v>2768</v>
      </c>
      <c r="B1490" t="s">
        <v>2769</v>
      </c>
      <c r="C1490" t="s">
        <v>68</v>
      </c>
      <c r="E1490">
        <v>65</v>
      </c>
      <c r="F1490">
        <v>-0.1</v>
      </c>
      <c r="G1490">
        <v>30</v>
      </c>
      <c r="H1490">
        <v>91</v>
      </c>
      <c r="I1490">
        <v>82</v>
      </c>
      <c r="J1490">
        <v>50</v>
      </c>
      <c r="K1490">
        <v>0</v>
      </c>
      <c r="L1490">
        <v>100</v>
      </c>
      <c r="M1490">
        <v>0</v>
      </c>
      <c r="N1490">
        <v>25</v>
      </c>
      <c r="O1490">
        <v>0</v>
      </c>
      <c r="P1490">
        <v>0</v>
      </c>
      <c r="Q1490">
        <v>-25</v>
      </c>
      <c r="R1490">
        <v>169</v>
      </c>
      <c r="S1490">
        <v>0</v>
      </c>
      <c r="T1490">
        <v>169</v>
      </c>
      <c r="U1490">
        <v>105</v>
      </c>
      <c r="V1490">
        <v>0</v>
      </c>
      <c r="W1490">
        <v>144</v>
      </c>
      <c r="X1490">
        <v>74</v>
      </c>
      <c r="Y1490">
        <v>0</v>
      </c>
      <c r="Z1490">
        <v>0</v>
      </c>
      <c r="AA1490">
        <v>24</v>
      </c>
      <c r="AB1490">
        <v>52</v>
      </c>
      <c r="AC1490">
        <v>28</v>
      </c>
      <c r="AD1490">
        <v>0</v>
      </c>
      <c r="AE1490">
        <v>596</v>
      </c>
      <c r="AF1490">
        <v>48</v>
      </c>
      <c r="AJ1490">
        <v>4.3499999999999996</v>
      </c>
      <c r="AK1490" t="str">
        <f t="shared" si="23"/>
        <v>SV355-5000</v>
      </c>
    </row>
    <row r="1491" spans="1:37">
      <c r="A1491" t="s">
        <v>2770</v>
      </c>
      <c r="B1491" t="s">
        <v>2771</v>
      </c>
      <c r="C1491" t="s">
        <v>68</v>
      </c>
      <c r="E1491">
        <v>65</v>
      </c>
      <c r="F1491">
        <v>0.6</v>
      </c>
      <c r="G1491">
        <v>7</v>
      </c>
      <c r="H1491">
        <v>81</v>
      </c>
      <c r="I1491">
        <v>92</v>
      </c>
      <c r="J1491">
        <v>63</v>
      </c>
      <c r="K1491">
        <v>201</v>
      </c>
      <c r="L1491">
        <v>92</v>
      </c>
      <c r="M1491">
        <v>0</v>
      </c>
      <c r="N1491">
        <v>6</v>
      </c>
      <c r="O1491">
        <v>0</v>
      </c>
      <c r="P1491">
        <v>0</v>
      </c>
      <c r="Q1491">
        <v>195</v>
      </c>
      <c r="R1491">
        <v>126</v>
      </c>
      <c r="S1491">
        <v>0</v>
      </c>
      <c r="T1491">
        <v>192</v>
      </c>
      <c r="U1491">
        <v>52</v>
      </c>
      <c r="V1491">
        <v>195</v>
      </c>
      <c r="W1491">
        <v>54</v>
      </c>
      <c r="X1491">
        <v>58</v>
      </c>
      <c r="Y1491">
        <v>41</v>
      </c>
      <c r="Z1491">
        <v>0</v>
      </c>
      <c r="AA1491">
        <v>33</v>
      </c>
      <c r="AB1491">
        <v>131</v>
      </c>
      <c r="AC1491">
        <v>0</v>
      </c>
      <c r="AD1491">
        <v>0</v>
      </c>
      <c r="AE1491">
        <v>756</v>
      </c>
      <c r="AF1491">
        <v>1915</v>
      </c>
      <c r="AJ1491">
        <v>4.99</v>
      </c>
      <c r="AK1491" t="str">
        <f t="shared" si="23"/>
        <v>SV355-6200</v>
      </c>
    </row>
    <row r="1492" spans="1:37">
      <c r="A1492" t="s">
        <v>2772</v>
      </c>
      <c r="B1492" t="s">
        <v>2773</v>
      </c>
      <c r="C1492" t="s">
        <v>267</v>
      </c>
      <c r="E1492">
        <v>50</v>
      </c>
      <c r="F1492">
        <v>0</v>
      </c>
      <c r="G1492">
        <v>13</v>
      </c>
      <c r="H1492">
        <v>0</v>
      </c>
      <c r="I1492">
        <v>19</v>
      </c>
      <c r="J1492">
        <v>28</v>
      </c>
      <c r="K1492">
        <v>993</v>
      </c>
      <c r="L1492">
        <v>35</v>
      </c>
      <c r="M1492">
        <v>0</v>
      </c>
      <c r="N1492">
        <v>11</v>
      </c>
      <c r="O1492">
        <v>0</v>
      </c>
      <c r="P1492">
        <v>0</v>
      </c>
      <c r="Q1492">
        <v>982</v>
      </c>
      <c r="R1492">
        <v>5</v>
      </c>
      <c r="S1492">
        <v>0</v>
      </c>
      <c r="T1492">
        <v>0</v>
      </c>
      <c r="U1492">
        <v>0</v>
      </c>
      <c r="V1492">
        <v>73</v>
      </c>
      <c r="W1492">
        <v>0</v>
      </c>
      <c r="X1492">
        <v>42</v>
      </c>
      <c r="Y1492">
        <v>92</v>
      </c>
      <c r="Z1492">
        <v>0</v>
      </c>
      <c r="AA1492">
        <v>85</v>
      </c>
      <c r="AB1492">
        <v>0</v>
      </c>
      <c r="AC1492">
        <v>0</v>
      </c>
      <c r="AD1492">
        <v>39</v>
      </c>
      <c r="AE1492">
        <v>331</v>
      </c>
      <c r="AF1492">
        <v>192</v>
      </c>
      <c r="AJ1492">
        <v>3.4</v>
      </c>
      <c r="AK1492" t="str">
        <f t="shared" si="23"/>
        <v>SV730-5000</v>
      </c>
    </row>
    <row r="1493" spans="1:37">
      <c r="A1493" t="s">
        <v>2774</v>
      </c>
      <c r="B1493" t="s">
        <v>2773</v>
      </c>
      <c r="C1493" t="s">
        <v>267</v>
      </c>
      <c r="E1493">
        <v>50</v>
      </c>
      <c r="F1493">
        <v>0</v>
      </c>
      <c r="G1493">
        <v>0</v>
      </c>
      <c r="H1493">
        <v>0</v>
      </c>
      <c r="I1493">
        <v>0</v>
      </c>
      <c r="J1493">
        <v>13</v>
      </c>
      <c r="K1493">
        <v>2799</v>
      </c>
      <c r="L1493">
        <v>7</v>
      </c>
      <c r="M1493">
        <v>0</v>
      </c>
      <c r="N1493">
        <v>0</v>
      </c>
      <c r="O1493">
        <v>0</v>
      </c>
      <c r="P1493">
        <v>0</v>
      </c>
      <c r="Q1493">
        <v>2799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57</v>
      </c>
      <c r="AC1493">
        <v>42</v>
      </c>
      <c r="AD1493">
        <v>60</v>
      </c>
      <c r="AE1493">
        <v>159</v>
      </c>
      <c r="AF1493">
        <v>238</v>
      </c>
      <c r="AJ1493">
        <v>4.93</v>
      </c>
      <c r="AK1493" t="str">
        <f t="shared" si="23"/>
        <v>SV730-6200</v>
      </c>
    </row>
    <row r="1494" spans="1:37">
      <c r="A1494" t="s">
        <v>2775</v>
      </c>
      <c r="B1494" t="s">
        <v>2776</v>
      </c>
      <c r="C1494" t="s">
        <v>267</v>
      </c>
      <c r="D1494" t="s">
        <v>2700</v>
      </c>
      <c r="E1494">
        <v>50</v>
      </c>
      <c r="F1494">
        <v>4.0999999999999996</v>
      </c>
      <c r="G1494">
        <v>188</v>
      </c>
      <c r="H1494">
        <v>63</v>
      </c>
      <c r="I1494">
        <v>75</v>
      </c>
      <c r="J1494">
        <v>64</v>
      </c>
      <c r="K1494">
        <v>1202</v>
      </c>
      <c r="L1494">
        <v>96</v>
      </c>
      <c r="M1494">
        <v>0</v>
      </c>
      <c r="N1494">
        <v>157</v>
      </c>
      <c r="O1494">
        <v>0</v>
      </c>
      <c r="P1494">
        <v>0</v>
      </c>
      <c r="Q1494">
        <v>1045</v>
      </c>
      <c r="R1494">
        <v>64</v>
      </c>
      <c r="S1494">
        <v>41</v>
      </c>
      <c r="T1494">
        <v>80</v>
      </c>
      <c r="U1494">
        <v>69</v>
      </c>
      <c r="V1494">
        <v>229</v>
      </c>
      <c r="W1494">
        <v>0</v>
      </c>
      <c r="X1494">
        <v>31</v>
      </c>
      <c r="Y1494">
        <v>16</v>
      </c>
      <c r="Z1494">
        <v>17</v>
      </c>
      <c r="AA1494">
        <v>169</v>
      </c>
      <c r="AB1494">
        <v>31</v>
      </c>
      <c r="AC1494">
        <v>0</v>
      </c>
      <c r="AD1494">
        <v>87</v>
      </c>
      <c r="AE1494">
        <v>770</v>
      </c>
      <c r="AF1494">
        <v>629</v>
      </c>
      <c r="AJ1494">
        <v>4.8099999999999996</v>
      </c>
      <c r="AK1494" t="str">
        <f t="shared" si="23"/>
        <v>SV741-5000</v>
      </c>
    </row>
    <row r="1495" spans="1:37">
      <c r="A1495" t="s">
        <v>2777</v>
      </c>
      <c r="B1495" t="s">
        <v>2776</v>
      </c>
      <c r="C1495" t="s">
        <v>267</v>
      </c>
      <c r="D1495" t="s">
        <v>2700</v>
      </c>
      <c r="E1495">
        <v>50</v>
      </c>
      <c r="F1495">
        <v>4.7</v>
      </c>
      <c r="G1495">
        <v>14</v>
      </c>
      <c r="H1495">
        <v>40</v>
      </c>
      <c r="I1495">
        <v>58</v>
      </c>
      <c r="J1495">
        <v>54</v>
      </c>
      <c r="K1495">
        <v>776</v>
      </c>
      <c r="L1495">
        <v>110</v>
      </c>
      <c r="M1495">
        <v>0</v>
      </c>
      <c r="N1495">
        <v>12</v>
      </c>
      <c r="O1495">
        <v>0</v>
      </c>
      <c r="P1495">
        <v>0</v>
      </c>
      <c r="Q1495">
        <v>764</v>
      </c>
      <c r="R1495">
        <v>83</v>
      </c>
      <c r="S1495">
        <v>30</v>
      </c>
      <c r="T1495">
        <v>0</v>
      </c>
      <c r="U1495">
        <v>91</v>
      </c>
      <c r="V1495">
        <v>130</v>
      </c>
      <c r="W1495">
        <v>25</v>
      </c>
      <c r="X1495">
        <v>74</v>
      </c>
      <c r="Y1495">
        <v>0</v>
      </c>
      <c r="Z1495">
        <v>79</v>
      </c>
      <c r="AA1495">
        <v>0</v>
      </c>
      <c r="AB1495">
        <v>107</v>
      </c>
      <c r="AC1495">
        <v>112</v>
      </c>
      <c r="AD1495">
        <v>0</v>
      </c>
      <c r="AE1495">
        <v>648</v>
      </c>
      <c r="AF1495">
        <v>1462</v>
      </c>
      <c r="AJ1495">
        <v>4.67</v>
      </c>
      <c r="AK1495" t="str">
        <f t="shared" si="23"/>
        <v>SV741-6200</v>
      </c>
    </row>
    <row r="1496" spans="1:37">
      <c r="A1496" t="s">
        <v>2778</v>
      </c>
      <c r="B1496" t="s">
        <v>2779</v>
      </c>
      <c r="C1496" t="s">
        <v>68</v>
      </c>
      <c r="D1496" t="s">
        <v>2780</v>
      </c>
      <c r="E1496">
        <v>75</v>
      </c>
      <c r="F1496">
        <v>0.8</v>
      </c>
      <c r="G1496">
        <v>236</v>
      </c>
      <c r="H1496">
        <v>97</v>
      </c>
      <c r="I1496">
        <v>134</v>
      </c>
      <c r="J1496">
        <v>96</v>
      </c>
      <c r="K1496">
        <v>514</v>
      </c>
      <c r="L1496">
        <v>64</v>
      </c>
      <c r="M1496">
        <v>0</v>
      </c>
      <c r="N1496">
        <v>197</v>
      </c>
      <c r="O1496">
        <v>0</v>
      </c>
      <c r="P1496">
        <v>0</v>
      </c>
      <c r="Q1496">
        <v>317</v>
      </c>
      <c r="R1496">
        <v>0</v>
      </c>
      <c r="S1496">
        <v>0</v>
      </c>
      <c r="T1496">
        <v>142</v>
      </c>
      <c r="U1496">
        <v>150</v>
      </c>
      <c r="V1496">
        <v>162</v>
      </c>
      <c r="W1496">
        <v>227</v>
      </c>
      <c r="X1496">
        <v>122</v>
      </c>
      <c r="Y1496">
        <v>100</v>
      </c>
      <c r="Z1496">
        <v>72</v>
      </c>
      <c r="AA1496">
        <v>0</v>
      </c>
      <c r="AB1496">
        <v>63</v>
      </c>
      <c r="AC1496">
        <v>118</v>
      </c>
      <c r="AD1496">
        <v>0</v>
      </c>
      <c r="AE1496">
        <v>1156</v>
      </c>
      <c r="AF1496">
        <v>482</v>
      </c>
      <c r="AJ1496">
        <v>5.24</v>
      </c>
      <c r="AK1496" t="str">
        <f t="shared" si="23"/>
        <v>SW704-5000</v>
      </c>
    </row>
    <row r="1497" spans="1:37">
      <c r="A1497" t="s">
        <v>2781</v>
      </c>
      <c r="B1497" t="s">
        <v>2782</v>
      </c>
      <c r="C1497" t="s">
        <v>68</v>
      </c>
      <c r="D1497" t="s">
        <v>2783</v>
      </c>
      <c r="E1497">
        <v>75</v>
      </c>
      <c r="F1497">
        <v>4</v>
      </c>
      <c r="G1497">
        <v>80</v>
      </c>
      <c r="H1497">
        <v>58</v>
      </c>
      <c r="I1497">
        <v>97</v>
      </c>
      <c r="J1497">
        <v>62</v>
      </c>
      <c r="K1497">
        <v>992</v>
      </c>
      <c r="L1497">
        <v>126</v>
      </c>
      <c r="M1497">
        <v>0</v>
      </c>
      <c r="N1497">
        <v>67</v>
      </c>
      <c r="O1497">
        <v>0</v>
      </c>
      <c r="P1497">
        <v>0</v>
      </c>
      <c r="Q1497">
        <v>925</v>
      </c>
      <c r="R1497">
        <v>53</v>
      </c>
      <c r="S1497">
        <v>0</v>
      </c>
      <c r="T1497">
        <v>173</v>
      </c>
      <c r="U1497">
        <v>0</v>
      </c>
      <c r="V1497">
        <v>238</v>
      </c>
      <c r="W1497">
        <v>79</v>
      </c>
      <c r="X1497">
        <v>91</v>
      </c>
      <c r="Y1497">
        <v>0</v>
      </c>
      <c r="Z1497">
        <v>0</v>
      </c>
      <c r="AA1497">
        <v>37</v>
      </c>
      <c r="AB1497">
        <v>0</v>
      </c>
      <c r="AC1497">
        <v>124</v>
      </c>
      <c r="AD1497">
        <v>0</v>
      </c>
      <c r="AE1497">
        <v>742</v>
      </c>
      <c r="AF1497">
        <v>1644</v>
      </c>
      <c r="AJ1497">
        <v>4.49</v>
      </c>
      <c r="AK1497" t="str">
        <f t="shared" si="23"/>
        <v>SW704-6200</v>
      </c>
    </row>
    <row r="1498" spans="1:37">
      <c r="A1498" t="s">
        <v>2784</v>
      </c>
      <c r="B1498" t="s">
        <v>2785</v>
      </c>
      <c r="C1498" t="s">
        <v>101</v>
      </c>
      <c r="D1498" t="s">
        <v>2786</v>
      </c>
      <c r="E1498">
        <v>92</v>
      </c>
      <c r="F1498">
        <v>0</v>
      </c>
      <c r="G1498">
        <v>135</v>
      </c>
      <c r="H1498">
        <v>0</v>
      </c>
      <c r="I1498">
        <v>50</v>
      </c>
      <c r="J1498">
        <v>72</v>
      </c>
      <c r="K1498">
        <v>0</v>
      </c>
      <c r="L1498">
        <v>185</v>
      </c>
      <c r="M1498">
        <v>0</v>
      </c>
      <c r="N1498">
        <v>113</v>
      </c>
      <c r="O1498">
        <v>0</v>
      </c>
      <c r="P1498">
        <v>0</v>
      </c>
      <c r="Q1498">
        <v>-113</v>
      </c>
      <c r="R1498">
        <v>0</v>
      </c>
      <c r="S1498">
        <v>0</v>
      </c>
      <c r="T1498">
        <v>0</v>
      </c>
      <c r="U1498">
        <v>0</v>
      </c>
      <c r="V1498">
        <v>297</v>
      </c>
      <c r="W1498">
        <v>0</v>
      </c>
      <c r="X1498">
        <v>0</v>
      </c>
      <c r="Y1498">
        <v>0</v>
      </c>
      <c r="Z1498">
        <v>0</v>
      </c>
      <c r="AA1498">
        <v>494</v>
      </c>
      <c r="AB1498">
        <v>0</v>
      </c>
      <c r="AC1498">
        <v>0</v>
      </c>
      <c r="AD1498">
        <v>77</v>
      </c>
      <c r="AE1498">
        <v>868</v>
      </c>
      <c r="AF1498">
        <v>0</v>
      </c>
      <c r="AJ1498">
        <v>3.21</v>
      </c>
      <c r="AK1498" t="str">
        <f t="shared" si="23"/>
        <v>SW705-3700</v>
      </c>
    </row>
    <row r="1499" spans="1:37">
      <c r="A1499" t="s">
        <v>2787</v>
      </c>
      <c r="B1499" t="s">
        <v>2785</v>
      </c>
      <c r="C1499" t="s">
        <v>101</v>
      </c>
      <c r="D1499" t="s">
        <v>2788</v>
      </c>
      <c r="E1499">
        <v>92</v>
      </c>
      <c r="F1499">
        <v>2.5</v>
      </c>
      <c r="G1499">
        <v>117</v>
      </c>
      <c r="H1499">
        <v>305</v>
      </c>
      <c r="I1499">
        <v>251</v>
      </c>
      <c r="J1499">
        <v>202</v>
      </c>
      <c r="K1499">
        <v>3201</v>
      </c>
      <c r="L1499">
        <v>296</v>
      </c>
      <c r="M1499">
        <v>0</v>
      </c>
      <c r="N1499">
        <v>98</v>
      </c>
      <c r="O1499">
        <v>0</v>
      </c>
      <c r="P1499">
        <v>0</v>
      </c>
      <c r="Q1499">
        <v>3103</v>
      </c>
      <c r="R1499">
        <v>373</v>
      </c>
      <c r="S1499">
        <v>480</v>
      </c>
      <c r="T1499">
        <v>67</v>
      </c>
      <c r="U1499">
        <v>368</v>
      </c>
      <c r="V1499">
        <v>0</v>
      </c>
      <c r="W1499">
        <v>175</v>
      </c>
      <c r="X1499">
        <v>413</v>
      </c>
      <c r="Y1499">
        <v>131</v>
      </c>
      <c r="Z1499">
        <v>152</v>
      </c>
      <c r="AA1499">
        <v>412</v>
      </c>
      <c r="AB1499">
        <v>0</v>
      </c>
      <c r="AC1499">
        <v>0</v>
      </c>
      <c r="AD1499">
        <v>225</v>
      </c>
      <c r="AE1499">
        <v>2423</v>
      </c>
      <c r="AF1499">
        <v>3186</v>
      </c>
      <c r="AJ1499">
        <v>4.26</v>
      </c>
      <c r="AK1499" t="str">
        <f t="shared" si="23"/>
        <v>SW705-5000</v>
      </c>
    </row>
    <row r="1500" spans="1:37">
      <c r="A1500" t="s">
        <v>2789</v>
      </c>
      <c r="B1500" t="s">
        <v>2785</v>
      </c>
      <c r="C1500" t="s">
        <v>101</v>
      </c>
      <c r="D1500" t="s">
        <v>2788</v>
      </c>
      <c r="E1500">
        <v>92</v>
      </c>
      <c r="F1500">
        <v>25.2</v>
      </c>
      <c r="G1500">
        <v>0</v>
      </c>
      <c r="H1500">
        <v>15</v>
      </c>
      <c r="I1500">
        <v>34</v>
      </c>
      <c r="J1500">
        <v>30</v>
      </c>
      <c r="K1500">
        <v>1512</v>
      </c>
      <c r="L1500">
        <v>31</v>
      </c>
      <c r="M1500">
        <v>0</v>
      </c>
      <c r="N1500">
        <v>0</v>
      </c>
      <c r="O1500">
        <v>0</v>
      </c>
      <c r="P1500">
        <v>0</v>
      </c>
      <c r="Q1500">
        <v>1512</v>
      </c>
      <c r="R1500">
        <v>59</v>
      </c>
      <c r="S1500">
        <v>0</v>
      </c>
      <c r="T1500">
        <v>45</v>
      </c>
      <c r="U1500">
        <v>0</v>
      </c>
      <c r="V1500">
        <v>0</v>
      </c>
      <c r="W1500">
        <v>0</v>
      </c>
      <c r="X1500">
        <v>156</v>
      </c>
      <c r="Y1500">
        <v>0</v>
      </c>
      <c r="Z1500">
        <v>160</v>
      </c>
      <c r="AA1500">
        <v>0</v>
      </c>
      <c r="AB1500">
        <v>0</v>
      </c>
      <c r="AC1500">
        <v>0</v>
      </c>
      <c r="AD1500">
        <v>0</v>
      </c>
      <c r="AE1500">
        <v>361</v>
      </c>
      <c r="AF1500">
        <v>788</v>
      </c>
      <c r="AJ1500">
        <v>4.26</v>
      </c>
      <c r="AK1500" t="str">
        <f t="shared" si="23"/>
        <v>SW705-6200</v>
      </c>
    </row>
    <row r="1501" spans="1:37">
      <c r="A1501" t="s">
        <v>2790</v>
      </c>
      <c r="B1501" t="s">
        <v>2791</v>
      </c>
      <c r="C1501" t="s">
        <v>68</v>
      </c>
      <c r="D1501" t="s">
        <v>2792</v>
      </c>
      <c r="E1501">
        <v>65</v>
      </c>
      <c r="F1501">
        <v>14</v>
      </c>
      <c r="G1501">
        <v>0</v>
      </c>
      <c r="H1501">
        <v>16</v>
      </c>
      <c r="I1501">
        <v>8</v>
      </c>
      <c r="J1501">
        <v>14</v>
      </c>
      <c r="K1501">
        <v>898</v>
      </c>
      <c r="L1501">
        <v>9</v>
      </c>
      <c r="M1501">
        <v>0</v>
      </c>
      <c r="N1501">
        <v>0</v>
      </c>
      <c r="O1501">
        <v>0</v>
      </c>
      <c r="P1501">
        <v>0</v>
      </c>
      <c r="Q1501">
        <v>898</v>
      </c>
      <c r="R1501">
        <v>0</v>
      </c>
      <c r="S1501">
        <v>0</v>
      </c>
      <c r="T1501">
        <v>40</v>
      </c>
      <c r="U1501">
        <v>8</v>
      </c>
      <c r="V1501">
        <v>0</v>
      </c>
      <c r="W1501">
        <v>0</v>
      </c>
      <c r="X1501">
        <v>0</v>
      </c>
      <c r="Y1501">
        <v>41</v>
      </c>
      <c r="Z1501">
        <v>0</v>
      </c>
      <c r="AA1501">
        <v>0</v>
      </c>
      <c r="AB1501">
        <v>44</v>
      </c>
      <c r="AC1501">
        <v>34</v>
      </c>
      <c r="AD1501">
        <v>0</v>
      </c>
      <c r="AE1501">
        <v>167</v>
      </c>
      <c r="AF1501">
        <v>142</v>
      </c>
      <c r="AJ1501">
        <v>4.97</v>
      </c>
      <c r="AK1501" t="str">
        <f t="shared" si="23"/>
        <v>SW725-5000</v>
      </c>
    </row>
    <row r="1502" spans="1:37">
      <c r="A1502" t="s">
        <v>2793</v>
      </c>
      <c r="B1502" t="s">
        <v>2794</v>
      </c>
      <c r="C1502" t="s">
        <v>68</v>
      </c>
      <c r="D1502" t="s">
        <v>2792</v>
      </c>
      <c r="E1502">
        <v>65</v>
      </c>
      <c r="F1502">
        <v>88.5</v>
      </c>
      <c r="G1502">
        <v>0</v>
      </c>
      <c r="H1502">
        <v>9</v>
      </c>
      <c r="I1502">
        <v>5</v>
      </c>
      <c r="J1502">
        <v>42</v>
      </c>
      <c r="K1502">
        <v>3303</v>
      </c>
      <c r="L1502">
        <v>110</v>
      </c>
      <c r="M1502">
        <v>0</v>
      </c>
      <c r="N1502">
        <v>0</v>
      </c>
      <c r="O1502">
        <v>0</v>
      </c>
      <c r="P1502">
        <v>0</v>
      </c>
      <c r="Q1502">
        <v>3303</v>
      </c>
      <c r="R1502">
        <v>0</v>
      </c>
      <c r="S1502">
        <v>0</v>
      </c>
      <c r="T1502">
        <v>28</v>
      </c>
      <c r="U1502">
        <v>0</v>
      </c>
      <c r="V1502">
        <v>0</v>
      </c>
      <c r="W1502">
        <v>0</v>
      </c>
      <c r="X1502">
        <v>0</v>
      </c>
      <c r="Y1502">
        <v>139</v>
      </c>
      <c r="Z1502">
        <v>76</v>
      </c>
      <c r="AA1502">
        <v>0</v>
      </c>
      <c r="AB1502">
        <v>264</v>
      </c>
      <c r="AC1502">
        <v>0</v>
      </c>
      <c r="AD1502">
        <v>0</v>
      </c>
      <c r="AE1502">
        <v>507</v>
      </c>
      <c r="AF1502">
        <v>686</v>
      </c>
      <c r="AJ1502">
        <v>5.29</v>
      </c>
      <c r="AK1502" t="str">
        <f t="shared" si="23"/>
        <v>SW725-6200</v>
      </c>
    </row>
    <row r="1503" spans="1:37">
      <c r="A1503" t="s">
        <v>6019</v>
      </c>
      <c r="B1503" t="s">
        <v>6020</v>
      </c>
      <c r="C1503" t="s">
        <v>68</v>
      </c>
      <c r="D1503" t="s">
        <v>6021</v>
      </c>
      <c r="E1503">
        <v>80</v>
      </c>
      <c r="F1503">
        <v>0</v>
      </c>
      <c r="G1503">
        <v>13</v>
      </c>
      <c r="H1503">
        <v>0</v>
      </c>
      <c r="I1503">
        <v>7</v>
      </c>
      <c r="J1503">
        <v>60</v>
      </c>
      <c r="K1503">
        <v>0</v>
      </c>
      <c r="L1503">
        <v>20</v>
      </c>
      <c r="M1503">
        <v>0</v>
      </c>
      <c r="N1503">
        <v>11</v>
      </c>
      <c r="O1503">
        <v>0</v>
      </c>
      <c r="P1503">
        <v>0</v>
      </c>
      <c r="Q1503">
        <v>-11</v>
      </c>
      <c r="R1503">
        <v>33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39</v>
      </c>
      <c r="Y1503">
        <v>293</v>
      </c>
      <c r="Z1503">
        <v>0</v>
      </c>
      <c r="AA1503">
        <v>15</v>
      </c>
      <c r="AB1503">
        <v>0</v>
      </c>
      <c r="AC1503">
        <v>273</v>
      </c>
      <c r="AD1503">
        <v>100</v>
      </c>
      <c r="AE1503">
        <v>720</v>
      </c>
      <c r="AF1503">
        <v>252</v>
      </c>
      <c r="AJ1503">
        <v>3.46</v>
      </c>
      <c r="AK1503" t="str">
        <f t="shared" si="23"/>
        <v>SW727-3700</v>
      </c>
    </row>
    <row r="1504" spans="1:37">
      <c r="A1504" t="s">
        <v>2795</v>
      </c>
      <c r="B1504" t="s">
        <v>2796</v>
      </c>
      <c r="C1504" t="s">
        <v>68</v>
      </c>
      <c r="D1504" t="s">
        <v>2797</v>
      </c>
      <c r="E1504">
        <v>80</v>
      </c>
      <c r="F1504">
        <v>0.7</v>
      </c>
      <c r="G1504">
        <v>776</v>
      </c>
      <c r="H1504">
        <v>2014</v>
      </c>
      <c r="I1504">
        <v>1736</v>
      </c>
      <c r="J1504">
        <v>1800</v>
      </c>
      <c r="K1504">
        <v>6421</v>
      </c>
      <c r="L1504">
        <v>766</v>
      </c>
      <c r="M1504">
        <v>0</v>
      </c>
      <c r="N1504">
        <v>647</v>
      </c>
      <c r="O1504">
        <v>0</v>
      </c>
      <c r="P1504">
        <v>0</v>
      </c>
      <c r="Q1504">
        <v>5774</v>
      </c>
      <c r="R1504">
        <v>465</v>
      </c>
      <c r="S1504">
        <v>2213</v>
      </c>
      <c r="T1504">
        <v>2058</v>
      </c>
      <c r="U1504">
        <v>1772</v>
      </c>
      <c r="V1504">
        <v>1911</v>
      </c>
      <c r="W1504">
        <v>836</v>
      </c>
      <c r="X1504">
        <v>1626</v>
      </c>
      <c r="Y1504">
        <v>3146</v>
      </c>
      <c r="Z1504">
        <v>966</v>
      </c>
      <c r="AA1504">
        <v>1296</v>
      </c>
      <c r="AB1504">
        <v>1667</v>
      </c>
      <c r="AC1504">
        <v>2022</v>
      </c>
      <c r="AD1504">
        <v>2085</v>
      </c>
      <c r="AE1504">
        <v>21598</v>
      </c>
      <c r="AF1504">
        <v>16342</v>
      </c>
      <c r="AJ1504">
        <v>3.02</v>
      </c>
      <c r="AK1504" t="str">
        <f t="shared" si="23"/>
        <v>SW727-5000</v>
      </c>
    </row>
    <row r="1505" spans="1:37">
      <c r="A1505" t="s">
        <v>2798</v>
      </c>
      <c r="B1505" t="s">
        <v>2799</v>
      </c>
      <c r="C1505" t="s">
        <v>68</v>
      </c>
      <c r="D1505" t="s">
        <v>2797</v>
      </c>
      <c r="E1505">
        <v>80</v>
      </c>
      <c r="F1505">
        <v>1.3</v>
      </c>
      <c r="G1505">
        <v>391</v>
      </c>
      <c r="H1505">
        <v>682</v>
      </c>
      <c r="I1505">
        <v>841</v>
      </c>
      <c r="J1505">
        <v>945</v>
      </c>
      <c r="K1505">
        <v>3869</v>
      </c>
      <c r="L1505">
        <v>866</v>
      </c>
      <c r="M1505">
        <v>46</v>
      </c>
      <c r="N1505">
        <v>326</v>
      </c>
      <c r="O1505">
        <v>0</v>
      </c>
      <c r="P1505">
        <v>0</v>
      </c>
      <c r="Q1505">
        <v>3543</v>
      </c>
      <c r="R1505">
        <v>780</v>
      </c>
      <c r="S1505">
        <v>379</v>
      </c>
      <c r="T1505">
        <v>973</v>
      </c>
      <c r="U1505">
        <v>694</v>
      </c>
      <c r="V1505">
        <v>912</v>
      </c>
      <c r="W1505">
        <v>827</v>
      </c>
      <c r="X1505">
        <v>1262</v>
      </c>
      <c r="Y1505">
        <v>1287</v>
      </c>
      <c r="Z1505">
        <v>856</v>
      </c>
      <c r="AA1505">
        <v>1178</v>
      </c>
      <c r="AB1505">
        <v>803</v>
      </c>
      <c r="AC1505">
        <v>931</v>
      </c>
      <c r="AD1505">
        <v>1242</v>
      </c>
      <c r="AE1505">
        <v>11344</v>
      </c>
      <c r="AF1505">
        <v>9942</v>
      </c>
      <c r="AJ1505">
        <v>3.02</v>
      </c>
      <c r="AK1505" t="str">
        <f t="shared" si="23"/>
        <v>SW727-6200</v>
      </c>
    </row>
    <row r="1506" spans="1:37">
      <c r="A1506" t="s">
        <v>2801</v>
      </c>
      <c r="B1506" t="s">
        <v>2802</v>
      </c>
      <c r="C1506" t="s">
        <v>68</v>
      </c>
      <c r="D1506" t="s">
        <v>2800</v>
      </c>
      <c r="E1506">
        <v>75</v>
      </c>
      <c r="F1506">
        <v>0.7</v>
      </c>
      <c r="G1506">
        <v>124</v>
      </c>
      <c r="H1506">
        <v>235</v>
      </c>
      <c r="I1506">
        <v>243</v>
      </c>
      <c r="J1506">
        <v>235</v>
      </c>
      <c r="K1506">
        <v>793</v>
      </c>
      <c r="L1506">
        <v>261</v>
      </c>
      <c r="M1506">
        <v>0</v>
      </c>
      <c r="N1506">
        <v>103</v>
      </c>
      <c r="O1506">
        <v>0</v>
      </c>
      <c r="P1506">
        <v>0</v>
      </c>
      <c r="Q1506">
        <v>690</v>
      </c>
      <c r="R1506">
        <v>0</v>
      </c>
      <c r="S1506">
        <v>182</v>
      </c>
      <c r="T1506">
        <v>130</v>
      </c>
      <c r="U1506">
        <v>394</v>
      </c>
      <c r="V1506">
        <v>296</v>
      </c>
      <c r="W1506">
        <v>62</v>
      </c>
      <c r="X1506">
        <v>396</v>
      </c>
      <c r="Y1506">
        <v>0</v>
      </c>
      <c r="Z1506">
        <v>453</v>
      </c>
      <c r="AA1506">
        <v>528</v>
      </c>
      <c r="AB1506">
        <v>277</v>
      </c>
      <c r="AC1506">
        <v>98</v>
      </c>
      <c r="AD1506">
        <v>0</v>
      </c>
      <c r="AE1506">
        <v>2816</v>
      </c>
      <c r="AF1506">
        <v>2438</v>
      </c>
      <c r="AJ1506">
        <v>5.9</v>
      </c>
      <c r="AK1506" t="str">
        <f t="shared" si="23"/>
        <v>SW732-5000</v>
      </c>
    </row>
    <row r="1507" spans="1:37">
      <c r="A1507" t="s">
        <v>2803</v>
      </c>
      <c r="B1507" t="s">
        <v>2804</v>
      </c>
      <c r="C1507" t="s">
        <v>68</v>
      </c>
      <c r="D1507" t="s">
        <v>2805</v>
      </c>
      <c r="E1507">
        <v>75</v>
      </c>
      <c r="F1507">
        <v>3.6</v>
      </c>
      <c r="G1507">
        <v>36</v>
      </c>
      <c r="H1507">
        <v>117</v>
      </c>
      <c r="I1507">
        <v>70</v>
      </c>
      <c r="J1507">
        <v>119</v>
      </c>
      <c r="K1507">
        <v>1731</v>
      </c>
      <c r="L1507">
        <v>208</v>
      </c>
      <c r="M1507">
        <v>0</v>
      </c>
      <c r="N1507">
        <v>30</v>
      </c>
      <c r="O1507">
        <v>0</v>
      </c>
      <c r="P1507">
        <v>0</v>
      </c>
      <c r="Q1507">
        <v>1701</v>
      </c>
      <c r="R1507">
        <v>0</v>
      </c>
      <c r="S1507">
        <v>139</v>
      </c>
      <c r="T1507">
        <v>171</v>
      </c>
      <c r="U1507">
        <v>40</v>
      </c>
      <c r="V1507">
        <v>69</v>
      </c>
      <c r="W1507">
        <v>0</v>
      </c>
      <c r="X1507">
        <v>0</v>
      </c>
      <c r="Y1507">
        <v>180</v>
      </c>
      <c r="Z1507">
        <v>0</v>
      </c>
      <c r="AA1507">
        <v>592</v>
      </c>
      <c r="AB1507">
        <v>177</v>
      </c>
      <c r="AC1507">
        <v>0</v>
      </c>
      <c r="AD1507">
        <v>64</v>
      </c>
      <c r="AE1507">
        <v>1432</v>
      </c>
      <c r="AF1507">
        <v>722</v>
      </c>
      <c r="AJ1507">
        <v>5.9</v>
      </c>
      <c r="AK1507" t="str">
        <f t="shared" si="23"/>
        <v>SW732-6200</v>
      </c>
    </row>
    <row r="1508" spans="1:37">
      <c r="A1508" t="s">
        <v>2806</v>
      </c>
      <c r="B1508" t="s">
        <v>2807</v>
      </c>
      <c r="C1508" t="s">
        <v>1562</v>
      </c>
      <c r="D1508" t="s">
        <v>2808</v>
      </c>
      <c r="E1508">
        <v>92</v>
      </c>
      <c r="F1508">
        <v>1.4</v>
      </c>
      <c r="G1508">
        <v>1146</v>
      </c>
      <c r="H1508">
        <v>2219</v>
      </c>
      <c r="I1508">
        <v>1735</v>
      </c>
      <c r="J1508">
        <v>1470</v>
      </c>
      <c r="K1508">
        <v>13155</v>
      </c>
      <c r="L1508">
        <v>1531</v>
      </c>
      <c r="M1508">
        <v>0</v>
      </c>
      <c r="N1508">
        <v>955</v>
      </c>
      <c r="O1508">
        <v>0</v>
      </c>
      <c r="P1508">
        <v>0</v>
      </c>
      <c r="Q1508">
        <v>12200</v>
      </c>
      <c r="R1508">
        <v>1389</v>
      </c>
      <c r="S1508">
        <v>2249</v>
      </c>
      <c r="T1508">
        <v>2088</v>
      </c>
      <c r="U1508">
        <v>2319</v>
      </c>
      <c r="V1508">
        <v>2165</v>
      </c>
      <c r="W1508">
        <v>251</v>
      </c>
      <c r="X1508">
        <v>1339</v>
      </c>
      <c r="Y1508">
        <v>1768</v>
      </c>
      <c r="Z1508">
        <v>1272</v>
      </c>
      <c r="AA1508">
        <v>1403</v>
      </c>
      <c r="AB1508">
        <v>279</v>
      </c>
      <c r="AC1508">
        <v>1488</v>
      </c>
      <c r="AD1508">
        <v>1013</v>
      </c>
      <c r="AE1508">
        <v>17634</v>
      </c>
      <c r="AF1508">
        <v>16708</v>
      </c>
      <c r="AG1508" t="s">
        <v>2809</v>
      </c>
      <c r="AH1508">
        <v>1</v>
      </c>
      <c r="AI1508">
        <v>16</v>
      </c>
      <c r="AJ1508">
        <v>2.78</v>
      </c>
      <c r="AK1508" t="str">
        <f t="shared" si="23"/>
        <v>SW736-5000</v>
      </c>
    </row>
    <row r="1509" spans="1:37">
      <c r="A1509" t="s">
        <v>2810</v>
      </c>
      <c r="B1509" t="s">
        <v>2811</v>
      </c>
      <c r="C1509" t="s">
        <v>267</v>
      </c>
      <c r="D1509" t="s">
        <v>2808</v>
      </c>
      <c r="E1509">
        <v>92</v>
      </c>
      <c r="F1509">
        <v>6.4</v>
      </c>
      <c r="G1509">
        <v>467</v>
      </c>
      <c r="H1509">
        <v>376</v>
      </c>
      <c r="I1509">
        <v>266</v>
      </c>
      <c r="J1509">
        <v>536</v>
      </c>
      <c r="K1509">
        <v>10036</v>
      </c>
      <c r="L1509">
        <v>1018</v>
      </c>
      <c r="M1509">
        <v>0</v>
      </c>
      <c r="N1509">
        <v>389</v>
      </c>
      <c r="O1509">
        <v>0</v>
      </c>
      <c r="P1509">
        <v>0</v>
      </c>
      <c r="Q1509">
        <v>9647</v>
      </c>
      <c r="R1509">
        <v>1108</v>
      </c>
      <c r="S1509">
        <v>86</v>
      </c>
      <c r="T1509">
        <v>450</v>
      </c>
      <c r="U1509">
        <v>591</v>
      </c>
      <c r="V1509">
        <v>82</v>
      </c>
      <c r="W1509">
        <v>388</v>
      </c>
      <c r="X1509">
        <v>0</v>
      </c>
      <c r="Y1509">
        <v>1301</v>
      </c>
      <c r="Z1509">
        <v>0</v>
      </c>
      <c r="AA1509">
        <v>500</v>
      </c>
      <c r="AB1509">
        <v>0</v>
      </c>
      <c r="AC1509">
        <v>1868</v>
      </c>
      <c r="AD1509">
        <v>1162</v>
      </c>
      <c r="AE1509">
        <v>6428</v>
      </c>
      <c r="AF1509">
        <v>8414</v>
      </c>
      <c r="AJ1509">
        <v>2.78</v>
      </c>
      <c r="AK1509" t="str">
        <f t="shared" si="23"/>
        <v>SW736-6200</v>
      </c>
    </row>
    <row r="1510" spans="1:37">
      <c r="A1510" t="s">
        <v>2812</v>
      </c>
      <c r="B1510" t="s">
        <v>2813</v>
      </c>
      <c r="C1510" t="s">
        <v>68</v>
      </c>
      <c r="E1510">
        <v>80</v>
      </c>
      <c r="F1510">
        <v>0</v>
      </c>
      <c r="G1510">
        <v>0</v>
      </c>
      <c r="H1510">
        <v>6</v>
      </c>
      <c r="I1510">
        <v>5</v>
      </c>
      <c r="J1510">
        <v>5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18</v>
      </c>
      <c r="U1510">
        <v>0</v>
      </c>
      <c r="V1510">
        <v>0</v>
      </c>
      <c r="W1510">
        <v>13</v>
      </c>
      <c r="X1510">
        <v>0</v>
      </c>
      <c r="Y1510">
        <v>0</v>
      </c>
      <c r="Z1510">
        <v>0</v>
      </c>
      <c r="AA1510">
        <v>24</v>
      </c>
      <c r="AB1510">
        <v>0</v>
      </c>
      <c r="AC1510">
        <v>0</v>
      </c>
      <c r="AD1510">
        <v>0</v>
      </c>
      <c r="AE1510">
        <v>55</v>
      </c>
      <c r="AF1510">
        <v>0</v>
      </c>
      <c r="AJ1510">
        <v>4.9800000000000004</v>
      </c>
      <c r="AK1510" t="str">
        <f t="shared" si="23"/>
        <v>SW738-5000</v>
      </c>
    </row>
    <row r="1511" spans="1:37">
      <c r="A1511" t="s">
        <v>2814</v>
      </c>
      <c r="B1511" t="s">
        <v>2815</v>
      </c>
      <c r="C1511" t="s">
        <v>68</v>
      </c>
      <c r="E1511">
        <v>80</v>
      </c>
      <c r="F1511">
        <v>0</v>
      </c>
      <c r="G1511">
        <v>0</v>
      </c>
      <c r="H1511">
        <v>0</v>
      </c>
      <c r="I1511">
        <v>0</v>
      </c>
      <c r="J1511">
        <v>5</v>
      </c>
      <c r="K1511">
        <v>628</v>
      </c>
      <c r="L1511">
        <v>24</v>
      </c>
      <c r="M1511">
        <v>0</v>
      </c>
      <c r="N1511">
        <v>0</v>
      </c>
      <c r="O1511">
        <v>0</v>
      </c>
      <c r="P1511">
        <v>0</v>
      </c>
      <c r="Q1511">
        <v>628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65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65</v>
      </c>
      <c r="AF1511">
        <v>377</v>
      </c>
      <c r="AJ1511">
        <v>4.9800000000000004</v>
      </c>
      <c r="AK1511" t="str">
        <f t="shared" si="23"/>
        <v>SW738-6200</v>
      </c>
    </row>
    <row r="1512" spans="1:37">
      <c r="A1512" t="s">
        <v>2816</v>
      </c>
      <c r="B1512" t="s">
        <v>2817</v>
      </c>
      <c r="C1512" t="s">
        <v>68</v>
      </c>
      <c r="D1512" t="s">
        <v>2818</v>
      </c>
      <c r="E1512">
        <v>92</v>
      </c>
      <c r="F1512">
        <v>-0.4</v>
      </c>
      <c r="G1512">
        <v>112</v>
      </c>
      <c r="H1512">
        <v>64</v>
      </c>
      <c r="I1512">
        <v>78</v>
      </c>
      <c r="J1512">
        <v>105</v>
      </c>
      <c r="K1512">
        <v>0</v>
      </c>
      <c r="L1512">
        <v>514</v>
      </c>
      <c r="M1512">
        <v>0</v>
      </c>
      <c r="N1512">
        <v>93</v>
      </c>
      <c r="O1512">
        <v>0</v>
      </c>
      <c r="P1512">
        <v>0</v>
      </c>
      <c r="Q1512">
        <v>-93</v>
      </c>
      <c r="R1512">
        <v>133</v>
      </c>
      <c r="S1512">
        <v>79</v>
      </c>
      <c r="T1512">
        <v>112</v>
      </c>
      <c r="U1512">
        <v>0</v>
      </c>
      <c r="V1512">
        <v>112</v>
      </c>
      <c r="W1512">
        <v>11</v>
      </c>
      <c r="X1512">
        <v>156</v>
      </c>
      <c r="Y1512">
        <v>23</v>
      </c>
      <c r="Z1512">
        <v>0</v>
      </c>
      <c r="AA1512">
        <v>169</v>
      </c>
      <c r="AB1512">
        <v>0</v>
      </c>
      <c r="AC1512">
        <v>388</v>
      </c>
      <c r="AD1512">
        <v>209</v>
      </c>
      <c r="AE1512">
        <v>1259</v>
      </c>
      <c r="AF1512">
        <v>2958</v>
      </c>
      <c r="AJ1512">
        <v>4.9800000000000004</v>
      </c>
      <c r="AK1512" t="str">
        <f t="shared" si="23"/>
        <v>SW740-5000</v>
      </c>
    </row>
    <row r="1513" spans="1:37">
      <c r="A1513" t="s">
        <v>2819</v>
      </c>
      <c r="B1513" t="s">
        <v>2820</v>
      </c>
      <c r="C1513" t="s">
        <v>68</v>
      </c>
      <c r="D1513" t="s">
        <v>2821</v>
      </c>
      <c r="E1513">
        <v>92</v>
      </c>
      <c r="F1513">
        <v>8</v>
      </c>
      <c r="G1513">
        <v>34</v>
      </c>
      <c r="H1513">
        <v>89</v>
      </c>
      <c r="I1513">
        <v>58</v>
      </c>
      <c r="J1513">
        <v>56</v>
      </c>
      <c r="K1513">
        <v>2860</v>
      </c>
      <c r="L1513">
        <v>129</v>
      </c>
      <c r="M1513">
        <v>0</v>
      </c>
      <c r="N1513">
        <v>29</v>
      </c>
      <c r="O1513">
        <v>0</v>
      </c>
      <c r="P1513">
        <v>0</v>
      </c>
      <c r="Q1513">
        <v>2831</v>
      </c>
      <c r="R1513">
        <v>0</v>
      </c>
      <c r="S1513">
        <v>65</v>
      </c>
      <c r="T1513">
        <v>201</v>
      </c>
      <c r="U1513">
        <v>0</v>
      </c>
      <c r="V1513">
        <v>0</v>
      </c>
      <c r="W1513">
        <v>80</v>
      </c>
      <c r="X1513">
        <v>0</v>
      </c>
      <c r="Y1513">
        <v>0</v>
      </c>
      <c r="Z1513">
        <v>0</v>
      </c>
      <c r="AA1513">
        <v>258</v>
      </c>
      <c r="AB1513">
        <v>62</v>
      </c>
      <c r="AC1513">
        <v>0</v>
      </c>
      <c r="AD1513">
        <v>0</v>
      </c>
      <c r="AE1513">
        <v>666</v>
      </c>
      <c r="AF1513">
        <v>2339</v>
      </c>
      <c r="AJ1513">
        <v>4.9800000000000004</v>
      </c>
      <c r="AK1513" t="str">
        <f t="shared" si="23"/>
        <v>SW740-6200</v>
      </c>
    </row>
    <row r="1514" spans="1:37">
      <c r="A1514" t="s">
        <v>2822</v>
      </c>
      <c r="B1514" t="s">
        <v>2823</v>
      </c>
      <c r="C1514" t="s">
        <v>68</v>
      </c>
      <c r="D1514" t="s">
        <v>2824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146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146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J1514">
        <v>2.81</v>
      </c>
      <c r="AK1514" t="str">
        <f t="shared" si="23"/>
        <v>SW775-6200</v>
      </c>
    </row>
    <row r="1515" spans="1:37">
      <c r="A1515" t="s">
        <v>2825</v>
      </c>
      <c r="B1515" t="s">
        <v>2826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127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127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318</v>
      </c>
      <c r="AJ1515">
        <v>4.8</v>
      </c>
      <c r="AK1515" t="str">
        <f t="shared" si="23"/>
        <v>SW832-5000</v>
      </c>
    </row>
    <row r="1516" spans="1:37">
      <c r="A1516" t="s">
        <v>2827</v>
      </c>
      <c r="B1516" t="s">
        <v>2826</v>
      </c>
      <c r="C1516" t="s">
        <v>68</v>
      </c>
      <c r="E1516">
        <v>82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527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527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525</v>
      </c>
      <c r="AJ1516">
        <v>4.8</v>
      </c>
      <c r="AK1516" t="str">
        <f t="shared" si="23"/>
        <v>SW832-6200</v>
      </c>
    </row>
    <row r="1517" spans="1:37">
      <c r="A1517" t="s">
        <v>2828</v>
      </c>
      <c r="B1517" t="s">
        <v>2829</v>
      </c>
      <c r="C1517" t="s">
        <v>68</v>
      </c>
      <c r="D1517" t="s">
        <v>2830</v>
      </c>
      <c r="E1517">
        <v>65</v>
      </c>
      <c r="F1517">
        <v>2.1</v>
      </c>
      <c r="G1517">
        <v>17</v>
      </c>
      <c r="H1517">
        <v>96</v>
      </c>
      <c r="I1517">
        <v>112</v>
      </c>
      <c r="J1517">
        <v>90</v>
      </c>
      <c r="K1517">
        <v>835</v>
      </c>
      <c r="L1517">
        <v>97</v>
      </c>
      <c r="M1517">
        <v>0</v>
      </c>
      <c r="N1517">
        <v>14</v>
      </c>
      <c r="O1517">
        <v>0</v>
      </c>
      <c r="P1517">
        <v>0</v>
      </c>
      <c r="Q1517">
        <v>821</v>
      </c>
      <c r="R1517">
        <v>0</v>
      </c>
      <c r="S1517">
        <v>120</v>
      </c>
      <c r="T1517">
        <v>145</v>
      </c>
      <c r="U1517">
        <v>22</v>
      </c>
      <c r="V1517">
        <v>115</v>
      </c>
      <c r="W1517">
        <v>239</v>
      </c>
      <c r="X1517">
        <v>28</v>
      </c>
      <c r="Y1517">
        <v>104</v>
      </c>
      <c r="Z1517">
        <v>27</v>
      </c>
      <c r="AA1517">
        <v>169</v>
      </c>
      <c r="AB1517">
        <v>48</v>
      </c>
      <c r="AC1517">
        <v>67</v>
      </c>
      <c r="AD1517">
        <v>0</v>
      </c>
      <c r="AE1517">
        <v>1084</v>
      </c>
      <c r="AF1517">
        <v>1097</v>
      </c>
      <c r="AJ1517">
        <v>6.98</v>
      </c>
      <c r="AK1517" t="str">
        <f t="shared" si="23"/>
        <v>SY422-5000</v>
      </c>
    </row>
    <row r="1518" spans="1:37">
      <c r="A1518" t="s">
        <v>2831</v>
      </c>
      <c r="B1518" t="s">
        <v>2832</v>
      </c>
      <c r="C1518" t="s">
        <v>68</v>
      </c>
      <c r="D1518" t="s">
        <v>2830</v>
      </c>
      <c r="E1518">
        <v>65</v>
      </c>
      <c r="F1518">
        <v>16.5</v>
      </c>
      <c r="G1518">
        <v>0</v>
      </c>
      <c r="H1518">
        <v>34</v>
      </c>
      <c r="I1518">
        <v>60</v>
      </c>
      <c r="J1518">
        <v>76</v>
      </c>
      <c r="K1518">
        <v>2263</v>
      </c>
      <c r="L1518">
        <v>135</v>
      </c>
      <c r="M1518">
        <v>0</v>
      </c>
      <c r="N1518">
        <v>0</v>
      </c>
      <c r="O1518">
        <v>0</v>
      </c>
      <c r="P1518">
        <v>0</v>
      </c>
      <c r="Q1518">
        <v>2263</v>
      </c>
      <c r="R1518">
        <v>0</v>
      </c>
      <c r="S1518">
        <v>0</v>
      </c>
      <c r="T1518">
        <v>79</v>
      </c>
      <c r="U1518">
        <v>24</v>
      </c>
      <c r="V1518">
        <v>148</v>
      </c>
      <c r="W1518">
        <v>95</v>
      </c>
      <c r="X1518">
        <v>16</v>
      </c>
      <c r="Y1518">
        <v>47</v>
      </c>
      <c r="Z1518">
        <v>110</v>
      </c>
      <c r="AA1518">
        <v>64</v>
      </c>
      <c r="AB1518">
        <v>143</v>
      </c>
      <c r="AC1518">
        <v>0</v>
      </c>
      <c r="AD1518">
        <v>182</v>
      </c>
      <c r="AE1518">
        <v>908</v>
      </c>
      <c r="AF1518">
        <v>755</v>
      </c>
      <c r="AJ1518">
        <v>6.98</v>
      </c>
      <c r="AK1518" t="str">
        <f t="shared" si="23"/>
        <v>SY422-6200</v>
      </c>
    </row>
    <row r="1519" spans="1:37">
      <c r="A1519" t="s">
        <v>2833</v>
      </c>
      <c r="B1519" t="s">
        <v>2834</v>
      </c>
      <c r="C1519" t="s">
        <v>267</v>
      </c>
      <c r="E1519">
        <v>50</v>
      </c>
      <c r="F1519">
        <v>0</v>
      </c>
      <c r="G1519">
        <v>0</v>
      </c>
      <c r="H1519">
        <v>0</v>
      </c>
      <c r="I1519">
        <v>66</v>
      </c>
      <c r="J1519">
        <v>50</v>
      </c>
      <c r="K1519">
        <v>3185</v>
      </c>
      <c r="L1519">
        <v>126</v>
      </c>
      <c r="M1519">
        <v>0</v>
      </c>
      <c r="N1519">
        <v>0</v>
      </c>
      <c r="O1519">
        <v>0</v>
      </c>
      <c r="P1519">
        <v>0</v>
      </c>
      <c r="Q1519">
        <v>3185</v>
      </c>
      <c r="R1519">
        <v>0</v>
      </c>
      <c r="S1519">
        <v>0</v>
      </c>
      <c r="T1519">
        <v>0</v>
      </c>
      <c r="U1519">
        <v>0</v>
      </c>
      <c r="V1519">
        <v>339</v>
      </c>
      <c r="W1519">
        <v>13</v>
      </c>
      <c r="X1519">
        <v>45</v>
      </c>
      <c r="Y1519">
        <v>11</v>
      </c>
      <c r="Z1519">
        <v>0</v>
      </c>
      <c r="AA1519">
        <v>148</v>
      </c>
      <c r="AB1519">
        <v>18</v>
      </c>
      <c r="AC1519">
        <v>26</v>
      </c>
      <c r="AD1519">
        <v>0</v>
      </c>
      <c r="AE1519">
        <v>600</v>
      </c>
      <c r="AF1519">
        <v>171</v>
      </c>
      <c r="AJ1519">
        <v>5.15</v>
      </c>
      <c r="AK1519" t="str">
        <f t="shared" si="23"/>
        <v>SY925-5000</v>
      </c>
    </row>
    <row r="1520" spans="1:37">
      <c r="A1520" t="s">
        <v>2835</v>
      </c>
      <c r="B1520" t="s">
        <v>2834</v>
      </c>
      <c r="C1520" t="s">
        <v>267</v>
      </c>
      <c r="E1520">
        <v>50</v>
      </c>
      <c r="F1520">
        <v>15.7</v>
      </c>
      <c r="G1520">
        <v>0</v>
      </c>
      <c r="H1520">
        <v>30</v>
      </c>
      <c r="I1520">
        <v>26</v>
      </c>
      <c r="J1520">
        <v>22</v>
      </c>
      <c r="K1520">
        <v>1866</v>
      </c>
      <c r="L1520">
        <v>7</v>
      </c>
      <c r="M1520">
        <v>0</v>
      </c>
      <c r="N1520">
        <v>0</v>
      </c>
      <c r="O1520">
        <v>0</v>
      </c>
      <c r="P1520">
        <v>0</v>
      </c>
      <c r="Q1520">
        <v>1866</v>
      </c>
      <c r="R1520">
        <v>0</v>
      </c>
      <c r="S1520">
        <v>0</v>
      </c>
      <c r="T1520">
        <v>41</v>
      </c>
      <c r="U1520">
        <v>48</v>
      </c>
      <c r="V1520">
        <v>0</v>
      </c>
      <c r="W1520">
        <v>0</v>
      </c>
      <c r="X1520">
        <v>66</v>
      </c>
      <c r="Y1520">
        <v>0</v>
      </c>
      <c r="Z1520">
        <v>75</v>
      </c>
      <c r="AA1520">
        <v>36</v>
      </c>
      <c r="AB1520">
        <v>0</v>
      </c>
      <c r="AC1520">
        <v>0</v>
      </c>
      <c r="AD1520">
        <v>0</v>
      </c>
      <c r="AE1520">
        <v>266</v>
      </c>
      <c r="AF1520">
        <v>110</v>
      </c>
      <c r="AJ1520">
        <v>5.15</v>
      </c>
      <c r="AK1520" t="str">
        <f t="shared" si="23"/>
        <v>SY925-6200</v>
      </c>
    </row>
    <row r="1521" spans="1:37">
      <c r="A1521" t="s">
        <v>2836</v>
      </c>
      <c r="B1521" t="s">
        <v>2837</v>
      </c>
      <c r="C1521" t="s">
        <v>318</v>
      </c>
      <c r="D1521" t="s">
        <v>2838</v>
      </c>
      <c r="E1521">
        <v>50</v>
      </c>
      <c r="F1521">
        <v>-0.3</v>
      </c>
      <c r="G1521">
        <v>35</v>
      </c>
      <c r="H1521">
        <v>28</v>
      </c>
      <c r="I1521">
        <v>36</v>
      </c>
      <c r="J1521">
        <v>37</v>
      </c>
      <c r="K1521">
        <v>0</v>
      </c>
      <c r="L1521">
        <v>22</v>
      </c>
      <c r="M1521">
        <v>0</v>
      </c>
      <c r="N1521">
        <v>29</v>
      </c>
      <c r="O1521">
        <v>0</v>
      </c>
      <c r="P1521">
        <v>0</v>
      </c>
      <c r="Q1521">
        <v>-29</v>
      </c>
      <c r="R1521">
        <v>0</v>
      </c>
      <c r="S1521">
        <v>0</v>
      </c>
      <c r="T1521">
        <v>72</v>
      </c>
      <c r="U1521">
        <v>12</v>
      </c>
      <c r="V1521">
        <v>60</v>
      </c>
      <c r="W1521">
        <v>51</v>
      </c>
      <c r="X1521">
        <v>22</v>
      </c>
      <c r="Y1521">
        <v>73</v>
      </c>
      <c r="Z1521">
        <v>0</v>
      </c>
      <c r="AA1521">
        <v>18</v>
      </c>
      <c r="AB1521">
        <v>37</v>
      </c>
      <c r="AC1521">
        <v>29</v>
      </c>
      <c r="AD1521">
        <v>67</v>
      </c>
      <c r="AE1521">
        <v>441</v>
      </c>
      <c r="AF1521">
        <v>318</v>
      </c>
      <c r="AJ1521">
        <v>5.85</v>
      </c>
      <c r="AK1521" t="str">
        <f t="shared" si="23"/>
        <v>TM201-5000</v>
      </c>
    </row>
    <row r="1522" spans="1:37">
      <c r="A1522" t="s">
        <v>2839</v>
      </c>
      <c r="B1522" t="s">
        <v>2840</v>
      </c>
      <c r="C1522" t="s">
        <v>318</v>
      </c>
      <c r="D1522" t="s">
        <v>2838</v>
      </c>
      <c r="E1522">
        <v>50</v>
      </c>
      <c r="F1522">
        <v>0</v>
      </c>
      <c r="G1522">
        <v>32</v>
      </c>
      <c r="H1522">
        <v>0</v>
      </c>
      <c r="I1522">
        <v>4</v>
      </c>
      <c r="J1522">
        <v>25</v>
      </c>
      <c r="K1522">
        <v>0</v>
      </c>
      <c r="L1522">
        <v>12</v>
      </c>
      <c r="M1522">
        <v>0</v>
      </c>
      <c r="N1522">
        <v>27</v>
      </c>
      <c r="O1522">
        <v>0</v>
      </c>
      <c r="P1522">
        <v>0</v>
      </c>
      <c r="Q1522">
        <v>-27</v>
      </c>
      <c r="R1522">
        <v>0</v>
      </c>
      <c r="S1522">
        <v>0</v>
      </c>
      <c r="T1522">
        <v>0</v>
      </c>
      <c r="U1522">
        <v>0</v>
      </c>
      <c r="V1522">
        <v>15</v>
      </c>
      <c r="W1522">
        <v>0</v>
      </c>
      <c r="X1522">
        <v>8</v>
      </c>
      <c r="Y1522">
        <v>0</v>
      </c>
      <c r="Z1522">
        <v>46</v>
      </c>
      <c r="AA1522">
        <v>0</v>
      </c>
      <c r="AB1522">
        <v>0</v>
      </c>
      <c r="AC1522">
        <v>127</v>
      </c>
      <c r="AD1522">
        <v>100</v>
      </c>
      <c r="AE1522">
        <v>296</v>
      </c>
      <c r="AF1522">
        <v>110</v>
      </c>
      <c r="AJ1522">
        <v>7.62</v>
      </c>
      <c r="AK1522" t="str">
        <f t="shared" si="23"/>
        <v>TM201-6200</v>
      </c>
    </row>
    <row r="1523" spans="1:37">
      <c r="A1523" t="s">
        <v>6022</v>
      </c>
      <c r="B1523" t="s">
        <v>6023</v>
      </c>
      <c r="C1523" t="s">
        <v>318</v>
      </c>
      <c r="D1523" t="s">
        <v>6024</v>
      </c>
      <c r="E1523">
        <v>50</v>
      </c>
      <c r="F1523">
        <v>0</v>
      </c>
      <c r="G1523">
        <v>1</v>
      </c>
      <c r="H1523">
        <v>0</v>
      </c>
      <c r="I1523">
        <v>7</v>
      </c>
      <c r="J1523">
        <v>14</v>
      </c>
      <c r="K1523">
        <v>0</v>
      </c>
      <c r="L1523">
        <v>23</v>
      </c>
      <c r="M1523">
        <v>0</v>
      </c>
      <c r="N1523">
        <v>1</v>
      </c>
      <c r="O1523">
        <v>0</v>
      </c>
      <c r="P1523">
        <v>0</v>
      </c>
      <c r="Q1523">
        <v>-1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44</v>
      </c>
      <c r="Y1523">
        <v>64</v>
      </c>
      <c r="Z1523">
        <v>0</v>
      </c>
      <c r="AA1523">
        <v>50</v>
      </c>
      <c r="AB1523">
        <v>11</v>
      </c>
      <c r="AC1523">
        <v>0</v>
      </c>
      <c r="AD1523">
        <v>0</v>
      </c>
      <c r="AE1523">
        <v>169</v>
      </c>
      <c r="AF1523">
        <v>55</v>
      </c>
      <c r="AJ1523">
        <v>5.85</v>
      </c>
      <c r="AK1523" t="str">
        <f t="shared" si="23"/>
        <v>TM202-5000</v>
      </c>
    </row>
    <row r="1524" spans="1:37">
      <c r="A1524" t="s">
        <v>2841</v>
      </c>
      <c r="B1524" t="s">
        <v>2842</v>
      </c>
      <c r="C1524" t="s">
        <v>318</v>
      </c>
      <c r="D1524" t="s">
        <v>2843</v>
      </c>
      <c r="E1524">
        <v>50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449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449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253</v>
      </c>
      <c r="AJ1524">
        <v>5.85</v>
      </c>
      <c r="AK1524" t="str">
        <f t="shared" si="23"/>
        <v>TM202-6200</v>
      </c>
    </row>
    <row r="1525" spans="1:37">
      <c r="A1525" t="s">
        <v>3681</v>
      </c>
      <c r="B1525" t="s">
        <v>6406</v>
      </c>
      <c r="C1525" t="s">
        <v>318</v>
      </c>
      <c r="D1525" t="s">
        <v>2846</v>
      </c>
      <c r="E1525">
        <v>50</v>
      </c>
      <c r="F1525">
        <v>0</v>
      </c>
      <c r="G1525">
        <v>2</v>
      </c>
      <c r="H1525">
        <v>0</v>
      </c>
      <c r="I1525">
        <v>0</v>
      </c>
      <c r="J1525">
        <v>4</v>
      </c>
      <c r="K1525">
        <v>0</v>
      </c>
      <c r="L1525">
        <v>14</v>
      </c>
      <c r="M1525">
        <v>0</v>
      </c>
      <c r="N1525">
        <v>2</v>
      </c>
      <c r="O1525">
        <v>0</v>
      </c>
      <c r="P1525">
        <v>0</v>
      </c>
      <c r="Q1525">
        <v>-2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32</v>
      </c>
      <c r="Z1525">
        <v>0</v>
      </c>
      <c r="AA1525">
        <v>0</v>
      </c>
      <c r="AB1525">
        <v>10</v>
      </c>
      <c r="AC1525">
        <v>4</v>
      </c>
      <c r="AD1525">
        <v>0</v>
      </c>
      <c r="AE1525">
        <v>46</v>
      </c>
      <c r="AF1525">
        <v>192</v>
      </c>
      <c r="AJ1525">
        <v>5.85</v>
      </c>
      <c r="AK1525" t="str">
        <f t="shared" si="23"/>
        <v>TQ201-5000</v>
      </c>
    </row>
    <row r="1526" spans="1:37">
      <c r="A1526" t="s">
        <v>2844</v>
      </c>
      <c r="B1526" t="s">
        <v>2845</v>
      </c>
      <c r="C1526" t="s">
        <v>318</v>
      </c>
      <c r="D1526" t="s">
        <v>2846</v>
      </c>
      <c r="E1526">
        <v>50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350</v>
      </c>
      <c r="L1526">
        <v>28</v>
      </c>
      <c r="M1526">
        <v>0</v>
      </c>
      <c r="N1526">
        <v>0</v>
      </c>
      <c r="O1526">
        <v>0</v>
      </c>
      <c r="P1526">
        <v>0</v>
      </c>
      <c r="Q1526">
        <v>350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49</v>
      </c>
      <c r="AA1526">
        <v>0</v>
      </c>
      <c r="AB1526">
        <v>0</v>
      </c>
      <c r="AC1526">
        <v>0</v>
      </c>
      <c r="AD1526">
        <v>0</v>
      </c>
      <c r="AE1526">
        <v>49</v>
      </c>
      <c r="AF1526">
        <v>104</v>
      </c>
      <c r="AJ1526">
        <v>5.91</v>
      </c>
      <c r="AK1526" t="str">
        <f t="shared" si="23"/>
        <v>TQ201-6200</v>
      </c>
    </row>
    <row r="1527" spans="1:37">
      <c r="A1527" t="s">
        <v>2847</v>
      </c>
      <c r="B1527" t="s">
        <v>2848</v>
      </c>
      <c r="C1527" t="s">
        <v>318</v>
      </c>
      <c r="E1527">
        <v>50</v>
      </c>
      <c r="F1527">
        <v>13.3</v>
      </c>
      <c r="G1527">
        <v>7</v>
      </c>
      <c r="H1527">
        <v>11</v>
      </c>
      <c r="I1527">
        <v>8</v>
      </c>
      <c r="J1527">
        <v>9</v>
      </c>
      <c r="K1527">
        <v>610</v>
      </c>
      <c r="L1527">
        <v>21</v>
      </c>
      <c r="M1527">
        <v>0</v>
      </c>
      <c r="N1527">
        <v>6</v>
      </c>
      <c r="O1527">
        <v>0</v>
      </c>
      <c r="P1527">
        <v>0</v>
      </c>
      <c r="Q1527">
        <v>604</v>
      </c>
      <c r="R1527">
        <v>6</v>
      </c>
      <c r="S1527">
        <v>0</v>
      </c>
      <c r="T1527">
        <v>0</v>
      </c>
      <c r="U1527">
        <v>34</v>
      </c>
      <c r="V1527">
        <v>0</v>
      </c>
      <c r="W1527">
        <v>11</v>
      </c>
      <c r="X1527">
        <v>0</v>
      </c>
      <c r="Y1527">
        <v>16</v>
      </c>
      <c r="Z1527">
        <v>0</v>
      </c>
      <c r="AA1527">
        <v>0</v>
      </c>
      <c r="AB1527">
        <v>14</v>
      </c>
      <c r="AC1527">
        <v>0</v>
      </c>
      <c r="AD1527">
        <v>28</v>
      </c>
      <c r="AE1527">
        <v>103</v>
      </c>
      <c r="AF1527">
        <v>108</v>
      </c>
      <c r="AJ1527">
        <v>6</v>
      </c>
      <c r="AK1527" t="str">
        <f t="shared" si="23"/>
        <v>TQ601-5000</v>
      </c>
    </row>
    <row r="1528" spans="1:37">
      <c r="A1528" t="s">
        <v>2849</v>
      </c>
      <c r="B1528" t="s">
        <v>2850</v>
      </c>
      <c r="C1528" t="s">
        <v>318</v>
      </c>
      <c r="E1528">
        <v>50</v>
      </c>
      <c r="F1528">
        <v>0</v>
      </c>
      <c r="G1528">
        <v>0</v>
      </c>
      <c r="H1528">
        <v>0</v>
      </c>
      <c r="I1528">
        <v>23</v>
      </c>
      <c r="J1528">
        <v>27</v>
      </c>
      <c r="K1528">
        <v>936</v>
      </c>
      <c r="L1528">
        <v>8</v>
      </c>
      <c r="M1528">
        <v>0</v>
      </c>
      <c r="N1528">
        <v>0</v>
      </c>
      <c r="O1528">
        <v>0</v>
      </c>
      <c r="P1528">
        <v>0</v>
      </c>
      <c r="Q1528">
        <v>936</v>
      </c>
      <c r="R1528">
        <v>0</v>
      </c>
      <c r="S1528">
        <v>0</v>
      </c>
      <c r="T1528">
        <v>0</v>
      </c>
      <c r="U1528">
        <v>0</v>
      </c>
      <c r="V1528">
        <v>69</v>
      </c>
      <c r="W1528">
        <v>69</v>
      </c>
      <c r="X1528">
        <v>0</v>
      </c>
      <c r="Y1528">
        <v>63</v>
      </c>
      <c r="Z1528">
        <v>32</v>
      </c>
      <c r="AA1528">
        <v>0</v>
      </c>
      <c r="AB1528">
        <v>66</v>
      </c>
      <c r="AC1528">
        <v>26</v>
      </c>
      <c r="AD1528">
        <v>0</v>
      </c>
      <c r="AE1528">
        <v>325</v>
      </c>
      <c r="AF1528">
        <v>498</v>
      </c>
      <c r="AJ1528">
        <v>6</v>
      </c>
      <c r="AK1528" t="str">
        <f t="shared" si="23"/>
        <v>TQ601-6200</v>
      </c>
    </row>
    <row r="1529" spans="1:37">
      <c r="A1529" t="s">
        <v>2851</v>
      </c>
      <c r="B1529" t="s">
        <v>2852</v>
      </c>
      <c r="C1529" t="s">
        <v>329</v>
      </c>
      <c r="E1529">
        <v>50</v>
      </c>
      <c r="F1529">
        <v>-2.7</v>
      </c>
      <c r="G1529">
        <v>48</v>
      </c>
      <c r="H1529">
        <v>4</v>
      </c>
      <c r="I1529">
        <v>23</v>
      </c>
      <c r="J1529">
        <v>39</v>
      </c>
      <c r="K1529">
        <v>0</v>
      </c>
      <c r="L1529">
        <v>2</v>
      </c>
      <c r="M1529">
        <v>0</v>
      </c>
      <c r="N1529">
        <v>40</v>
      </c>
      <c r="O1529">
        <v>0</v>
      </c>
      <c r="P1529">
        <v>0</v>
      </c>
      <c r="Q1529">
        <v>-40</v>
      </c>
      <c r="R1529">
        <v>49</v>
      </c>
      <c r="S1529">
        <v>11</v>
      </c>
      <c r="T1529">
        <v>0</v>
      </c>
      <c r="U1529">
        <v>0</v>
      </c>
      <c r="V1529">
        <v>65</v>
      </c>
      <c r="W1529">
        <v>0</v>
      </c>
      <c r="X1529">
        <v>61</v>
      </c>
      <c r="Y1529">
        <v>85</v>
      </c>
      <c r="Z1529">
        <v>188</v>
      </c>
      <c r="AA1529">
        <v>30</v>
      </c>
      <c r="AB1529">
        <v>22</v>
      </c>
      <c r="AC1529">
        <v>0</v>
      </c>
      <c r="AD1529">
        <v>0</v>
      </c>
      <c r="AE1529">
        <v>462</v>
      </c>
      <c r="AF1529">
        <v>524</v>
      </c>
      <c r="AJ1529">
        <v>4.92</v>
      </c>
      <c r="AK1529" t="str">
        <f t="shared" si="23"/>
        <v>VA201-5000</v>
      </c>
    </row>
    <row r="1530" spans="1:37">
      <c r="A1530" t="s">
        <v>2853</v>
      </c>
      <c r="B1530" t="s">
        <v>2852</v>
      </c>
      <c r="C1530" t="s">
        <v>329</v>
      </c>
      <c r="E1530">
        <v>50</v>
      </c>
      <c r="F1530">
        <v>0</v>
      </c>
      <c r="G1530">
        <v>45</v>
      </c>
      <c r="H1530">
        <v>0</v>
      </c>
      <c r="I1530">
        <v>9</v>
      </c>
      <c r="J1530">
        <v>13</v>
      </c>
      <c r="K1530">
        <v>772</v>
      </c>
      <c r="L1530">
        <v>8</v>
      </c>
      <c r="M1530">
        <v>0</v>
      </c>
      <c r="N1530">
        <v>38</v>
      </c>
      <c r="O1530">
        <v>0</v>
      </c>
      <c r="P1530">
        <v>0</v>
      </c>
      <c r="Q1530">
        <v>734</v>
      </c>
      <c r="R1530">
        <v>27</v>
      </c>
      <c r="S1530">
        <v>0</v>
      </c>
      <c r="T1530">
        <v>0</v>
      </c>
      <c r="U1530">
        <v>0</v>
      </c>
      <c r="V1530">
        <v>0</v>
      </c>
      <c r="W1530">
        <v>52</v>
      </c>
      <c r="X1530">
        <v>0</v>
      </c>
      <c r="Y1530">
        <v>0</v>
      </c>
      <c r="Z1530">
        <v>0</v>
      </c>
      <c r="AA1530">
        <v>5</v>
      </c>
      <c r="AB1530">
        <v>99</v>
      </c>
      <c r="AC1530">
        <v>0</v>
      </c>
      <c r="AD1530">
        <v>0</v>
      </c>
      <c r="AE1530">
        <v>156</v>
      </c>
      <c r="AF1530">
        <v>569</v>
      </c>
      <c r="AJ1530">
        <v>6.14</v>
      </c>
      <c r="AK1530" t="str">
        <f t="shared" si="23"/>
        <v>VA201-6200</v>
      </c>
    </row>
    <row r="1531" spans="1:37">
      <c r="A1531" t="s">
        <v>2854</v>
      </c>
      <c r="B1531" t="s">
        <v>2855</v>
      </c>
      <c r="C1531" t="s">
        <v>329</v>
      </c>
      <c r="E1531">
        <v>50</v>
      </c>
      <c r="F1531">
        <v>2.5</v>
      </c>
      <c r="G1531">
        <v>83</v>
      </c>
      <c r="H1531">
        <v>69</v>
      </c>
      <c r="I1531">
        <v>140</v>
      </c>
      <c r="J1531">
        <v>182</v>
      </c>
      <c r="K1531">
        <v>766</v>
      </c>
      <c r="L1531">
        <v>294</v>
      </c>
      <c r="M1531">
        <v>0</v>
      </c>
      <c r="N1531">
        <v>70</v>
      </c>
      <c r="O1531">
        <v>0</v>
      </c>
      <c r="P1531">
        <v>0</v>
      </c>
      <c r="Q1531">
        <v>696</v>
      </c>
      <c r="R1531">
        <v>40</v>
      </c>
      <c r="S1531">
        <v>0</v>
      </c>
      <c r="T1531">
        <v>189</v>
      </c>
      <c r="U1531">
        <v>19</v>
      </c>
      <c r="V1531">
        <v>229</v>
      </c>
      <c r="W1531">
        <v>0</v>
      </c>
      <c r="X1531">
        <v>402</v>
      </c>
      <c r="Y1531">
        <v>725</v>
      </c>
      <c r="Z1531">
        <v>268</v>
      </c>
      <c r="AA1531">
        <v>180</v>
      </c>
      <c r="AB1531">
        <v>80</v>
      </c>
      <c r="AC1531">
        <v>0</v>
      </c>
      <c r="AD1531">
        <v>90</v>
      </c>
      <c r="AE1531">
        <v>2182</v>
      </c>
      <c r="AF1531">
        <v>2791</v>
      </c>
      <c r="AJ1531">
        <v>4.63</v>
      </c>
      <c r="AK1531" t="str">
        <f t="shared" si="23"/>
        <v>VA202-5000</v>
      </c>
    </row>
    <row r="1532" spans="1:37">
      <c r="A1532" t="s">
        <v>2856</v>
      </c>
      <c r="B1532" t="s">
        <v>2855</v>
      </c>
      <c r="C1532" t="s">
        <v>329</v>
      </c>
      <c r="E1532">
        <v>50</v>
      </c>
      <c r="F1532">
        <v>1.5</v>
      </c>
      <c r="G1532">
        <v>32</v>
      </c>
      <c r="H1532">
        <v>78</v>
      </c>
      <c r="I1532">
        <v>112</v>
      </c>
      <c r="J1532">
        <v>125</v>
      </c>
      <c r="K1532">
        <v>490</v>
      </c>
      <c r="L1532">
        <v>61</v>
      </c>
      <c r="M1532">
        <v>0</v>
      </c>
      <c r="N1532">
        <v>27</v>
      </c>
      <c r="O1532">
        <v>0</v>
      </c>
      <c r="P1532">
        <v>0</v>
      </c>
      <c r="Q1532">
        <v>463</v>
      </c>
      <c r="R1532">
        <v>5</v>
      </c>
      <c r="S1532">
        <v>180</v>
      </c>
      <c r="T1532">
        <v>54</v>
      </c>
      <c r="U1532">
        <v>0</v>
      </c>
      <c r="V1532">
        <v>0</v>
      </c>
      <c r="W1532">
        <v>0</v>
      </c>
      <c r="X1532">
        <v>437</v>
      </c>
      <c r="Y1532">
        <v>186</v>
      </c>
      <c r="Z1532">
        <v>0</v>
      </c>
      <c r="AA1532">
        <v>411</v>
      </c>
      <c r="AB1532">
        <v>12</v>
      </c>
      <c r="AC1532">
        <v>109</v>
      </c>
      <c r="AD1532">
        <v>114</v>
      </c>
      <c r="AE1532">
        <v>1503</v>
      </c>
      <c r="AF1532">
        <v>2677</v>
      </c>
      <c r="AJ1532">
        <v>4.92</v>
      </c>
      <c r="AK1532" t="str">
        <f t="shared" si="23"/>
        <v>VA202-6200</v>
      </c>
    </row>
    <row r="1533" spans="1:37">
      <c r="A1533" t="s">
        <v>2857</v>
      </c>
      <c r="B1533" t="s">
        <v>2858</v>
      </c>
      <c r="C1533" t="s">
        <v>110</v>
      </c>
      <c r="E1533">
        <v>43</v>
      </c>
      <c r="F1533">
        <v>5</v>
      </c>
      <c r="G1533">
        <v>11</v>
      </c>
      <c r="H1533">
        <v>37</v>
      </c>
      <c r="I1533">
        <v>33</v>
      </c>
      <c r="J1533">
        <v>16</v>
      </c>
      <c r="K1533">
        <v>744</v>
      </c>
      <c r="L1533">
        <v>176</v>
      </c>
      <c r="M1533">
        <v>0</v>
      </c>
      <c r="N1533">
        <v>9</v>
      </c>
      <c r="O1533">
        <v>0</v>
      </c>
      <c r="P1533">
        <v>0</v>
      </c>
      <c r="Q1533">
        <v>735</v>
      </c>
      <c r="R1533">
        <v>89</v>
      </c>
      <c r="S1533">
        <v>78</v>
      </c>
      <c r="T1533">
        <v>0</v>
      </c>
      <c r="U1533">
        <v>32</v>
      </c>
      <c r="V1533">
        <v>87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197</v>
      </c>
      <c r="AF1533">
        <v>674</v>
      </c>
      <c r="AJ1533">
        <v>4.25</v>
      </c>
      <c r="AK1533" t="str">
        <f t="shared" si="23"/>
        <v>VA501-5000</v>
      </c>
    </row>
    <row r="1534" spans="1:37">
      <c r="A1534" t="s">
        <v>2859</v>
      </c>
      <c r="B1534" t="s">
        <v>2858</v>
      </c>
      <c r="C1534" t="s">
        <v>110</v>
      </c>
      <c r="E1534">
        <v>43</v>
      </c>
      <c r="F1534">
        <v>6</v>
      </c>
      <c r="G1534">
        <v>41</v>
      </c>
      <c r="H1534">
        <v>24</v>
      </c>
      <c r="I1534">
        <v>21</v>
      </c>
      <c r="J1534">
        <v>15</v>
      </c>
      <c r="K1534">
        <v>615</v>
      </c>
      <c r="L1534">
        <v>0</v>
      </c>
      <c r="M1534">
        <v>0</v>
      </c>
      <c r="N1534">
        <v>34</v>
      </c>
      <c r="O1534">
        <v>0</v>
      </c>
      <c r="P1534">
        <v>0</v>
      </c>
      <c r="Q1534">
        <v>581</v>
      </c>
      <c r="R1534">
        <v>0</v>
      </c>
      <c r="S1534">
        <v>0</v>
      </c>
      <c r="T1534">
        <v>44</v>
      </c>
      <c r="U1534">
        <v>29</v>
      </c>
      <c r="V1534">
        <v>0</v>
      </c>
      <c r="W1534">
        <v>31</v>
      </c>
      <c r="X1534">
        <v>24</v>
      </c>
      <c r="Y1534">
        <v>0</v>
      </c>
      <c r="Z1534">
        <v>0</v>
      </c>
      <c r="AA1534">
        <v>0</v>
      </c>
      <c r="AB1534">
        <v>12</v>
      </c>
      <c r="AC1534">
        <v>0</v>
      </c>
      <c r="AD1534">
        <v>39</v>
      </c>
      <c r="AE1534">
        <v>179</v>
      </c>
      <c r="AF1534">
        <v>590</v>
      </c>
      <c r="AJ1534">
        <v>4.25</v>
      </c>
      <c r="AK1534" t="str">
        <f t="shared" si="23"/>
        <v>VA501-6200</v>
      </c>
    </row>
    <row r="1535" spans="1:37">
      <c r="A1535" t="s">
        <v>2860</v>
      </c>
      <c r="B1535" t="s">
        <v>2861</v>
      </c>
      <c r="C1535" t="s">
        <v>110</v>
      </c>
      <c r="E1535">
        <v>43</v>
      </c>
      <c r="F1535">
        <v>0.5</v>
      </c>
      <c r="G1535">
        <v>55</v>
      </c>
      <c r="H1535">
        <v>194</v>
      </c>
      <c r="I1535">
        <v>158</v>
      </c>
      <c r="J1535">
        <v>174</v>
      </c>
      <c r="K1535">
        <v>471</v>
      </c>
      <c r="L1535">
        <v>251</v>
      </c>
      <c r="M1535">
        <v>0</v>
      </c>
      <c r="N1535">
        <v>46</v>
      </c>
      <c r="O1535">
        <v>0</v>
      </c>
      <c r="P1535">
        <v>0</v>
      </c>
      <c r="Q1535">
        <v>425</v>
      </c>
      <c r="R1535">
        <v>258</v>
      </c>
      <c r="S1535">
        <v>145</v>
      </c>
      <c r="T1535">
        <v>12</v>
      </c>
      <c r="U1535">
        <v>426</v>
      </c>
      <c r="V1535">
        <v>183</v>
      </c>
      <c r="W1535">
        <v>110</v>
      </c>
      <c r="X1535">
        <v>69</v>
      </c>
      <c r="Y1535">
        <v>388</v>
      </c>
      <c r="Z1535">
        <v>0</v>
      </c>
      <c r="AA1535">
        <v>140</v>
      </c>
      <c r="AB1535">
        <v>113</v>
      </c>
      <c r="AC1535">
        <v>203</v>
      </c>
      <c r="AD1535">
        <v>297</v>
      </c>
      <c r="AE1535">
        <v>2086</v>
      </c>
      <c r="AF1535">
        <v>1325</v>
      </c>
      <c r="AJ1535">
        <v>4.6100000000000003</v>
      </c>
      <c r="AK1535" t="str">
        <f t="shared" si="23"/>
        <v>VA502-5000</v>
      </c>
    </row>
    <row r="1536" spans="1:37">
      <c r="A1536" t="s">
        <v>2862</v>
      </c>
      <c r="B1536" t="s">
        <v>2861</v>
      </c>
      <c r="C1536" t="s">
        <v>110</v>
      </c>
      <c r="E1536">
        <v>43</v>
      </c>
      <c r="F1536">
        <v>18.3</v>
      </c>
      <c r="G1536">
        <v>48</v>
      </c>
      <c r="H1536">
        <v>17</v>
      </c>
      <c r="I1536">
        <v>46</v>
      </c>
      <c r="J1536">
        <v>63</v>
      </c>
      <c r="K1536">
        <v>1286</v>
      </c>
      <c r="L1536">
        <v>0</v>
      </c>
      <c r="M1536">
        <v>0</v>
      </c>
      <c r="N1536">
        <v>40</v>
      </c>
      <c r="O1536">
        <v>0</v>
      </c>
      <c r="P1536">
        <v>0</v>
      </c>
      <c r="Q1536">
        <v>1246</v>
      </c>
      <c r="R1536">
        <v>16</v>
      </c>
      <c r="S1536">
        <v>51</v>
      </c>
      <c r="T1536">
        <v>0</v>
      </c>
      <c r="U1536">
        <v>0</v>
      </c>
      <c r="V1536">
        <v>112</v>
      </c>
      <c r="W1536">
        <v>0</v>
      </c>
      <c r="X1536">
        <v>112</v>
      </c>
      <c r="Y1536">
        <v>119</v>
      </c>
      <c r="Z1536">
        <v>0</v>
      </c>
      <c r="AA1536">
        <v>160</v>
      </c>
      <c r="AB1536">
        <v>96</v>
      </c>
      <c r="AC1536">
        <v>0</v>
      </c>
      <c r="AD1536">
        <v>107</v>
      </c>
      <c r="AE1536">
        <v>757</v>
      </c>
      <c r="AF1536">
        <v>825</v>
      </c>
      <c r="AJ1536">
        <v>4.6100000000000003</v>
      </c>
      <c r="AK1536" t="str">
        <f t="shared" si="23"/>
        <v>VA502-6200</v>
      </c>
    </row>
    <row r="1537" spans="1:37">
      <c r="A1537" t="s">
        <v>2863</v>
      </c>
      <c r="B1537" t="s">
        <v>2864</v>
      </c>
      <c r="C1537" t="s">
        <v>110</v>
      </c>
      <c r="E1537">
        <v>43</v>
      </c>
      <c r="F1537">
        <v>4.5999999999999996</v>
      </c>
      <c r="G1537">
        <v>67</v>
      </c>
      <c r="H1537">
        <v>114</v>
      </c>
      <c r="I1537">
        <v>101</v>
      </c>
      <c r="J1537">
        <v>96</v>
      </c>
      <c r="K1537">
        <v>2143</v>
      </c>
      <c r="L1537">
        <v>142</v>
      </c>
      <c r="M1537">
        <v>0</v>
      </c>
      <c r="N1537">
        <v>56</v>
      </c>
      <c r="O1537">
        <v>0</v>
      </c>
      <c r="P1537">
        <v>0</v>
      </c>
      <c r="Q1537">
        <v>2087</v>
      </c>
      <c r="R1537">
        <v>67</v>
      </c>
      <c r="S1537">
        <v>0</v>
      </c>
      <c r="T1537">
        <v>0</v>
      </c>
      <c r="U1537">
        <v>343</v>
      </c>
      <c r="V1537">
        <v>135</v>
      </c>
      <c r="W1537">
        <v>57</v>
      </c>
      <c r="X1537">
        <v>70</v>
      </c>
      <c r="Y1537">
        <v>96</v>
      </c>
      <c r="Z1537">
        <v>0</v>
      </c>
      <c r="AA1537">
        <v>143</v>
      </c>
      <c r="AB1537">
        <v>41</v>
      </c>
      <c r="AC1537">
        <v>255</v>
      </c>
      <c r="AD1537">
        <v>12</v>
      </c>
      <c r="AE1537">
        <v>1152</v>
      </c>
      <c r="AF1537">
        <v>2243</v>
      </c>
      <c r="AJ1537">
        <v>4.47</v>
      </c>
      <c r="AK1537" t="str">
        <f t="shared" si="23"/>
        <v>VA601-5000</v>
      </c>
    </row>
    <row r="1538" spans="1:37">
      <c r="A1538" t="s">
        <v>2865</v>
      </c>
      <c r="B1538" t="s">
        <v>2864</v>
      </c>
      <c r="C1538" t="s">
        <v>110</v>
      </c>
      <c r="E1538">
        <v>43</v>
      </c>
      <c r="F1538">
        <v>3.9</v>
      </c>
      <c r="G1538">
        <v>111</v>
      </c>
      <c r="H1538">
        <v>54</v>
      </c>
      <c r="I1538">
        <v>78</v>
      </c>
      <c r="J1538">
        <v>95</v>
      </c>
      <c r="K1538">
        <v>939</v>
      </c>
      <c r="L1538">
        <v>78</v>
      </c>
      <c r="M1538">
        <v>0</v>
      </c>
      <c r="N1538">
        <v>93</v>
      </c>
      <c r="O1538">
        <v>0</v>
      </c>
      <c r="P1538">
        <v>0</v>
      </c>
      <c r="Q1538">
        <v>846</v>
      </c>
      <c r="R1538">
        <v>59</v>
      </c>
      <c r="S1538">
        <v>0</v>
      </c>
      <c r="T1538">
        <v>125</v>
      </c>
      <c r="U1538">
        <v>37</v>
      </c>
      <c r="V1538">
        <v>308</v>
      </c>
      <c r="W1538">
        <v>0</v>
      </c>
      <c r="X1538">
        <v>0</v>
      </c>
      <c r="Y1538">
        <v>121</v>
      </c>
      <c r="Z1538">
        <v>0</v>
      </c>
      <c r="AA1538">
        <v>96</v>
      </c>
      <c r="AB1538">
        <v>245</v>
      </c>
      <c r="AC1538">
        <v>156</v>
      </c>
      <c r="AD1538">
        <v>48</v>
      </c>
      <c r="AE1538">
        <v>1136</v>
      </c>
      <c r="AF1538">
        <v>1413</v>
      </c>
      <c r="AJ1538">
        <v>4.47</v>
      </c>
      <c r="AK1538" t="str">
        <f t="shared" si="23"/>
        <v>VA601-6200</v>
      </c>
    </row>
    <row r="1539" spans="1:37">
      <c r="A1539" t="s">
        <v>2866</v>
      </c>
      <c r="B1539" t="s">
        <v>2867</v>
      </c>
      <c r="C1539" t="s">
        <v>110</v>
      </c>
      <c r="E1539">
        <v>43</v>
      </c>
      <c r="F1539">
        <v>0.2</v>
      </c>
      <c r="G1539">
        <v>83</v>
      </c>
      <c r="H1539">
        <v>228</v>
      </c>
      <c r="I1539">
        <v>390</v>
      </c>
      <c r="J1539">
        <v>304</v>
      </c>
      <c r="K1539">
        <v>216</v>
      </c>
      <c r="L1539">
        <v>181</v>
      </c>
      <c r="M1539">
        <v>0</v>
      </c>
      <c r="N1539">
        <v>69</v>
      </c>
      <c r="O1539">
        <v>0</v>
      </c>
      <c r="P1539">
        <v>0</v>
      </c>
      <c r="Q1539">
        <v>147</v>
      </c>
      <c r="R1539">
        <v>146</v>
      </c>
      <c r="S1539">
        <v>90</v>
      </c>
      <c r="T1539">
        <v>93</v>
      </c>
      <c r="U1539">
        <v>502</v>
      </c>
      <c r="V1539">
        <v>327</v>
      </c>
      <c r="W1539">
        <v>275</v>
      </c>
      <c r="X1539">
        <v>1052</v>
      </c>
      <c r="Y1539">
        <v>199</v>
      </c>
      <c r="Z1539">
        <v>32</v>
      </c>
      <c r="AA1539">
        <v>892</v>
      </c>
      <c r="AB1539">
        <v>69</v>
      </c>
      <c r="AC1539">
        <v>122</v>
      </c>
      <c r="AD1539">
        <v>0</v>
      </c>
      <c r="AE1539">
        <v>3653</v>
      </c>
      <c r="AF1539">
        <v>3247</v>
      </c>
      <c r="AJ1539">
        <v>4.6100000000000003</v>
      </c>
      <c r="AK1539" t="str">
        <f t="shared" si="23"/>
        <v>VA702-5000</v>
      </c>
    </row>
    <row r="1540" spans="1:37">
      <c r="A1540" t="s">
        <v>2868</v>
      </c>
      <c r="B1540" t="s">
        <v>2867</v>
      </c>
      <c r="C1540" t="s">
        <v>110</v>
      </c>
      <c r="E1540">
        <v>43</v>
      </c>
      <c r="F1540">
        <v>1.1000000000000001</v>
      </c>
      <c r="G1540">
        <v>28</v>
      </c>
      <c r="H1540">
        <v>197</v>
      </c>
      <c r="I1540">
        <v>205</v>
      </c>
      <c r="J1540">
        <v>214</v>
      </c>
      <c r="K1540">
        <v>925</v>
      </c>
      <c r="L1540">
        <v>593</v>
      </c>
      <c r="M1540">
        <v>0</v>
      </c>
      <c r="N1540">
        <v>23</v>
      </c>
      <c r="O1540">
        <v>0</v>
      </c>
      <c r="P1540">
        <v>0</v>
      </c>
      <c r="Q1540">
        <v>902</v>
      </c>
      <c r="R1540">
        <v>280</v>
      </c>
      <c r="S1540">
        <v>176</v>
      </c>
      <c r="T1540">
        <v>208</v>
      </c>
      <c r="U1540">
        <v>207</v>
      </c>
      <c r="V1540">
        <v>390</v>
      </c>
      <c r="W1540">
        <v>36</v>
      </c>
      <c r="X1540">
        <v>214</v>
      </c>
      <c r="Y1540">
        <v>214</v>
      </c>
      <c r="Z1540">
        <v>190</v>
      </c>
      <c r="AA1540">
        <v>225</v>
      </c>
      <c r="AB1540">
        <v>204</v>
      </c>
      <c r="AC1540">
        <v>0</v>
      </c>
      <c r="AD1540">
        <v>506</v>
      </c>
      <c r="AE1540">
        <v>2570</v>
      </c>
      <c r="AF1540">
        <v>2989</v>
      </c>
      <c r="AJ1540">
        <v>4.6100000000000003</v>
      </c>
      <c r="AK1540" t="str">
        <f t="shared" si="23"/>
        <v>VA702-6200</v>
      </c>
    </row>
    <row r="1541" spans="1:37">
      <c r="A1541" t="s">
        <v>2869</v>
      </c>
      <c r="B1541" t="s">
        <v>2870</v>
      </c>
      <c r="C1541" t="s">
        <v>329</v>
      </c>
      <c r="E1541">
        <v>50</v>
      </c>
      <c r="F1541">
        <v>0</v>
      </c>
      <c r="G1541">
        <v>0</v>
      </c>
      <c r="H1541">
        <v>9</v>
      </c>
      <c r="I1541">
        <v>6</v>
      </c>
      <c r="J1541">
        <v>5</v>
      </c>
      <c r="K1541">
        <v>0</v>
      </c>
      <c r="L1541">
        <v>3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15</v>
      </c>
      <c r="T1541">
        <v>0</v>
      </c>
      <c r="U1541">
        <v>11</v>
      </c>
      <c r="V1541">
        <v>8</v>
      </c>
      <c r="W1541">
        <v>0</v>
      </c>
      <c r="X1541">
        <v>0</v>
      </c>
      <c r="Y1541">
        <v>26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60</v>
      </c>
      <c r="AF1541">
        <v>94</v>
      </c>
      <c r="AJ1541">
        <v>0</v>
      </c>
      <c r="AK1541" t="str">
        <f t="shared" ref="AK1541:AK1604" si="24">MID(A1541,4,10)</f>
        <v>VE601-5000</v>
      </c>
    </row>
    <row r="1542" spans="1:37">
      <c r="A1542" t="s">
        <v>2871</v>
      </c>
      <c r="B1542" t="s">
        <v>2870</v>
      </c>
      <c r="C1542" t="s">
        <v>329</v>
      </c>
      <c r="E1542">
        <v>50</v>
      </c>
      <c r="F1542">
        <v>102.6</v>
      </c>
      <c r="G1542">
        <v>0</v>
      </c>
      <c r="H1542">
        <v>4</v>
      </c>
      <c r="I1542">
        <v>3</v>
      </c>
      <c r="J1542">
        <v>9</v>
      </c>
      <c r="K1542">
        <v>1641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1641</v>
      </c>
      <c r="R1542">
        <v>0</v>
      </c>
      <c r="S1542">
        <v>12</v>
      </c>
      <c r="T1542">
        <v>0</v>
      </c>
      <c r="U1542">
        <v>0</v>
      </c>
      <c r="V1542">
        <v>0</v>
      </c>
      <c r="W1542">
        <v>0</v>
      </c>
      <c r="X1542">
        <v>5</v>
      </c>
      <c r="Y1542">
        <v>14</v>
      </c>
      <c r="Z1542">
        <v>35</v>
      </c>
      <c r="AA1542">
        <v>38</v>
      </c>
      <c r="AB1542">
        <v>0</v>
      </c>
      <c r="AC1542">
        <v>0</v>
      </c>
      <c r="AD1542">
        <v>0</v>
      </c>
      <c r="AE1542">
        <v>104</v>
      </c>
      <c r="AF1542">
        <v>119</v>
      </c>
      <c r="AJ1542">
        <v>4.92</v>
      </c>
      <c r="AK1542" t="str">
        <f t="shared" si="24"/>
        <v>VE601-6200</v>
      </c>
    </row>
    <row r="1543" spans="1:37">
      <c r="A1543" t="s">
        <v>2872</v>
      </c>
      <c r="B1543" t="s">
        <v>2873</v>
      </c>
      <c r="C1543" t="s">
        <v>329</v>
      </c>
      <c r="E1543">
        <v>50</v>
      </c>
      <c r="F1543">
        <v>0</v>
      </c>
      <c r="G1543">
        <v>0</v>
      </c>
      <c r="H1543">
        <v>10</v>
      </c>
      <c r="I1543">
        <v>8</v>
      </c>
      <c r="J1543">
        <v>5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29</v>
      </c>
      <c r="V1543">
        <v>0</v>
      </c>
      <c r="W1543">
        <v>16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9</v>
      </c>
      <c r="AD1543">
        <v>0</v>
      </c>
      <c r="AE1543">
        <v>54</v>
      </c>
      <c r="AF1543">
        <v>117</v>
      </c>
      <c r="AJ1543">
        <v>4.62</v>
      </c>
      <c r="AK1543" t="str">
        <f t="shared" si="24"/>
        <v>VS201-5000</v>
      </c>
    </row>
    <row r="1544" spans="1:37">
      <c r="A1544" t="s">
        <v>2874</v>
      </c>
      <c r="B1544" t="s">
        <v>2873</v>
      </c>
      <c r="C1544" t="s">
        <v>329</v>
      </c>
      <c r="E1544">
        <v>50</v>
      </c>
      <c r="F1544">
        <v>79.099999999999994</v>
      </c>
      <c r="G1544">
        <v>0</v>
      </c>
      <c r="H1544">
        <v>7</v>
      </c>
      <c r="I1544">
        <v>7</v>
      </c>
      <c r="J1544">
        <v>7</v>
      </c>
      <c r="K1544">
        <v>2214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2214</v>
      </c>
      <c r="R1544">
        <v>0</v>
      </c>
      <c r="S1544">
        <v>0</v>
      </c>
      <c r="T1544">
        <v>21</v>
      </c>
      <c r="U1544">
        <v>0</v>
      </c>
      <c r="V1544">
        <v>0</v>
      </c>
      <c r="W1544">
        <v>20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42</v>
      </c>
      <c r="AD1544">
        <v>0</v>
      </c>
      <c r="AE1544">
        <v>83</v>
      </c>
      <c r="AF1544">
        <v>194</v>
      </c>
      <c r="AJ1544">
        <v>4.92</v>
      </c>
      <c r="AK1544" t="str">
        <f t="shared" si="24"/>
        <v>VS201-6200</v>
      </c>
    </row>
    <row r="1545" spans="1:37">
      <c r="A1545" t="s">
        <v>2875</v>
      </c>
      <c r="B1545" t="s">
        <v>2876</v>
      </c>
      <c r="C1545" t="s">
        <v>329</v>
      </c>
      <c r="E1545">
        <v>50</v>
      </c>
      <c r="F1545">
        <v>0</v>
      </c>
      <c r="G1545">
        <v>0</v>
      </c>
      <c r="H1545">
        <v>104</v>
      </c>
      <c r="I1545">
        <v>52</v>
      </c>
      <c r="J1545">
        <v>41</v>
      </c>
      <c r="K1545">
        <v>0</v>
      </c>
      <c r="L1545">
        <v>13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311</v>
      </c>
      <c r="T1545">
        <v>0</v>
      </c>
      <c r="U1545">
        <v>0</v>
      </c>
      <c r="V1545">
        <v>1</v>
      </c>
      <c r="W1545">
        <v>0</v>
      </c>
      <c r="X1545">
        <v>0</v>
      </c>
      <c r="Y1545">
        <v>0</v>
      </c>
      <c r="Z1545">
        <v>46</v>
      </c>
      <c r="AA1545">
        <v>49</v>
      </c>
      <c r="AB1545">
        <v>53</v>
      </c>
      <c r="AC1545">
        <v>28</v>
      </c>
      <c r="AD1545">
        <v>0</v>
      </c>
      <c r="AE1545">
        <v>488</v>
      </c>
      <c r="AF1545">
        <v>288</v>
      </c>
      <c r="AJ1545">
        <v>4.05</v>
      </c>
      <c r="AK1545" t="str">
        <f t="shared" si="24"/>
        <v>VS202-5000</v>
      </c>
    </row>
    <row r="1546" spans="1:37">
      <c r="A1546" t="s">
        <v>2877</v>
      </c>
      <c r="B1546" t="s">
        <v>2876</v>
      </c>
      <c r="C1546" t="s">
        <v>329</v>
      </c>
      <c r="E1546">
        <v>50</v>
      </c>
      <c r="F1546">
        <v>0.7</v>
      </c>
      <c r="G1546">
        <v>0</v>
      </c>
      <c r="H1546">
        <v>74</v>
      </c>
      <c r="I1546">
        <v>74</v>
      </c>
      <c r="J1546">
        <v>48</v>
      </c>
      <c r="K1546">
        <v>196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196</v>
      </c>
      <c r="R1546">
        <v>0</v>
      </c>
      <c r="S1546">
        <v>53</v>
      </c>
      <c r="T1546">
        <v>0</v>
      </c>
      <c r="U1546">
        <v>168</v>
      </c>
      <c r="V1546">
        <v>186</v>
      </c>
      <c r="W1546">
        <v>37</v>
      </c>
      <c r="X1546">
        <v>0</v>
      </c>
      <c r="Y1546">
        <v>69</v>
      </c>
      <c r="Z1546">
        <v>48</v>
      </c>
      <c r="AA1546">
        <v>13</v>
      </c>
      <c r="AB1546">
        <v>0</v>
      </c>
      <c r="AC1546">
        <v>0</v>
      </c>
      <c r="AD1546">
        <v>0</v>
      </c>
      <c r="AE1546">
        <v>574</v>
      </c>
      <c r="AF1546">
        <v>257</v>
      </c>
      <c r="AJ1546">
        <v>4.63</v>
      </c>
      <c r="AK1546" t="str">
        <f t="shared" si="24"/>
        <v>VS202-6200</v>
      </c>
    </row>
    <row r="1547" spans="1:37">
      <c r="A1547" t="s">
        <v>7664</v>
      </c>
      <c r="B1547" t="s">
        <v>2879</v>
      </c>
      <c r="C1547" t="s">
        <v>329</v>
      </c>
      <c r="D1547" t="s">
        <v>667</v>
      </c>
      <c r="E1547">
        <v>50</v>
      </c>
      <c r="F1547">
        <v>0</v>
      </c>
      <c r="G1547">
        <v>13</v>
      </c>
      <c r="H1547">
        <v>0</v>
      </c>
      <c r="I1547">
        <v>0</v>
      </c>
      <c r="J1547">
        <v>9</v>
      </c>
      <c r="K1547">
        <v>0</v>
      </c>
      <c r="L1547">
        <v>0</v>
      </c>
      <c r="M1547">
        <v>0</v>
      </c>
      <c r="N1547">
        <v>11</v>
      </c>
      <c r="O1547">
        <v>0</v>
      </c>
      <c r="P1547">
        <v>0</v>
      </c>
      <c r="Q1547">
        <v>-11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59</v>
      </c>
      <c r="AB1547">
        <v>12</v>
      </c>
      <c r="AC1547">
        <v>13</v>
      </c>
      <c r="AD1547">
        <v>20</v>
      </c>
      <c r="AE1547">
        <v>104</v>
      </c>
      <c r="AF1547">
        <v>118</v>
      </c>
      <c r="AJ1547">
        <v>4.13</v>
      </c>
      <c r="AK1547" t="str">
        <f t="shared" si="24"/>
        <v>VS203-5000</v>
      </c>
    </row>
    <row r="1548" spans="1:37">
      <c r="A1548" t="s">
        <v>2878</v>
      </c>
      <c r="B1548" t="s">
        <v>2879</v>
      </c>
      <c r="C1548" t="s">
        <v>329</v>
      </c>
      <c r="D1548" t="s">
        <v>667</v>
      </c>
      <c r="E1548">
        <v>50</v>
      </c>
      <c r="F1548">
        <v>0</v>
      </c>
      <c r="G1548">
        <v>0</v>
      </c>
      <c r="H1548">
        <v>0</v>
      </c>
      <c r="I1548">
        <v>13</v>
      </c>
      <c r="J1548">
        <v>12</v>
      </c>
      <c r="K1548">
        <v>228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228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79</v>
      </c>
      <c r="Y1548">
        <v>18</v>
      </c>
      <c r="Z1548">
        <v>46</v>
      </c>
      <c r="AA1548">
        <v>0</v>
      </c>
      <c r="AB1548">
        <v>0</v>
      </c>
      <c r="AC1548">
        <v>0</v>
      </c>
      <c r="AD1548">
        <v>0</v>
      </c>
      <c r="AE1548">
        <v>143</v>
      </c>
      <c r="AF1548">
        <v>100</v>
      </c>
      <c r="AJ1548">
        <v>4.75</v>
      </c>
      <c r="AK1548" t="str">
        <f t="shared" si="24"/>
        <v>VS203-6200</v>
      </c>
    </row>
    <row r="1549" spans="1:37">
      <c r="A1549" t="s">
        <v>2880</v>
      </c>
      <c r="B1549" t="s">
        <v>2881</v>
      </c>
      <c r="C1549" t="s">
        <v>329</v>
      </c>
      <c r="D1549" t="s">
        <v>2882</v>
      </c>
      <c r="E1549">
        <v>50</v>
      </c>
      <c r="F1549">
        <v>0</v>
      </c>
      <c r="G1549">
        <v>0</v>
      </c>
      <c r="H1549">
        <v>2</v>
      </c>
      <c r="I1549">
        <v>1</v>
      </c>
      <c r="J1549">
        <v>8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7</v>
      </c>
      <c r="V1549">
        <v>0</v>
      </c>
      <c r="W1549">
        <v>0</v>
      </c>
      <c r="X1549">
        <v>0</v>
      </c>
      <c r="Y1549">
        <v>7</v>
      </c>
      <c r="Z1549">
        <v>0</v>
      </c>
      <c r="AA1549">
        <v>0</v>
      </c>
      <c r="AB1549">
        <v>5</v>
      </c>
      <c r="AC1549">
        <v>78</v>
      </c>
      <c r="AD1549">
        <v>0</v>
      </c>
      <c r="AE1549">
        <v>97</v>
      </c>
      <c r="AF1549">
        <v>410</v>
      </c>
      <c r="AJ1549">
        <v>4.13</v>
      </c>
      <c r="AK1549" t="str">
        <f t="shared" si="24"/>
        <v>VS502-5000</v>
      </c>
    </row>
    <row r="1550" spans="1:37">
      <c r="A1550" t="s">
        <v>2883</v>
      </c>
      <c r="B1550" t="s">
        <v>2881</v>
      </c>
      <c r="C1550" t="s">
        <v>329</v>
      </c>
      <c r="D1550" t="s">
        <v>2882</v>
      </c>
      <c r="E1550">
        <v>50</v>
      </c>
      <c r="F1550">
        <v>24.5</v>
      </c>
      <c r="G1550">
        <v>24</v>
      </c>
      <c r="H1550">
        <v>5</v>
      </c>
      <c r="I1550">
        <v>7</v>
      </c>
      <c r="J1550">
        <v>9</v>
      </c>
      <c r="K1550">
        <v>511</v>
      </c>
      <c r="L1550">
        <v>0</v>
      </c>
      <c r="M1550">
        <v>0</v>
      </c>
      <c r="N1550">
        <v>20</v>
      </c>
      <c r="O1550">
        <v>0</v>
      </c>
      <c r="P1550">
        <v>0</v>
      </c>
      <c r="Q1550">
        <v>491</v>
      </c>
      <c r="R1550">
        <v>25</v>
      </c>
      <c r="S1550">
        <v>15</v>
      </c>
      <c r="T1550">
        <v>0</v>
      </c>
      <c r="U1550">
        <v>0</v>
      </c>
      <c r="V1550">
        <v>0</v>
      </c>
      <c r="W1550">
        <v>0</v>
      </c>
      <c r="X1550">
        <v>27</v>
      </c>
      <c r="Y1550">
        <v>37</v>
      </c>
      <c r="Z1550">
        <v>0</v>
      </c>
      <c r="AA1550">
        <v>30</v>
      </c>
      <c r="AB1550">
        <v>0</v>
      </c>
      <c r="AC1550">
        <v>0</v>
      </c>
      <c r="AD1550">
        <v>0</v>
      </c>
      <c r="AE1550">
        <v>109</v>
      </c>
      <c r="AF1550">
        <v>233</v>
      </c>
      <c r="AJ1550">
        <v>4.92</v>
      </c>
      <c r="AK1550" t="str">
        <f t="shared" si="24"/>
        <v>VS502-6200</v>
      </c>
    </row>
    <row r="1551" spans="1:37">
      <c r="A1551" t="s">
        <v>2884</v>
      </c>
      <c r="B1551" t="s">
        <v>2885</v>
      </c>
      <c r="C1551" t="s">
        <v>329</v>
      </c>
      <c r="E1551">
        <v>50</v>
      </c>
      <c r="F1551">
        <v>-0.6</v>
      </c>
      <c r="G1551">
        <v>17</v>
      </c>
      <c r="H1551">
        <v>6</v>
      </c>
      <c r="I1551">
        <v>33</v>
      </c>
      <c r="J1551">
        <v>30</v>
      </c>
      <c r="K1551">
        <v>0</v>
      </c>
      <c r="L1551">
        <v>44</v>
      </c>
      <c r="M1551">
        <v>0</v>
      </c>
      <c r="N1551">
        <v>14</v>
      </c>
      <c r="O1551">
        <v>0</v>
      </c>
      <c r="P1551">
        <v>0</v>
      </c>
      <c r="Q1551">
        <v>-14</v>
      </c>
      <c r="R1551">
        <v>25</v>
      </c>
      <c r="S1551">
        <v>18</v>
      </c>
      <c r="T1551">
        <v>0</v>
      </c>
      <c r="U1551">
        <v>0</v>
      </c>
      <c r="V1551">
        <v>0</v>
      </c>
      <c r="W1551">
        <v>108</v>
      </c>
      <c r="X1551">
        <v>74</v>
      </c>
      <c r="Y1551">
        <v>47</v>
      </c>
      <c r="Z1551">
        <v>28</v>
      </c>
      <c r="AA1551">
        <v>14</v>
      </c>
      <c r="AB1551">
        <v>12</v>
      </c>
      <c r="AC1551">
        <v>64</v>
      </c>
      <c r="AD1551">
        <v>0</v>
      </c>
      <c r="AE1551">
        <v>365</v>
      </c>
      <c r="AF1551">
        <v>156</v>
      </c>
      <c r="AJ1551">
        <v>4.13</v>
      </c>
      <c r="AK1551" t="str">
        <f t="shared" si="24"/>
        <v>VS601-5000</v>
      </c>
    </row>
    <row r="1552" spans="1:37">
      <c r="A1552" t="s">
        <v>2886</v>
      </c>
      <c r="B1552" t="s">
        <v>2885</v>
      </c>
      <c r="C1552" t="s">
        <v>329</v>
      </c>
      <c r="E1552">
        <v>50</v>
      </c>
      <c r="F1552">
        <v>18.3</v>
      </c>
      <c r="G1552">
        <v>0</v>
      </c>
      <c r="H1552">
        <v>18</v>
      </c>
      <c r="I1552">
        <v>10</v>
      </c>
      <c r="J1552">
        <v>14</v>
      </c>
      <c r="K1552">
        <v>1294</v>
      </c>
      <c r="L1552">
        <v>26</v>
      </c>
      <c r="M1552">
        <v>0</v>
      </c>
      <c r="N1552">
        <v>0</v>
      </c>
      <c r="O1552">
        <v>0</v>
      </c>
      <c r="P1552">
        <v>0</v>
      </c>
      <c r="Q1552">
        <v>1294</v>
      </c>
      <c r="R1552">
        <v>0</v>
      </c>
      <c r="S1552">
        <v>26</v>
      </c>
      <c r="T1552">
        <v>0</v>
      </c>
      <c r="U1552">
        <v>27</v>
      </c>
      <c r="V1552">
        <v>0</v>
      </c>
      <c r="W1552">
        <v>0</v>
      </c>
      <c r="X1552">
        <v>8</v>
      </c>
      <c r="Y1552">
        <v>48</v>
      </c>
      <c r="Z1552">
        <v>0</v>
      </c>
      <c r="AA1552">
        <v>0</v>
      </c>
      <c r="AB1552">
        <v>0</v>
      </c>
      <c r="AC1552">
        <v>0</v>
      </c>
      <c r="AD1552">
        <v>57</v>
      </c>
      <c r="AE1552">
        <v>166</v>
      </c>
      <c r="AF1552">
        <v>307</v>
      </c>
      <c r="AJ1552">
        <v>4.92</v>
      </c>
      <c r="AK1552" t="str">
        <f t="shared" si="24"/>
        <v>VS601-6200</v>
      </c>
    </row>
    <row r="1553" spans="1:37">
      <c r="A1553" t="s">
        <v>2887</v>
      </c>
      <c r="B1553" t="s">
        <v>2888</v>
      </c>
      <c r="C1553" t="s">
        <v>329</v>
      </c>
      <c r="E1553">
        <v>50</v>
      </c>
      <c r="F1553">
        <v>0</v>
      </c>
      <c r="G1553">
        <v>0</v>
      </c>
      <c r="H1553">
        <v>13</v>
      </c>
      <c r="I1553">
        <v>37</v>
      </c>
      <c r="J1553">
        <v>26</v>
      </c>
      <c r="K1553">
        <v>0</v>
      </c>
      <c r="L1553">
        <v>3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20</v>
      </c>
      <c r="T1553">
        <v>19</v>
      </c>
      <c r="U1553">
        <v>0</v>
      </c>
      <c r="V1553">
        <v>16</v>
      </c>
      <c r="W1553">
        <v>82</v>
      </c>
      <c r="X1553">
        <v>82</v>
      </c>
      <c r="Y1553">
        <v>0</v>
      </c>
      <c r="Z1553">
        <v>0</v>
      </c>
      <c r="AA1553">
        <v>45</v>
      </c>
      <c r="AB1553">
        <v>23</v>
      </c>
      <c r="AC1553">
        <v>21</v>
      </c>
      <c r="AD1553">
        <v>0</v>
      </c>
      <c r="AE1553">
        <v>308</v>
      </c>
      <c r="AF1553">
        <v>438</v>
      </c>
      <c r="AJ1553">
        <v>4.92</v>
      </c>
      <c r="AK1553" t="str">
        <f t="shared" si="24"/>
        <v>VS602-5000</v>
      </c>
    </row>
    <row r="1554" spans="1:37">
      <c r="A1554" t="s">
        <v>2889</v>
      </c>
      <c r="B1554" t="s">
        <v>2888</v>
      </c>
      <c r="C1554" t="s">
        <v>329</v>
      </c>
      <c r="E1554">
        <v>50</v>
      </c>
      <c r="F1554">
        <v>0</v>
      </c>
      <c r="G1554">
        <v>40</v>
      </c>
      <c r="H1554">
        <v>0</v>
      </c>
      <c r="I1554">
        <v>4</v>
      </c>
      <c r="J1554">
        <v>21</v>
      </c>
      <c r="K1554">
        <v>1023</v>
      </c>
      <c r="L1554">
        <v>8</v>
      </c>
      <c r="M1554">
        <v>0</v>
      </c>
      <c r="N1554">
        <v>33</v>
      </c>
      <c r="O1554">
        <v>0</v>
      </c>
      <c r="P1554">
        <v>0</v>
      </c>
      <c r="Q1554">
        <v>990</v>
      </c>
      <c r="R1554">
        <v>68</v>
      </c>
      <c r="S1554">
        <v>0</v>
      </c>
      <c r="T1554">
        <v>0</v>
      </c>
      <c r="U1554">
        <v>0</v>
      </c>
      <c r="V1554">
        <v>22</v>
      </c>
      <c r="W1554">
        <v>0</v>
      </c>
      <c r="X1554">
        <v>0</v>
      </c>
      <c r="Y1554">
        <v>44</v>
      </c>
      <c r="Z1554">
        <v>28</v>
      </c>
      <c r="AA1554">
        <v>46</v>
      </c>
      <c r="AB1554">
        <v>46</v>
      </c>
      <c r="AC1554">
        <v>0</v>
      </c>
      <c r="AD1554">
        <v>67</v>
      </c>
      <c r="AE1554">
        <v>253</v>
      </c>
      <c r="AF1554">
        <v>997</v>
      </c>
      <c r="AJ1554">
        <v>4.92</v>
      </c>
      <c r="AK1554" t="str">
        <f t="shared" si="24"/>
        <v>VS602-6200</v>
      </c>
    </row>
    <row r="1555" spans="1:37">
      <c r="A1555" t="s">
        <v>2890</v>
      </c>
      <c r="B1555" t="s">
        <v>2891</v>
      </c>
      <c r="C1555" t="s">
        <v>313</v>
      </c>
      <c r="E1555">
        <v>43</v>
      </c>
      <c r="F1555">
        <v>61.2</v>
      </c>
      <c r="G1555">
        <v>44</v>
      </c>
      <c r="H1555">
        <v>4</v>
      </c>
      <c r="I1555">
        <v>2</v>
      </c>
      <c r="J1555">
        <v>13</v>
      </c>
      <c r="K1555">
        <v>1015</v>
      </c>
      <c r="L1555">
        <v>9</v>
      </c>
      <c r="M1555">
        <v>0</v>
      </c>
      <c r="N1555">
        <v>36</v>
      </c>
      <c r="O1555">
        <v>0</v>
      </c>
      <c r="P1555">
        <v>0</v>
      </c>
      <c r="Q1555">
        <v>979</v>
      </c>
      <c r="R1555">
        <v>32</v>
      </c>
      <c r="S1555">
        <v>0</v>
      </c>
      <c r="T1555">
        <v>0</v>
      </c>
      <c r="U1555">
        <v>12</v>
      </c>
      <c r="V1555">
        <v>0</v>
      </c>
      <c r="W1555">
        <v>0</v>
      </c>
      <c r="X1555">
        <v>0</v>
      </c>
      <c r="Y1555">
        <v>53</v>
      </c>
      <c r="Z1555">
        <v>10</v>
      </c>
      <c r="AA1555">
        <v>30</v>
      </c>
      <c r="AB1555">
        <v>0</v>
      </c>
      <c r="AC1555">
        <v>25</v>
      </c>
      <c r="AD1555">
        <v>26</v>
      </c>
      <c r="AE1555">
        <v>156</v>
      </c>
      <c r="AF1555">
        <v>180</v>
      </c>
      <c r="AJ1555">
        <v>5.51</v>
      </c>
      <c r="AK1555" t="str">
        <f t="shared" si="24"/>
        <v>VU601-5000</v>
      </c>
    </row>
    <row r="1556" spans="1:37">
      <c r="A1556" t="s">
        <v>2892</v>
      </c>
      <c r="B1556" t="s">
        <v>2891</v>
      </c>
      <c r="C1556" t="s">
        <v>313</v>
      </c>
      <c r="E1556">
        <v>43</v>
      </c>
      <c r="F1556">
        <v>22.6</v>
      </c>
      <c r="G1556">
        <v>0</v>
      </c>
      <c r="H1556">
        <v>10</v>
      </c>
      <c r="I1556">
        <v>7</v>
      </c>
      <c r="J1556">
        <v>9</v>
      </c>
      <c r="K1556">
        <v>873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873</v>
      </c>
      <c r="R1556">
        <v>59</v>
      </c>
      <c r="S1556">
        <v>18</v>
      </c>
      <c r="T1556">
        <v>11</v>
      </c>
      <c r="U1556">
        <v>0</v>
      </c>
      <c r="V1556">
        <v>0</v>
      </c>
      <c r="W1556">
        <v>0</v>
      </c>
      <c r="X1556">
        <v>10</v>
      </c>
      <c r="Y1556">
        <v>0</v>
      </c>
      <c r="Z1556">
        <v>7</v>
      </c>
      <c r="AA1556">
        <v>28</v>
      </c>
      <c r="AB1556">
        <v>21</v>
      </c>
      <c r="AC1556">
        <v>12</v>
      </c>
      <c r="AD1556">
        <v>0</v>
      </c>
      <c r="AE1556">
        <v>107</v>
      </c>
      <c r="AF1556">
        <v>219</v>
      </c>
      <c r="AJ1556">
        <v>5.26</v>
      </c>
      <c r="AK1556" t="str">
        <f t="shared" si="24"/>
        <v>VU601-6200</v>
      </c>
    </row>
    <row r="1557" spans="1:37">
      <c r="A1557" t="s">
        <v>2893</v>
      </c>
      <c r="B1557" t="s">
        <v>2894</v>
      </c>
      <c r="C1557" t="s">
        <v>329</v>
      </c>
      <c r="D1557" t="s">
        <v>2895</v>
      </c>
      <c r="E1557">
        <v>50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557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557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J1557">
        <v>4.22</v>
      </c>
      <c r="AK1557" t="str">
        <f t="shared" si="24"/>
        <v>W4511-6200</v>
      </c>
    </row>
    <row r="1558" spans="1:37">
      <c r="A1558" t="s">
        <v>2896</v>
      </c>
      <c r="B1558" t="s">
        <v>2897</v>
      </c>
      <c r="C1558" t="s">
        <v>329</v>
      </c>
      <c r="D1558" t="s">
        <v>6525</v>
      </c>
      <c r="E1558">
        <v>50</v>
      </c>
      <c r="F1558">
        <v>0</v>
      </c>
      <c r="G1558">
        <v>0</v>
      </c>
      <c r="H1558">
        <v>27</v>
      </c>
      <c r="I1558">
        <v>13</v>
      </c>
      <c r="J1558">
        <v>27</v>
      </c>
      <c r="K1558">
        <v>0</v>
      </c>
      <c r="L1558">
        <v>71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80</v>
      </c>
      <c r="U1558">
        <v>0</v>
      </c>
      <c r="V1558">
        <v>0</v>
      </c>
      <c r="W1558">
        <v>0</v>
      </c>
      <c r="X1558">
        <v>0</v>
      </c>
      <c r="Y1558">
        <v>147</v>
      </c>
      <c r="Z1558">
        <v>0</v>
      </c>
      <c r="AA1558">
        <v>0</v>
      </c>
      <c r="AB1558">
        <v>95</v>
      </c>
      <c r="AC1558">
        <v>0</v>
      </c>
      <c r="AD1558">
        <v>0</v>
      </c>
      <c r="AE1558">
        <v>322</v>
      </c>
      <c r="AF1558">
        <v>584</v>
      </c>
      <c r="AJ1558">
        <v>4.75</v>
      </c>
      <c r="AK1558" t="str">
        <f t="shared" si="24"/>
        <v>W7270-5000</v>
      </c>
    </row>
    <row r="1559" spans="1:37">
      <c r="A1559" t="s">
        <v>2898</v>
      </c>
      <c r="B1559" t="s">
        <v>2897</v>
      </c>
      <c r="C1559" t="s">
        <v>329</v>
      </c>
      <c r="D1559" t="s">
        <v>6525</v>
      </c>
      <c r="E1559">
        <v>50</v>
      </c>
      <c r="F1559">
        <v>0</v>
      </c>
      <c r="G1559">
        <v>0</v>
      </c>
      <c r="H1559">
        <v>62</v>
      </c>
      <c r="I1559">
        <v>31</v>
      </c>
      <c r="J1559">
        <v>15</v>
      </c>
      <c r="K1559">
        <v>0</v>
      </c>
      <c r="L1559">
        <v>7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139</v>
      </c>
      <c r="U1559">
        <v>46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185</v>
      </c>
      <c r="AF1559">
        <v>978</v>
      </c>
      <c r="AJ1559">
        <v>4.92</v>
      </c>
      <c r="AK1559" t="str">
        <f t="shared" si="24"/>
        <v>W7270-6200</v>
      </c>
    </row>
    <row r="1560" spans="1:37">
      <c r="A1560" t="s">
        <v>2899</v>
      </c>
      <c r="B1560" t="s">
        <v>2900</v>
      </c>
      <c r="C1560" t="s">
        <v>318</v>
      </c>
      <c r="D1560" t="s">
        <v>2901</v>
      </c>
      <c r="E1560">
        <v>50</v>
      </c>
      <c r="F1560">
        <v>0</v>
      </c>
      <c r="G1560">
        <v>0</v>
      </c>
      <c r="H1560">
        <v>22</v>
      </c>
      <c r="I1560">
        <v>41</v>
      </c>
      <c r="J1560">
        <v>50</v>
      </c>
      <c r="K1560">
        <v>0</v>
      </c>
      <c r="L1560">
        <v>19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16</v>
      </c>
      <c r="S1560">
        <v>40</v>
      </c>
      <c r="T1560">
        <v>26</v>
      </c>
      <c r="U1560">
        <v>0</v>
      </c>
      <c r="V1560">
        <v>9</v>
      </c>
      <c r="W1560">
        <v>14</v>
      </c>
      <c r="X1560">
        <v>156</v>
      </c>
      <c r="Y1560">
        <v>41</v>
      </c>
      <c r="Z1560">
        <v>0</v>
      </c>
      <c r="AA1560">
        <v>62</v>
      </c>
      <c r="AB1560">
        <v>114</v>
      </c>
      <c r="AC1560">
        <v>141</v>
      </c>
      <c r="AD1560">
        <v>0</v>
      </c>
      <c r="AE1560">
        <v>603</v>
      </c>
      <c r="AF1560">
        <v>638</v>
      </c>
      <c r="AJ1560">
        <v>4.79</v>
      </c>
      <c r="AK1560" t="str">
        <f t="shared" si="24"/>
        <v>W8110-5000</v>
      </c>
    </row>
    <row r="1561" spans="1:37">
      <c r="A1561" t="s">
        <v>2902</v>
      </c>
      <c r="B1561" t="s">
        <v>2900</v>
      </c>
      <c r="C1561" t="s">
        <v>318</v>
      </c>
      <c r="D1561" t="s">
        <v>5359</v>
      </c>
      <c r="E1561">
        <v>50</v>
      </c>
      <c r="F1561">
        <v>91.6</v>
      </c>
      <c r="G1561">
        <v>0</v>
      </c>
      <c r="H1561">
        <v>6</v>
      </c>
      <c r="I1561">
        <v>18</v>
      </c>
      <c r="J1561">
        <v>22</v>
      </c>
      <c r="K1561">
        <v>2321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2321</v>
      </c>
      <c r="R1561">
        <v>0</v>
      </c>
      <c r="S1561">
        <v>0</v>
      </c>
      <c r="T1561">
        <v>19</v>
      </c>
      <c r="U1561">
        <v>0</v>
      </c>
      <c r="V1561">
        <v>0</v>
      </c>
      <c r="W1561">
        <v>0</v>
      </c>
      <c r="X1561">
        <v>86</v>
      </c>
      <c r="Y1561">
        <v>0</v>
      </c>
      <c r="Z1561">
        <v>39</v>
      </c>
      <c r="AA1561">
        <v>35</v>
      </c>
      <c r="AB1561">
        <v>0</v>
      </c>
      <c r="AC1561">
        <v>64</v>
      </c>
      <c r="AD1561">
        <v>17</v>
      </c>
      <c r="AE1561">
        <v>260</v>
      </c>
      <c r="AF1561">
        <v>218</v>
      </c>
      <c r="AJ1561">
        <v>4.79</v>
      </c>
      <c r="AK1561" t="str">
        <f t="shared" si="24"/>
        <v>W8110-6200</v>
      </c>
    </row>
    <row r="1562" spans="1:37">
      <c r="A1562" t="s">
        <v>2903</v>
      </c>
      <c r="B1562" t="s">
        <v>2904</v>
      </c>
      <c r="C1562" t="s">
        <v>1028</v>
      </c>
      <c r="E1562">
        <v>40</v>
      </c>
      <c r="F1562">
        <v>7.8</v>
      </c>
      <c r="G1562">
        <v>76</v>
      </c>
      <c r="H1562">
        <v>66</v>
      </c>
      <c r="I1562">
        <v>204</v>
      </c>
      <c r="J1562">
        <v>210</v>
      </c>
      <c r="K1562">
        <v>2124</v>
      </c>
      <c r="L1562">
        <v>79</v>
      </c>
      <c r="M1562">
        <v>0</v>
      </c>
      <c r="N1562">
        <v>63</v>
      </c>
      <c r="O1562">
        <v>0</v>
      </c>
      <c r="P1562">
        <v>0</v>
      </c>
      <c r="Q1562">
        <v>2061</v>
      </c>
      <c r="R1562">
        <v>0</v>
      </c>
      <c r="S1562">
        <v>0</v>
      </c>
      <c r="T1562">
        <v>199</v>
      </c>
      <c r="U1562">
        <v>0</v>
      </c>
      <c r="V1562">
        <v>144</v>
      </c>
      <c r="W1562">
        <v>610</v>
      </c>
      <c r="X1562">
        <v>271</v>
      </c>
      <c r="Y1562">
        <v>386</v>
      </c>
      <c r="Z1562">
        <v>225</v>
      </c>
      <c r="AA1562">
        <v>305</v>
      </c>
      <c r="AB1562">
        <v>80</v>
      </c>
      <c r="AC1562">
        <v>190</v>
      </c>
      <c r="AD1562">
        <v>112</v>
      </c>
      <c r="AE1562">
        <v>2522</v>
      </c>
      <c r="AF1562">
        <v>1545</v>
      </c>
      <c r="AJ1562">
        <v>4.5999999999999996</v>
      </c>
      <c r="AK1562" t="str">
        <f t="shared" si="24"/>
        <v>WA300-5000</v>
      </c>
    </row>
    <row r="1563" spans="1:37">
      <c r="A1563" t="s">
        <v>2905</v>
      </c>
      <c r="B1563" t="s">
        <v>2904</v>
      </c>
      <c r="C1563" t="s">
        <v>1028</v>
      </c>
      <c r="E1563">
        <v>40</v>
      </c>
      <c r="F1563">
        <v>21.4</v>
      </c>
      <c r="G1563">
        <v>26</v>
      </c>
      <c r="H1563">
        <v>19</v>
      </c>
      <c r="I1563">
        <v>97</v>
      </c>
      <c r="J1563">
        <v>100</v>
      </c>
      <c r="K1563">
        <v>1650</v>
      </c>
      <c r="L1563">
        <v>56</v>
      </c>
      <c r="M1563">
        <v>0</v>
      </c>
      <c r="N1563">
        <v>21</v>
      </c>
      <c r="O1563">
        <v>0</v>
      </c>
      <c r="P1563">
        <v>0</v>
      </c>
      <c r="Q1563">
        <v>1629</v>
      </c>
      <c r="R1563">
        <v>79</v>
      </c>
      <c r="S1563">
        <v>0</v>
      </c>
      <c r="T1563">
        <v>37</v>
      </c>
      <c r="U1563">
        <v>20</v>
      </c>
      <c r="V1563">
        <v>72</v>
      </c>
      <c r="W1563">
        <v>39</v>
      </c>
      <c r="X1563">
        <v>411</v>
      </c>
      <c r="Y1563">
        <v>16</v>
      </c>
      <c r="Z1563">
        <v>7</v>
      </c>
      <c r="AA1563">
        <v>443</v>
      </c>
      <c r="AB1563">
        <v>0</v>
      </c>
      <c r="AC1563">
        <v>7</v>
      </c>
      <c r="AD1563">
        <v>149</v>
      </c>
      <c r="AE1563">
        <v>1201</v>
      </c>
      <c r="AF1563">
        <v>270</v>
      </c>
      <c r="AJ1563">
        <v>5.69</v>
      </c>
      <c r="AK1563" t="str">
        <f t="shared" si="24"/>
        <v>WA300-6200</v>
      </c>
    </row>
    <row r="1564" spans="1:37">
      <c r="A1564" t="s">
        <v>2906</v>
      </c>
      <c r="B1564" t="s">
        <v>2907</v>
      </c>
      <c r="C1564" t="s">
        <v>329</v>
      </c>
      <c r="D1564" t="s">
        <v>2908</v>
      </c>
      <c r="E1564">
        <v>50</v>
      </c>
      <c r="F1564">
        <v>0</v>
      </c>
      <c r="G1564">
        <v>18</v>
      </c>
      <c r="H1564">
        <v>0</v>
      </c>
      <c r="I1564">
        <v>0</v>
      </c>
      <c r="J1564">
        <v>0</v>
      </c>
      <c r="K1564">
        <v>1577</v>
      </c>
      <c r="L1564">
        <v>0</v>
      </c>
      <c r="M1564">
        <v>0</v>
      </c>
      <c r="N1564">
        <v>15</v>
      </c>
      <c r="O1564">
        <v>0</v>
      </c>
      <c r="P1564">
        <v>0</v>
      </c>
      <c r="Q1564">
        <v>1562</v>
      </c>
      <c r="R1564">
        <v>4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187</v>
      </c>
      <c r="AJ1564">
        <v>3.46</v>
      </c>
      <c r="AK1564" t="str">
        <f t="shared" si="24"/>
        <v>WA301-5000</v>
      </c>
    </row>
    <row r="1565" spans="1:37">
      <c r="A1565" t="s">
        <v>2909</v>
      </c>
      <c r="B1565" t="s">
        <v>2910</v>
      </c>
      <c r="C1565" t="s">
        <v>329</v>
      </c>
      <c r="D1565" t="s">
        <v>2908</v>
      </c>
      <c r="E1565">
        <v>50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2121</v>
      </c>
      <c r="L1565">
        <v>58</v>
      </c>
      <c r="M1565">
        <v>0</v>
      </c>
      <c r="N1565">
        <v>0</v>
      </c>
      <c r="O1565">
        <v>0</v>
      </c>
      <c r="P1565">
        <v>0</v>
      </c>
      <c r="Q1565">
        <v>2121</v>
      </c>
      <c r="R1565">
        <v>11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169</v>
      </c>
      <c r="AJ1565">
        <v>6.14</v>
      </c>
      <c r="AK1565" t="str">
        <f t="shared" si="24"/>
        <v>WA301-6200</v>
      </c>
    </row>
    <row r="1566" spans="1:37">
      <c r="A1566" t="s">
        <v>5490</v>
      </c>
      <c r="B1566" t="s">
        <v>5491</v>
      </c>
      <c r="C1566" t="s">
        <v>329</v>
      </c>
      <c r="D1566" t="s">
        <v>2911</v>
      </c>
      <c r="E1566">
        <v>50</v>
      </c>
      <c r="F1566">
        <v>0</v>
      </c>
      <c r="G1566">
        <v>4</v>
      </c>
      <c r="H1566">
        <v>44</v>
      </c>
      <c r="I1566">
        <v>23</v>
      </c>
      <c r="J1566">
        <v>12</v>
      </c>
      <c r="K1566">
        <v>0</v>
      </c>
      <c r="L1566">
        <v>0</v>
      </c>
      <c r="M1566">
        <v>0</v>
      </c>
      <c r="N1566">
        <v>4</v>
      </c>
      <c r="O1566">
        <v>0</v>
      </c>
      <c r="P1566">
        <v>0</v>
      </c>
      <c r="Q1566">
        <v>-4</v>
      </c>
      <c r="R1566">
        <v>0</v>
      </c>
      <c r="S1566">
        <v>24</v>
      </c>
      <c r="T1566">
        <v>108</v>
      </c>
      <c r="U1566">
        <v>0</v>
      </c>
      <c r="V1566">
        <v>0</v>
      </c>
      <c r="W1566">
        <v>0</v>
      </c>
      <c r="X1566">
        <v>7</v>
      </c>
      <c r="Y1566">
        <v>0</v>
      </c>
      <c r="Z1566">
        <v>0</v>
      </c>
      <c r="AA1566">
        <v>0</v>
      </c>
      <c r="AB1566">
        <v>4</v>
      </c>
      <c r="AC1566">
        <v>0</v>
      </c>
      <c r="AD1566">
        <v>0</v>
      </c>
      <c r="AE1566">
        <v>143</v>
      </c>
      <c r="AF1566">
        <v>70</v>
      </c>
      <c r="AJ1566">
        <v>0</v>
      </c>
      <c r="AK1566" t="str">
        <f t="shared" si="24"/>
        <v>WA302-3700</v>
      </c>
    </row>
    <row r="1567" spans="1:37">
      <c r="A1567" t="s">
        <v>2912</v>
      </c>
      <c r="B1567" t="s">
        <v>2913</v>
      </c>
      <c r="C1567" t="s">
        <v>329</v>
      </c>
      <c r="D1567" t="s">
        <v>2911</v>
      </c>
      <c r="E1567">
        <v>50</v>
      </c>
      <c r="F1567">
        <v>3.2</v>
      </c>
      <c r="G1567">
        <v>13</v>
      </c>
      <c r="H1567">
        <v>87</v>
      </c>
      <c r="I1567">
        <v>123</v>
      </c>
      <c r="J1567">
        <v>111</v>
      </c>
      <c r="K1567">
        <v>1116</v>
      </c>
      <c r="L1567">
        <v>175</v>
      </c>
      <c r="M1567">
        <v>0</v>
      </c>
      <c r="N1567">
        <v>11</v>
      </c>
      <c r="O1567">
        <v>0</v>
      </c>
      <c r="P1567">
        <v>0</v>
      </c>
      <c r="Q1567">
        <v>1105</v>
      </c>
      <c r="R1567">
        <v>109</v>
      </c>
      <c r="S1567">
        <v>67</v>
      </c>
      <c r="T1567">
        <v>0</v>
      </c>
      <c r="U1567">
        <v>195</v>
      </c>
      <c r="V1567">
        <v>91</v>
      </c>
      <c r="W1567">
        <v>148</v>
      </c>
      <c r="X1567">
        <v>239</v>
      </c>
      <c r="Y1567">
        <v>0</v>
      </c>
      <c r="Z1567">
        <v>180</v>
      </c>
      <c r="AA1567">
        <v>74</v>
      </c>
      <c r="AB1567">
        <v>193</v>
      </c>
      <c r="AC1567">
        <v>0</v>
      </c>
      <c r="AD1567">
        <v>141</v>
      </c>
      <c r="AE1567">
        <v>1328</v>
      </c>
      <c r="AF1567">
        <v>1362</v>
      </c>
      <c r="AJ1567">
        <v>4.63</v>
      </c>
      <c r="AK1567" t="str">
        <f t="shared" si="24"/>
        <v>WA302-5000</v>
      </c>
    </row>
    <row r="1568" spans="1:37">
      <c r="A1568" t="s">
        <v>2914</v>
      </c>
      <c r="B1568" t="s">
        <v>2915</v>
      </c>
      <c r="C1568" t="s">
        <v>329</v>
      </c>
      <c r="D1568" t="s">
        <v>2916</v>
      </c>
      <c r="E1568">
        <v>50</v>
      </c>
      <c r="F1568">
        <v>6.4</v>
      </c>
      <c r="G1568">
        <v>32</v>
      </c>
      <c r="H1568">
        <v>72</v>
      </c>
      <c r="I1568">
        <v>78</v>
      </c>
      <c r="J1568">
        <v>91</v>
      </c>
      <c r="K1568">
        <v>1887</v>
      </c>
      <c r="L1568">
        <v>31</v>
      </c>
      <c r="M1568">
        <v>0</v>
      </c>
      <c r="N1568">
        <v>27</v>
      </c>
      <c r="O1568">
        <v>0</v>
      </c>
      <c r="P1568">
        <v>0</v>
      </c>
      <c r="Q1568">
        <v>1860</v>
      </c>
      <c r="R1568">
        <v>112</v>
      </c>
      <c r="S1568">
        <v>19</v>
      </c>
      <c r="T1568">
        <v>87</v>
      </c>
      <c r="U1568">
        <v>111</v>
      </c>
      <c r="V1568">
        <v>24</v>
      </c>
      <c r="W1568">
        <v>82</v>
      </c>
      <c r="X1568">
        <v>143</v>
      </c>
      <c r="Y1568">
        <v>0</v>
      </c>
      <c r="Z1568">
        <v>375</v>
      </c>
      <c r="AA1568">
        <v>178</v>
      </c>
      <c r="AB1568">
        <v>50</v>
      </c>
      <c r="AC1568">
        <v>0</v>
      </c>
      <c r="AD1568">
        <v>23</v>
      </c>
      <c r="AE1568">
        <v>1092</v>
      </c>
      <c r="AF1568">
        <v>253</v>
      </c>
      <c r="AJ1568">
        <v>4.63</v>
      </c>
      <c r="AK1568" t="str">
        <f t="shared" si="24"/>
        <v>WA302-6200</v>
      </c>
    </row>
    <row r="1569" spans="1:37">
      <c r="A1569" t="s">
        <v>2917</v>
      </c>
      <c r="B1569" t="s">
        <v>2918</v>
      </c>
      <c r="C1569" t="s">
        <v>329</v>
      </c>
      <c r="D1569" t="s">
        <v>2919</v>
      </c>
      <c r="E1569">
        <v>50</v>
      </c>
      <c r="F1569">
        <v>-0.2</v>
      </c>
      <c r="G1569">
        <v>346</v>
      </c>
      <c r="H1569">
        <v>359</v>
      </c>
      <c r="I1569">
        <v>314</v>
      </c>
      <c r="J1569">
        <v>237</v>
      </c>
      <c r="K1569">
        <v>0</v>
      </c>
      <c r="L1569">
        <v>17</v>
      </c>
      <c r="M1569">
        <v>0</v>
      </c>
      <c r="N1569">
        <v>288</v>
      </c>
      <c r="O1569">
        <v>0</v>
      </c>
      <c r="P1569">
        <v>0</v>
      </c>
      <c r="Q1569">
        <v>-288</v>
      </c>
      <c r="R1569">
        <v>0</v>
      </c>
      <c r="S1569">
        <v>258</v>
      </c>
      <c r="T1569">
        <v>579</v>
      </c>
      <c r="U1569">
        <v>241</v>
      </c>
      <c r="V1569">
        <v>13</v>
      </c>
      <c r="W1569">
        <v>219</v>
      </c>
      <c r="X1569">
        <v>574</v>
      </c>
      <c r="Y1569">
        <v>179</v>
      </c>
      <c r="Z1569">
        <v>190</v>
      </c>
      <c r="AA1569">
        <v>10</v>
      </c>
      <c r="AB1569">
        <v>368</v>
      </c>
      <c r="AC1569">
        <v>76</v>
      </c>
      <c r="AD1569">
        <v>135</v>
      </c>
      <c r="AE1569">
        <v>2842</v>
      </c>
      <c r="AF1569">
        <v>2896</v>
      </c>
      <c r="AJ1569">
        <v>4.5</v>
      </c>
      <c r="AK1569" t="str">
        <f t="shared" si="24"/>
        <v>WC013-5000</v>
      </c>
    </row>
    <row r="1570" spans="1:37">
      <c r="A1570" t="s">
        <v>2920</v>
      </c>
      <c r="B1570" t="s">
        <v>2918</v>
      </c>
      <c r="C1570" t="s">
        <v>1562</v>
      </c>
      <c r="D1570" t="s">
        <v>2921</v>
      </c>
      <c r="E1570">
        <v>50</v>
      </c>
      <c r="F1570">
        <v>1.6</v>
      </c>
      <c r="G1570">
        <v>44</v>
      </c>
      <c r="H1570">
        <v>144</v>
      </c>
      <c r="I1570">
        <v>146</v>
      </c>
      <c r="J1570">
        <v>138</v>
      </c>
      <c r="K1570">
        <v>951</v>
      </c>
      <c r="L1570">
        <v>165</v>
      </c>
      <c r="M1570">
        <v>0</v>
      </c>
      <c r="N1570">
        <v>37</v>
      </c>
      <c r="O1570">
        <v>0</v>
      </c>
      <c r="P1570">
        <v>0</v>
      </c>
      <c r="Q1570">
        <v>914</v>
      </c>
      <c r="R1570">
        <v>199</v>
      </c>
      <c r="S1570">
        <v>229</v>
      </c>
      <c r="T1570">
        <v>204</v>
      </c>
      <c r="U1570">
        <v>0</v>
      </c>
      <c r="V1570">
        <v>0</v>
      </c>
      <c r="W1570">
        <v>306</v>
      </c>
      <c r="X1570">
        <v>136</v>
      </c>
      <c r="Y1570">
        <v>0</v>
      </c>
      <c r="Z1570">
        <v>16</v>
      </c>
      <c r="AA1570">
        <v>0</v>
      </c>
      <c r="AB1570">
        <v>336</v>
      </c>
      <c r="AC1570">
        <v>428</v>
      </c>
      <c r="AD1570">
        <v>0</v>
      </c>
      <c r="AE1570">
        <v>1655</v>
      </c>
      <c r="AF1570">
        <v>1505</v>
      </c>
      <c r="AG1570" t="s">
        <v>2922</v>
      </c>
      <c r="AH1570">
        <v>5</v>
      </c>
      <c r="AI1570">
        <v>120</v>
      </c>
      <c r="AJ1570">
        <v>6.14</v>
      </c>
      <c r="AK1570" t="str">
        <f t="shared" si="24"/>
        <v>WC013-6200</v>
      </c>
    </row>
    <row r="1571" spans="1:37">
      <c r="A1571" t="s">
        <v>5360</v>
      </c>
      <c r="B1571" t="s">
        <v>5361</v>
      </c>
      <c r="C1571" t="s">
        <v>329</v>
      </c>
      <c r="D1571" t="s">
        <v>2925</v>
      </c>
      <c r="E1571">
        <v>50</v>
      </c>
      <c r="F1571">
        <v>-0.2</v>
      </c>
      <c r="G1571">
        <v>2</v>
      </c>
      <c r="H1571">
        <v>2</v>
      </c>
      <c r="I1571">
        <v>1</v>
      </c>
      <c r="J1571">
        <v>1</v>
      </c>
      <c r="K1571">
        <v>0</v>
      </c>
      <c r="L1571">
        <v>0</v>
      </c>
      <c r="M1571">
        <v>0</v>
      </c>
      <c r="N1571">
        <v>2</v>
      </c>
      <c r="O1571">
        <v>0</v>
      </c>
      <c r="P1571">
        <v>0</v>
      </c>
      <c r="Q1571">
        <v>-2</v>
      </c>
      <c r="R1571">
        <v>0</v>
      </c>
      <c r="S1571">
        <v>0</v>
      </c>
      <c r="T1571">
        <v>7</v>
      </c>
      <c r="U1571">
        <v>0</v>
      </c>
      <c r="V1571">
        <v>0</v>
      </c>
      <c r="W1571">
        <v>0</v>
      </c>
      <c r="X1571">
        <v>0</v>
      </c>
      <c r="Y1571">
        <v>5</v>
      </c>
      <c r="Z1571">
        <v>0</v>
      </c>
      <c r="AA1571">
        <v>0</v>
      </c>
      <c r="AB1571">
        <v>1</v>
      </c>
      <c r="AC1571">
        <v>0</v>
      </c>
      <c r="AD1571">
        <v>0</v>
      </c>
      <c r="AE1571">
        <v>13</v>
      </c>
      <c r="AF1571">
        <v>141</v>
      </c>
      <c r="AJ1571">
        <v>0</v>
      </c>
      <c r="AK1571" t="str">
        <f t="shared" si="24"/>
        <v>WC022-3700</v>
      </c>
    </row>
    <row r="1572" spans="1:37">
      <c r="A1572" t="s">
        <v>2923</v>
      </c>
      <c r="B1572" t="s">
        <v>2924</v>
      </c>
      <c r="C1572" t="s">
        <v>329</v>
      </c>
      <c r="D1572" t="s">
        <v>2925</v>
      </c>
      <c r="E1572">
        <v>50</v>
      </c>
      <c r="F1572">
        <v>0.9</v>
      </c>
      <c r="G1572">
        <v>52</v>
      </c>
      <c r="H1572">
        <v>155</v>
      </c>
      <c r="I1572">
        <v>122</v>
      </c>
      <c r="J1572">
        <v>117</v>
      </c>
      <c r="K1572">
        <v>597</v>
      </c>
      <c r="L1572">
        <v>224</v>
      </c>
      <c r="M1572">
        <v>0</v>
      </c>
      <c r="N1572">
        <v>43</v>
      </c>
      <c r="O1572">
        <v>0</v>
      </c>
      <c r="P1572">
        <v>0</v>
      </c>
      <c r="Q1572">
        <v>554</v>
      </c>
      <c r="R1572">
        <v>163</v>
      </c>
      <c r="S1572">
        <v>61</v>
      </c>
      <c r="T1572">
        <v>0</v>
      </c>
      <c r="U1572">
        <v>404</v>
      </c>
      <c r="V1572">
        <v>47</v>
      </c>
      <c r="W1572">
        <v>0</v>
      </c>
      <c r="X1572">
        <v>222</v>
      </c>
      <c r="Y1572">
        <v>418</v>
      </c>
      <c r="Z1572">
        <v>95</v>
      </c>
      <c r="AA1572">
        <v>90</v>
      </c>
      <c r="AB1572">
        <v>0</v>
      </c>
      <c r="AC1572">
        <v>0</v>
      </c>
      <c r="AD1572">
        <v>69</v>
      </c>
      <c r="AE1572">
        <v>1406</v>
      </c>
      <c r="AF1572">
        <v>1908</v>
      </c>
      <c r="AJ1572">
        <v>6.14</v>
      </c>
      <c r="AK1572" t="str">
        <f t="shared" si="24"/>
        <v>WC022-5000</v>
      </c>
    </row>
    <row r="1573" spans="1:37">
      <c r="A1573" t="s">
        <v>2926</v>
      </c>
      <c r="B1573" t="s">
        <v>2927</v>
      </c>
      <c r="C1573" t="s">
        <v>329</v>
      </c>
      <c r="D1573" t="s">
        <v>2925</v>
      </c>
      <c r="E1573">
        <v>50</v>
      </c>
      <c r="F1573">
        <v>0.7</v>
      </c>
      <c r="G1573">
        <v>0</v>
      </c>
      <c r="H1573">
        <v>86</v>
      </c>
      <c r="I1573">
        <v>46</v>
      </c>
      <c r="J1573">
        <v>59</v>
      </c>
      <c r="K1573">
        <v>248</v>
      </c>
      <c r="L1573">
        <v>46</v>
      </c>
      <c r="M1573">
        <v>0</v>
      </c>
      <c r="N1573">
        <v>0</v>
      </c>
      <c r="O1573">
        <v>0</v>
      </c>
      <c r="P1573">
        <v>0</v>
      </c>
      <c r="Q1573">
        <v>248</v>
      </c>
      <c r="R1573">
        <v>0</v>
      </c>
      <c r="S1573">
        <v>74</v>
      </c>
      <c r="T1573">
        <v>126</v>
      </c>
      <c r="U1573">
        <v>57</v>
      </c>
      <c r="V1573">
        <v>0</v>
      </c>
      <c r="W1573">
        <v>0</v>
      </c>
      <c r="X1573">
        <v>16</v>
      </c>
      <c r="Y1573">
        <v>9</v>
      </c>
      <c r="Z1573">
        <v>141</v>
      </c>
      <c r="AA1573">
        <v>237</v>
      </c>
      <c r="AB1573">
        <v>43</v>
      </c>
      <c r="AC1573">
        <v>0</v>
      </c>
      <c r="AD1573">
        <v>0</v>
      </c>
      <c r="AE1573">
        <v>703</v>
      </c>
      <c r="AF1573">
        <v>832</v>
      </c>
      <c r="AJ1573">
        <v>4.2</v>
      </c>
      <c r="AK1573" t="str">
        <f t="shared" si="24"/>
        <v>WC022-6200</v>
      </c>
    </row>
    <row r="1574" spans="1:37">
      <c r="A1574" t="s">
        <v>2928</v>
      </c>
      <c r="B1574" t="s">
        <v>2929</v>
      </c>
      <c r="C1574" t="s">
        <v>329</v>
      </c>
      <c r="D1574" t="s">
        <v>2930</v>
      </c>
      <c r="E1574">
        <v>50</v>
      </c>
      <c r="F1574">
        <v>2.1</v>
      </c>
      <c r="G1574">
        <v>121</v>
      </c>
      <c r="H1574">
        <v>90</v>
      </c>
      <c r="I1574">
        <v>84</v>
      </c>
      <c r="J1574">
        <v>116</v>
      </c>
      <c r="K1574">
        <v>866</v>
      </c>
      <c r="L1574">
        <v>19</v>
      </c>
      <c r="M1574">
        <v>0</v>
      </c>
      <c r="N1574">
        <v>101</v>
      </c>
      <c r="O1574">
        <v>0</v>
      </c>
      <c r="P1574">
        <v>0</v>
      </c>
      <c r="Q1574">
        <v>765</v>
      </c>
      <c r="R1574">
        <v>60</v>
      </c>
      <c r="S1574">
        <v>0</v>
      </c>
      <c r="T1574">
        <v>173</v>
      </c>
      <c r="U1574">
        <v>96</v>
      </c>
      <c r="V1574">
        <v>135</v>
      </c>
      <c r="W1574">
        <v>0</v>
      </c>
      <c r="X1574">
        <v>98</v>
      </c>
      <c r="Y1574">
        <v>180</v>
      </c>
      <c r="Z1574">
        <v>92</v>
      </c>
      <c r="AA1574">
        <v>185</v>
      </c>
      <c r="AB1574">
        <v>0</v>
      </c>
      <c r="AC1574">
        <v>247</v>
      </c>
      <c r="AD1574">
        <v>183</v>
      </c>
      <c r="AE1574">
        <v>1389</v>
      </c>
      <c r="AF1574">
        <v>1007</v>
      </c>
      <c r="AJ1574">
        <v>6.14</v>
      </c>
      <c r="AK1574" t="str">
        <f t="shared" si="24"/>
        <v>WC038-5000</v>
      </c>
    </row>
    <row r="1575" spans="1:37">
      <c r="A1575" t="s">
        <v>2931</v>
      </c>
      <c r="B1575" t="s">
        <v>2929</v>
      </c>
      <c r="C1575" t="s">
        <v>329</v>
      </c>
      <c r="D1575" t="s">
        <v>2930</v>
      </c>
      <c r="E1575">
        <v>50</v>
      </c>
      <c r="F1575">
        <v>6.6</v>
      </c>
      <c r="G1575">
        <v>23</v>
      </c>
      <c r="H1575">
        <v>20</v>
      </c>
      <c r="I1575">
        <v>41</v>
      </c>
      <c r="J1575">
        <v>44</v>
      </c>
      <c r="K1575">
        <v>546</v>
      </c>
      <c r="L1575">
        <v>20</v>
      </c>
      <c r="M1575">
        <v>0</v>
      </c>
      <c r="N1575">
        <v>19</v>
      </c>
      <c r="O1575">
        <v>0</v>
      </c>
      <c r="P1575">
        <v>0</v>
      </c>
      <c r="Q1575">
        <v>527</v>
      </c>
      <c r="R1575">
        <v>10</v>
      </c>
      <c r="S1575">
        <v>0</v>
      </c>
      <c r="T1575">
        <v>51</v>
      </c>
      <c r="U1575">
        <v>9</v>
      </c>
      <c r="V1575">
        <v>107</v>
      </c>
      <c r="W1575">
        <v>53</v>
      </c>
      <c r="X1575">
        <v>27</v>
      </c>
      <c r="Y1575">
        <v>25</v>
      </c>
      <c r="Z1575">
        <v>8</v>
      </c>
      <c r="AA1575">
        <v>115</v>
      </c>
      <c r="AB1575">
        <v>50</v>
      </c>
      <c r="AC1575">
        <v>85</v>
      </c>
      <c r="AD1575">
        <v>0</v>
      </c>
      <c r="AE1575">
        <v>530</v>
      </c>
      <c r="AF1575">
        <v>372</v>
      </c>
      <c r="AJ1575">
        <v>6.14</v>
      </c>
      <c r="AK1575" t="str">
        <f t="shared" si="24"/>
        <v>WC038-6200</v>
      </c>
    </row>
    <row r="1576" spans="1:37">
      <c r="A1576" t="s">
        <v>2932</v>
      </c>
      <c r="B1576" t="s">
        <v>2933</v>
      </c>
      <c r="C1576" t="s">
        <v>329</v>
      </c>
      <c r="D1576" t="s">
        <v>2934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3239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3239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20</v>
      </c>
      <c r="AE1576">
        <v>20</v>
      </c>
      <c r="AF1576">
        <v>216</v>
      </c>
      <c r="AJ1576">
        <v>4.05</v>
      </c>
      <c r="AK1576" t="str">
        <f t="shared" si="24"/>
        <v>WC070-6200</v>
      </c>
    </row>
    <row r="1577" spans="1:37">
      <c r="A1577" t="s">
        <v>2935</v>
      </c>
      <c r="B1577" t="s">
        <v>2936</v>
      </c>
      <c r="C1577" t="s">
        <v>329</v>
      </c>
      <c r="D1577" t="s">
        <v>2937</v>
      </c>
      <c r="E1577">
        <v>50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2470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2470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J1577">
        <v>4.92</v>
      </c>
      <c r="AK1577" t="str">
        <f t="shared" si="24"/>
        <v>WC160-6200</v>
      </c>
    </row>
    <row r="1578" spans="1:37">
      <c r="A1578" t="s">
        <v>2938</v>
      </c>
      <c r="B1578" t="s">
        <v>2939</v>
      </c>
      <c r="C1578" t="s">
        <v>275</v>
      </c>
      <c r="E1578">
        <v>50</v>
      </c>
      <c r="F1578">
        <v>0</v>
      </c>
      <c r="G1578">
        <v>0</v>
      </c>
      <c r="H1578">
        <v>22</v>
      </c>
      <c r="I1578">
        <v>27</v>
      </c>
      <c r="J1578">
        <v>38</v>
      </c>
      <c r="K1578">
        <v>0</v>
      </c>
      <c r="L1578">
        <v>130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122</v>
      </c>
      <c r="S1578">
        <v>0</v>
      </c>
      <c r="T1578">
        <v>0</v>
      </c>
      <c r="U1578">
        <v>65</v>
      </c>
      <c r="V1578">
        <v>41</v>
      </c>
      <c r="W1578">
        <v>0</v>
      </c>
      <c r="X1578">
        <v>58</v>
      </c>
      <c r="Y1578">
        <v>76</v>
      </c>
      <c r="Z1578">
        <v>25</v>
      </c>
      <c r="AA1578">
        <v>0</v>
      </c>
      <c r="AB1578">
        <v>0</v>
      </c>
      <c r="AC1578">
        <v>183</v>
      </c>
      <c r="AD1578">
        <v>5</v>
      </c>
      <c r="AE1578">
        <v>453</v>
      </c>
      <c r="AF1578">
        <v>772</v>
      </c>
      <c r="AJ1578">
        <v>6.77</v>
      </c>
      <c r="AK1578" t="str">
        <f t="shared" si="24"/>
        <v>WC200-5000</v>
      </c>
    </row>
    <row r="1579" spans="1:37">
      <c r="A1579" t="s">
        <v>2940</v>
      </c>
      <c r="B1579" t="s">
        <v>2941</v>
      </c>
      <c r="C1579" t="s">
        <v>275</v>
      </c>
      <c r="E1579">
        <v>50</v>
      </c>
      <c r="F1579">
        <v>1.4</v>
      </c>
      <c r="G1579">
        <v>0</v>
      </c>
      <c r="H1579">
        <v>31</v>
      </c>
      <c r="I1579">
        <v>83</v>
      </c>
      <c r="J1579">
        <v>59</v>
      </c>
      <c r="K1579">
        <v>179</v>
      </c>
      <c r="L1579">
        <v>45</v>
      </c>
      <c r="M1579">
        <v>0</v>
      </c>
      <c r="N1579">
        <v>0</v>
      </c>
      <c r="O1579">
        <v>0</v>
      </c>
      <c r="P1579">
        <v>0</v>
      </c>
      <c r="Q1579">
        <v>179</v>
      </c>
      <c r="R1579">
        <v>0</v>
      </c>
      <c r="S1579">
        <v>67</v>
      </c>
      <c r="T1579">
        <v>26</v>
      </c>
      <c r="U1579">
        <v>0</v>
      </c>
      <c r="V1579">
        <v>402</v>
      </c>
      <c r="W1579">
        <v>0</v>
      </c>
      <c r="X1579">
        <v>0</v>
      </c>
      <c r="Y1579">
        <v>63</v>
      </c>
      <c r="Z1579">
        <v>61</v>
      </c>
      <c r="AA1579">
        <v>34</v>
      </c>
      <c r="AB1579">
        <v>36</v>
      </c>
      <c r="AC1579">
        <v>0</v>
      </c>
      <c r="AD1579">
        <v>18</v>
      </c>
      <c r="AE1579">
        <v>707</v>
      </c>
      <c r="AF1579">
        <v>254</v>
      </c>
      <c r="AJ1579">
        <v>5.68</v>
      </c>
      <c r="AK1579" t="str">
        <f t="shared" si="24"/>
        <v>WC200-6200</v>
      </c>
    </row>
    <row r="1580" spans="1:37">
      <c r="A1580" t="s">
        <v>2942</v>
      </c>
      <c r="B1580" t="s">
        <v>2943</v>
      </c>
      <c r="C1580" t="s">
        <v>110</v>
      </c>
      <c r="D1580" t="s">
        <v>2944</v>
      </c>
      <c r="E1580">
        <v>50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753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753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J1580">
        <v>4.28</v>
      </c>
      <c r="AK1580" t="str">
        <f t="shared" si="24"/>
        <v>WC291-5000</v>
      </c>
    </row>
    <row r="1581" spans="1:37">
      <c r="A1581" t="s">
        <v>5362</v>
      </c>
      <c r="B1581" t="s">
        <v>5363</v>
      </c>
      <c r="C1581" t="s">
        <v>329</v>
      </c>
      <c r="D1581" t="s">
        <v>5364</v>
      </c>
      <c r="E1581">
        <v>50</v>
      </c>
      <c r="F1581">
        <v>0</v>
      </c>
      <c r="G1581">
        <v>0</v>
      </c>
      <c r="H1581">
        <v>11</v>
      </c>
      <c r="I1581">
        <v>5</v>
      </c>
      <c r="J1581">
        <v>3</v>
      </c>
      <c r="K1581">
        <v>0</v>
      </c>
      <c r="L1581">
        <v>5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12</v>
      </c>
      <c r="T1581">
        <v>20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32</v>
      </c>
      <c r="AF1581">
        <v>0</v>
      </c>
      <c r="AJ1581">
        <v>3.96</v>
      </c>
      <c r="AK1581" t="str">
        <f t="shared" si="24"/>
        <v>WC301-5000</v>
      </c>
    </row>
    <row r="1582" spans="1:37">
      <c r="A1582" t="s">
        <v>2945</v>
      </c>
      <c r="B1582" t="s">
        <v>2946</v>
      </c>
      <c r="C1582" t="s">
        <v>329</v>
      </c>
      <c r="D1582" t="s">
        <v>2947</v>
      </c>
      <c r="E1582">
        <v>50</v>
      </c>
      <c r="F1582">
        <v>10.7</v>
      </c>
      <c r="G1582">
        <v>0</v>
      </c>
      <c r="H1582">
        <v>6</v>
      </c>
      <c r="I1582">
        <v>40</v>
      </c>
      <c r="J1582">
        <v>20</v>
      </c>
      <c r="K1582">
        <v>242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242</v>
      </c>
      <c r="R1582">
        <v>0</v>
      </c>
      <c r="S1582">
        <v>0</v>
      </c>
      <c r="T1582">
        <v>17</v>
      </c>
      <c r="U1582">
        <v>0</v>
      </c>
      <c r="V1582">
        <v>225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242</v>
      </c>
      <c r="AF1582">
        <v>994</v>
      </c>
      <c r="AJ1582">
        <v>4.05</v>
      </c>
      <c r="AK1582" t="str">
        <f t="shared" si="24"/>
        <v>WC301-6200</v>
      </c>
    </row>
    <row r="1583" spans="1:37">
      <c r="A1583" t="s">
        <v>2948</v>
      </c>
      <c r="B1583" t="s">
        <v>2949</v>
      </c>
      <c r="C1583" t="s">
        <v>329</v>
      </c>
      <c r="D1583" t="s">
        <v>2950</v>
      </c>
      <c r="E1583">
        <v>50</v>
      </c>
      <c r="F1583">
        <v>20.5</v>
      </c>
      <c r="G1583">
        <v>0</v>
      </c>
      <c r="H1583">
        <v>18</v>
      </c>
      <c r="I1583">
        <v>19</v>
      </c>
      <c r="J1583">
        <v>26</v>
      </c>
      <c r="K1583">
        <v>1479</v>
      </c>
      <c r="L1583">
        <v>13</v>
      </c>
      <c r="M1583">
        <v>0</v>
      </c>
      <c r="N1583">
        <v>0</v>
      </c>
      <c r="O1583">
        <v>0</v>
      </c>
      <c r="P1583">
        <v>0</v>
      </c>
      <c r="Q1583">
        <v>1479</v>
      </c>
      <c r="R1583">
        <v>0</v>
      </c>
      <c r="S1583">
        <v>29</v>
      </c>
      <c r="T1583">
        <v>25</v>
      </c>
      <c r="U1583">
        <v>0</v>
      </c>
      <c r="V1583">
        <v>0</v>
      </c>
      <c r="W1583">
        <v>0</v>
      </c>
      <c r="X1583">
        <v>57</v>
      </c>
      <c r="Y1583">
        <v>0</v>
      </c>
      <c r="Z1583">
        <v>61</v>
      </c>
      <c r="AA1583">
        <v>39</v>
      </c>
      <c r="AB1583">
        <v>76</v>
      </c>
      <c r="AC1583">
        <v>0</v>
      </c>
      <c r="AD1583">
        <v>24</v>
      </c>
      <c r="AE1583">
        <v>311</v>
      </c>
      <c r="AF1583">
        <v>3220</v>
      </c>
      <c r="AJ1583">
        <v>6.14</v>
      </c>
      <c r="AK1583" t="str">
        <f t="shared" si="24"/>
        <v>WC341-5000</v>
      </c>
    </row>
    <row r="1584" spans="1:37">
      <c r="A1584" t="s">
        <v>2951</v>
      </c>
      <c r="B1584" t="s">
        <v>2952</v>
      </c>
      <c r="C1584" t="s">
        <v>329</v>
      </c>
      <c r="D1584" t="s">
        <v>2950</v>
      </c>
      <c r="E1584">
        <v>50</v>
      </c>
      <c r="F1584">
        <v>0</v>
      </c>
      <c r="G1584">
        <v>0</v>
      </c>
      <c r="H1584">
        <v>0</v>
      </c>
      <c r="I1584">
        <v>9</v>
      </c>
      <c r="J1584">
        <v>10</v>
      </c>
      <c r="K1584">
        <v>2298</v>
      </c>
      <c r="L1584">
        <v>6</v>
      </c>
      <c r="M1584">
        <v>0</v>
      </c>
      <c r="N1584">
        <v>0</v>
      </c>
      <c r="O1584">
        <v>0</v>
      </c>
      <c r="P1584">
        <v>0</v>
      </c>
      <c r="Q1584">
        <v>2298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56</v>
      </c>
      <c r="Y1584">
        <v>0</v>
      </c>
      <c r="Z1584">
        <v>0</v>
      </c>
      <c r="AA1584">
        <v>66</v>
      </c>
      <c r="AB1584">
        <v>0</v>
      </c>
      <c r="AC1584">
        <v>0</v>
      </c>
      <c r="AD1584">
        <v>0</v>
      </c>
      <c r="AE1584">
        <v>122</v>
      </c>
      <c r="AF1584">
        <v>283</v>
      </c>
      <c r="AJ1584">
        <v>4.92</v>
      </c>
      <c r="AK1584" t="str">
        <f t="shared" si="24"/>
        <v>WC341-6200</v>
      </c>
    </row>
    <row r="1585" spans="1:37">
      <c r="A1585" t="s">
        <v>2953</v>
      </c>
      <c r="B1585" t="s">
        <v>2954</v>
      </c>
      <c r="C1585" t="s">
        <v>329</v>
      </c>
      <c r="D1585" t="s">
        <v>2955</v>
      </c>
      <c r="E1585">
        <v>50</v>
      </c>
      <c r="F1585">
        <v>0</v>
      </c>
      <c r="G1585">
        <v>0</v>
      </c>
      <c r="H1585">
        <v>0</v>
      </c>
      <c r="I1585">
        <v>8</v>
      </c>
      <c r="J1585">
        <v>11</v>
      </c>
      <c r="K1585">
        <v>7841</v>
      </c>
      <c r="L1585">
        <v>34</v>
      </c>
      <c r="M1585">
        <v>0</v>
      </c>
      <c r="N1585">
        <v>0</v>
      </c>
      <c r="O1585">
        <v>0</v>
      </c>
      <c r="P1585">
        <v>0</v>
      </c>
      <c r="Q1585">
        <v>7841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49</v>
      </c>
      <c r="Y1585">
        <v>88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137</v>
      </c>
      <c r="AF1585">
        <v>145</v>
      </c>
      <c r="AJ1585">
        <v>3.78</v>
      </c>
      <c r="AK1585" t="str">
        <f t="shared" si="24"/>
        <v>WD001-5000</v>
      </c>
    </row>
    <row r="1586" spans="1:37">
      <c r="A1586" t="s">
        <v>2956</v>
      </c>
      <c r="B1586" t="s">
        <v>2957</v>
      </c>
      <c r="C1586" t="s">
        <v>110</v>
      </c>
      <c r="D1586" t="s">
        <v>388</v>
      </c>
      <c r="E1586">
        <v>43</v>
      </c>
      <c r="F1586">
        <v>2.9</v>
      </c>
      <c r="G1586">
        <v>137</v>
      </c>
      <c r="H1586">
        <v>110</v>
      </c>
      <c r="I1586">
        <v>128</v>
      </c>
      <c r="J1586">
        <v>196</v>
      </c>
      <c r="K1586">
        <v>1409</v>
      </c>
      <c r="L1586">
        <v>293</v>
      </c>
      <c r="M1586">
        <v>0</v>
      </c>
      <c r="N1586">
        <v>114</v>
      </c>
      <c r="O1586">
        <v>0</v>
      </c>
      <c r="P1586">
        <v>0</v>
      </c>
      <c r="Q1586">
        <v>1295</v>
      </c>
      <c r="R1586">
        <v>221</v>
      </c>
      <c r="S1586">
        <v>63</v>
      </c>
      <c r="T1586">
        <v>105</v>
      </c>
      <c r="U1586">
        <v>163</v>
      </c>
      <c r="V1586">
        <v>165</v>
      </c>
      <c r="W1586">
        <v>130</v>
      </c>
      <c r="X1586">
        <v>139</v>
      </c>
      <c r="Y1586">
        <v>58</v>
      </c>
      <c r="Z1586">
        <v>115</v>
      </c>
      <c r="AA1586">
        <v>704</v>
      </c>
      <c r="AB1586">
        <v>93</v>
      </c>
      <c r="AC1586">
        <v>378</v>
      </c>
      <c r="AD1586">
        <v>238</v>
      </c>
      <c r="AE1586">
        <v>2351</v>
      </c>
      <c r="AF1586">
        <v>2979</v>
      </c>
      <c r="AJ1586">
        <v>4.47</v>
      </c>
      <c r="AK1586" t="str">
        <f t="shared" si="24"/>
        <v>WE270-5000</v>
      </c>
    </row>
    <row r="1587" spans="1:37">
      <c r="A1587" t="s">
        <v>2958</v>
      </c>
      <c r="B1587" t="s">
        <v>2957</v>
      </c>
      <c r="C1587" t="s">
        <v>110</v>
      </c>
      <c r="D1587" t="s">
        <v>388</v>
      </c>
      <c r="E1587">
        <v>43</v>
      </c>
      <c r="F1587">
        <v>9.8000000000000007</v>
      </c>
      <c r="G1587">
        <v>48</v>
      </c>
      <c r="H1587">
        <v>26</v>
      </c>
      <c r="I1587">
        <v>56</v>
      </c>
      <c r="J1587">
        <v>55</v>
      </c>
      <c r="K1587">
        <v>1164</v>
      </c>
      <c r="L1587">
        <v>23</v>
      </c>
      <c r="M1587">
        <v>0</v>
      </c>
      <c r="N1587">
        <v>40</v>
      </c>
      <c r="O1587">
        <v>100</v>
      </c>
      <c r="P1587">
        <v>0</v>
      </c>
      <c r="Q1587">
        <v>1024</v>
      </c>
      <c r="R1587">
        <v>12</v>
      </c>
      <c r="S1587">
        <v>20</v>
      </c>
      <c r="T1587">
        <v>58</v>
      </c>
      <c r="U1587">
        <v>0</v>
      </c>
      <c r="V1587">
        <v>195</v>
      </c>
      <c r="W1587">
        <v>0</v>
      </c>
      <c r="X1587">
        <v>65</v>
      </c>
      <c r="Y1587">
        <v>91</v>
      </c>
      <c r="Z1587">
        <v>0</v>
      </c>
      <c r="AA1587">
        <v>112</v>
      </c>
      <c r="AB1587">
        <v>75</v>
      </c>
      <c r="AC1587">
        <v>0</v>
      </c>
      <c r="AD1587">
        <v>46</v>
      </c>
      <c r="AE1587">
        <v>662</v>
      </c>
      <c r="AF1587">
        <v>630</v>
      </c>
      <c r="AJ1587">
        <v>4.47</v>
      </c>
      <c r="AK1587" t="str">
        <f t="shared" si="24"/>
        <v>WE270-6200</v>
      </c>
    </row>
    <row r="1588" spans="1:37">
      <c r="A1588" t="s">
        <v>2959</v>
      </c>
      <c r="B1588" t="s">
        <v>2960</v>
      </c>
      <c r="C1588" t="s">
        <v>1028</v>
      </c>
      <c r="D1588" t="s">
        <v>2961</v>
      </c>
      <c r="E1588">
        <v>50</v>
      </c>
      <c r="F1588">
        <v>78.599999999999994</v>
      </c>
      <c r="G1588">
        <v>35</v>
      </c>
      <c r="H1588">
        <v>8</v>
      </c>
      <c r="I1588">
        <v>14</v>
      </c>
      <c r="J1588">
        <v>40</v>
      </c>
      <c r="K1588">
        <v>2546</v>
      </c>
      <c r="L1588">
        <v>34</v>
      </c>
      <c r="M1588">
        <v>0</v>
      </c>
      <c r="N1588">
        <v>30</v>
      </c>
      <c r="O1588">
        <v>0</v>
      </c>
      <c r="P1588">
        <v>0</v>
      </c>
      <c r="Q1588">
        <v>2516</v>
      </c>
      <c r="R1588">
        <v>23</v>
      </c>
      <c r="S1588">
        <v>24</v>
      </c>
      <c r="T1588">
        <v>0</v>
      </c>
      <c r="U1588">
        <v>0</v>
      </c>
      <c r="V1588">
        <v>0</v>
      </c>
      <c r="W1588">
        <v>0</v>
      </c>
      <c r="X1588">
        <v>61</v>
      </c>
      <c r="Y1588">
        <v>0</v>
      </c>
      <c r="Z1588">
        <v>78</v>
      </c>
      <c r="AA1588">
        <v>64</v>
      </c>
      <c r="AB1588">
        <v>0</v>
      </c>
      <c r="AC1588">
        <v>201</v>
      </c>
      <c r="AD1588">
        <v>53</v>
      </c>
      <c r="AE1588">
        <v>481</v>
      </c>
      <c r="AF1588">
        <v>478</v>
      </c>
      <c r="AJ1588">
        <v>5.36</v>
      </c>
      <c r="AK1588" t="str">
        <f t="shared" si="24"/>
        <v>WF001-5000</v>
      </c>
    </row>
    <row r="1589" spans="1:37">
      <c r="A1589" t="s">
        <v>2962</v>
      </c>
      <c r="B1589" t="s">
        <v>2963</v>
      </c>
      <c r="C1589" t="s">
        <v>1028</v>
      </c>
      <c r="D1589" t="s">
        <v>2964</v>
      </c>
      <c r="E1589">
        <v>50</v>
      </c>
      <c r="F1589">
        <v>76.3</v>
      </c>
      <c r="G1589">
        <v>0</v>
      </c>
      <c r="H1589">
        <v>4</v>
      </c>
      <c r="I1589">
        <v>8</v>
      </c>
      <c r="J1589">
        <v>9</v>
      </c>
      <c r="K1589">
        <v>1221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1221</v>
      </c>
      <c r="R1589">
        <v>0</v>
      </c>
      <c r="S1589">
        <v>0</v>
      </c>
      <c r="T1589">
        <v>12</v>
      </c>
      <c r="U1589">
        <v>0</v>
      </c>
      <c r="V1589">
        <v>0</v>
      </c>
      <c r="W1589">
        <v>0</v>
      </c>
      <c r="X1589">
        <v>35</v>
      </c>
      <c r="Y1589">
        <v>0</v>
      </c>
      <c r="Z1589">
        <v>0</v>
      </c>
      <c r="AA1589">
        <v>63</v>
      </c>
      <c r="AB1589">
        <v>0</v>
      </c>
      <c r="AC1589">
        <v>0</v>
      </c>
      <c r="AD1589">
        <v>0</v>
      </c>
      <c r="AE1589">
        <v>110</v>
      </c>
      <c r="AF1589">
        <v>192</v>
      </c>
      <c r="AJ1589">
        <v>4.96</v>
      </c>
      <c r="AK1589" t="str">
        <f t="shared" si="24"/>
        <v>WF001-6200</v>
      </c>
    </row>
    <row r="1590" spans="1:37">
      <c r="A1590" t="s">
        <v>2965</v>
      </c>
      <c r="B1590" t="s">
        <v>2966</v>
      </c>
      <c r="C1590" t="s">
        <v>318</v>
      </c>
      <c r="D1590" t="s">
        <v>2967</v>
      </c>
      <c r="E1590">
        <v>50</v>
      </c>
      <c r="F1590">
        <v>0</v>
      </c>
      <c r="G1590">
        <v>0</v>
      </c>
      <c r="H1590">
        <v>47</v>
      </c>
      <c r="I1590">
        <v>139</v>
      </c>
      <c r="J1590">
        <v>94</v>
      </c>
      <c r="K1590">
        <v>0</v>
      </c>
      <c r="L1590">
        <v>48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141</v>
      </c>
      <c r="U1590">
        <v>0</v>
      </c>
      <c r="V1590">
        <v>210</v>
      </c>
      <c r="W1590">
        <v>118</v>
      </c>
      <c r="X1590">
        <v>364</v>
      </c>
      <c r="Y1590">
        <v>80</v>
      </c>
      <c r="Z1590">
        <v>35</v>
      </c>
      <c r="AA1590">
        <v>19</v>
      </c>
      <c r="AB1590">
        <v>0</v>
      </c>
      <c r="AC1590">
        <v>139</v>
      </c>
      <c r="AD1590">
        <v>20</v>
      </c>
      <c r="AE1590">
        <v>1126</v>
      </c>
      <c r="AF1590">
        <v>804</v>
      </c>
      <c r="AJ1590">
        <v>5.17</v>
      </c>
      <c r="AK1590" t="str">
        <f t="shared" si="24"/>
        <v>WF002-5000</v>
      </c>
    </row>
    <row r="1591" spans="1:37">
      <c r="A1591" t="s">
        <v>2968</v>
      </c>
      <c r="B1591" t="s">
        <v>2969</v>
      </c>
      <c r="C1591" t="s">
        <v>318</v>
      </c>
      <c r="D1591" t="s">
        <v>2970</v>
      </c>
      <c r="E1591">
        <v>50</v>
      </c>
      <c r="F1591">
        <v>9.3000000000000007</v>
      </c>
      <c r="G1591">
        <v>0</v>
      </c>
      <c r="H1591">
        <v>35</v>
      </c>
      <c r="I1591">
        <v>30</v>
      </c>
      <c r="J1591">
        <v>17</v>
      </c>
      <c r="K1591">
        <v>1295</v>
      </c>
      <c r="L1591">
        <v>7</v>
      </c>
      <c r="M1591">
        <v>0</v>
      </c>
      <c r="N1591">
        <v>0</v>
      </c>
      <c r="O1591">
        <v>0</v>
      </c>
      <c r="P1591">
        <v>0</v>
      </c>
      <c r="Q1591">
        <v>1295</v>
      </c>
      <c r="R1591">
        <v>0</v>
      </c>
      <c r="S1591">
        <v>0</v>
      </c>
      <c r="T1591">
        <v>89</v>
      </c>
      <c r="U1591">
        <v>15</v>
      </c>
      <c r="V1591">
        <v>0</v>
      </c>
      <c r="W1591">
        <v>74</v>
      </c>
      <c r="X1591">
        <v>2</v>
      </c>
      <c r="Y1591">
        <v>0</v>
      </c>
      <c r="Z1591">
        <v>0</v>
      </c>
      <c r="AA1591">
        <v>0</v>
      </c>
      <c r="AB1591">
        <v>27</v>
      </c>
      <c r="AC1591">
        <v>0</v>
      </c>
      <c r="AD1591">
        <v>0</v>
      </c>
      <c r="AE1591">
        <v>207</v>
      </c>
      <c r="AF1591">
        <v>246</v>
      </c>
      <c r="AJ1591">
        <v>5.17</v>
      </c>
      <c r="AK1591" t="str">
        <f t="shared" si="24"/>
        <v>WF002-6200</v>
      </c>
    </row>
    <row r="1592" spans="1:37">
      <c r="A1592" t="s">
        <v>2971</v>
      </c>
      <c r="B1592" t="s">
        <v>2972</v>
      </c>
      <c r="C1592" t="s">
        <v>267</v>
      </c>
      <c r="D1592" t="s">
        <v>2180</v>
      </c>
      <c r="E1592">
        <v>48</v>
      </c>
      <c r="F1592">
        <v>0.3</v>
      </c>
      <c r="G1592">
        <v>895</v>
      </c>
      <c r="H1592">
        <v>1747</v>
      </c>
      <c r="I1592">
        <v>1840</v>
      </c>
      <c r="J1592">
        <v>1239</v>
      </c>
      <c r="K1592">
        <v>3173</v>
      </c>
      <c r="L1592">
        <v>944</v>
      </c>
      <c r="M1592">
        <v>0</v>
      </c>
      <c r="N1592">
        <v>746</v>
      </c>
      <c r="O1592">
        <v>0</v>
      </c>
      <c r="P1592">
        <v>0</v>
      </c>
      <c r="Q1592">
        <v>2427</v>
      </c>
      <c r="R1592">
        <v>352</v>
      </c>
      <c r="S1592">
        <v>1511</v>
      </c>
      <c r="T1592">
        <v>1570</v>
      </c>
      <c r="U1592">
        <v>2160</v>
      </c>
      <c r="V1592">
        <v>2641</v>
      </c>
      <c r="W1592">
        <v>593</v>
      </c>
      <c r="X1592">
        <v>2566</v>
      </c>
      <c r="Y1592">
        <v>392</v>
      </c>
      <c r="Z1592">
        <v>1398</v>
      </c>
      <c r="AA1592">
        <v>748</v>
      </c>
      <c r="AB1592">
        <v>495</v>
      </c>
      <c r="AC1592">
        <v>449</v>
      </c>
      <c r="AD1592">
        <v>342</v>
      </c>
      <c r="AE1592">
        <v>14865</v>
      </c>
      <c r="AF1592">
        <v>21691</v>
      </c>
      <c r="AJ1592">
        <v>4.96</v>
      </c>
      <c r="AK1592" t="str">
        <f t="shared" si="24"/>
        <v>WF011-5000</v>
      </c>
    </row>
    <row r="1593" spans="1:37">
      <c r="A1593" t="s">
        <v>2973</v>
      </c>
      <c r="B1593" t="s">
        <v>2972</v>
      </c>
      <c r="C1593" t="s">
        <v>267</v>
      </c>
      <c r="D1593" t="s">
        <v>2180</v>
      </c>
      <c r="E1593">
        <v>48</v>
      </c>
      <c r="F1593">
        <v>0.1</v>
      </c>
      <c r="G1593">
        <v>83</v>
      </c>
      <c r="H1593">
        <v>234</v>
      </c>
      <c r="I1593">
        <v>328</v>
      </c>
      <c r="J1593">
        <v>483</v>
      </c>
      <c r="K1593">
        <v>182</v>
      </c>
      <c r="L1593">
        <v>313</v>
      </c>
      <c r="M1593">
        <v>0</v>
      </c>
      <c r="N1593">
        <v>69</v>
      </c>
      <c r="O1593">
        <v>0</v>
      </c>
      <c r="P1593">
        <v>0</v>
      </c>
      <c r="Q1593">
        <v>113</v>
      </c>
      <c r="R1593">
        <v>345</v>
      </c>
      <c r="S1593">
        <v>52</v>
      </c>
      <c r="T1593">
        <v>161</v>
      </c>
      <c r="U1593">
        <v>490</v>
      </c>
      <c r="V1593">
        <v>1013</v>
      </c>
      <c r="W1593">
        <v>189</v>
      </c>
      <c r="X1593">
        <v>60</v>
      </c>
      <c r="Y1593">
        <v>2239</v>
      </c>
      <c r="Z1593">
        <v>55</v>
      </c>
      <c r="AA1593">
        <v>78</v>
      </c>
      <c r="AB1593">
        <v>369</v>
      </c>
      <c r="AC1593">
        <v>529</v>
      </c>
      <c r="AD1593">
        <v>563</v>
      </c>
      <c r="AE1593">
        <v>5798</v>
      </c>
      <c r="AF1593">
        <v>5475</v>
      </c>
      <c r="AJ1593">
        <v>5.9</v>
      </c>
      <c r="AK1593" t="str">
        <f t="shared" si="24"/>
        <v>WF011-6200</v>
      </c>
    </row>
    <row r="1594" spans="1:37">
      <c r="A1594" t="s">
        <v>2974</v>
      </c>
      <c r="B1594" t="s">
        <v>2975</v>
      </c>
      <c r="C1594" t="s">
        <v>313</v>
      </c>
      <c r="E1594">
        <v>43</v>
      </c>
      <c r="F1594">
        <v>0.6</v>
      </c>
      <c r="G1594">
        <v>3</v>
      </c>
      <c r="H1594">
        <v>395</v>
      </c>
      <c r="I1594">
        <v>236</v>
      </c>
      <c r="J1594">
        <v>174</v>
      </c>
      <c r="K1594">
        <v>918</v>
      </c>
      <c r="L1594">
        <v>34</v>
      </c>
      <c r="M1594">
        <v>0</v>
      </c>
      <c r="N1594">
        <v>3</v>
      </c>
      <c r="O1594">
        <v>0</v>
      </c>
      <c r="P1594">
        <v>0</v>
      </c>
      <c r="Q1594">
        <v>915</v>
      </c>
      <c r="R1594">
        <v>318</v>
      </c>
      <c r="S1594">
        <v>0</v>
      </c>
      <c r="T1594">
        <v>357</v>
      </c>
      <c r="U1594">
        <v>827</v>
      </c>
      <c r="V1594">
        <v>64</v>
      </c>
      <c r="W1594">
        <v>135</v>
      </c>
      <c r="X1594">
        <v>33</v>
      </c>
      <c r="Y1594">
        <v>395</v>
      </c>
      <c r="Z1594">
        <v>0</v>
      </c>
      <c r="AA1594">
        <v>195</v>
      </c>
      <c r="AB1594">
        <v>5</v>
      </c>
      <c r="AC1594">
        <v>67</v>
      </c>
      <c r="AD1594">
        <v>8</v>
      </c>
      <c r="AE1594">
        <v>2086</v>
      </c>
      <c r="AF1594">
        <v>1663</v>
      </c>
      <c r="AJ1594">
        <v>5.99</v>
      </c>
      <c r="AK1594" t="str">
        <f t="shared" si="24"/>
        <v>WH005-5000</v>
      </c>
    </row>
    <row r="1595" spans="1:37">
      <c r="A1595" t="s">
        <v>2976</v>
      </c>
      <c r="B1595" t="s">
        <v>2975</v>
      </c>
      <c r="C1595" t="s">
        <v>313</v>
      </c>
      <c r="E1595">
        <v>43</v>
      </c>
      <c r="F1595">
        <v>0.9</v>
      </c>
      <c r="G1595">
        <v>37</v>
      </c>
      <c r="H1595">
        <v>307</v>
      </c>
      <c r="I1595">
        <v>229</v>
      </c>
      <c r="J1595">
        <v>221</v>
      </c>
      <c r="K1595">
        <v>1138</v>
      </c>
      <c r="L1595">
        <v>25</v>
      </c>
      <c r="M1595">
        <v>0</v>
      </c>
      <c r="N1595">
        <v>31</v>
      </c>
      <c r="O1595">
        <v>0</v>
      </c>
      <c r="P1595">
        <v>0</v>
      </c>
      <c r="Q1595">
        <v>1107</v>
      </c>
      <c r="R1595">
        <v>92</v>
      </c>
      <c r="S1595">
        <v>58</v>
      </c>
      <c r="T1595">
        <v>864</v>
      </c>
      <c r="U1595">
        <v>0</v>
      </c>
      <c r="V1595">
        <v>0</v>
      </c>
      <c r="W1595">
        <v>0</v>
      </c>
      <c r="X1595">
        <v>453</v>
      </c>
      <c r="Y1595">
        <v>1064</v>
      </c>
      <c r="Z1595">
        <v>0</v>
      </c>
      <c r="AA1595">
        <v>0</v>
      </c>
      <c r="AB1595">
        <v>0</v>
      </c>
      <c r="AC1595">
        <v>214</v>
      </c>
      <c r="AD1595">
        <v>0</v>
      </c>
      <c r="AE1595">
        <v>2653</v>
      </c>
      <c r="AF1595">
        <v>1149</v>
      </c>
      <c r="AJ1595">
        <v>5.56</v>
      </c>
      <c r="AK1595" t="str">
        <f t="shared" si="24"/>
        <v>WH005-6200</v>
      </c>
    </row>
    <row r="1596" spans="1:37">
      <c r="A1596" t="s">
        <v>2977</v>
      </c>
      <c r="B1596" t="s">
        <v>2978</v>
      </c>
      <c r="C1596" t="s">
        <v>313</v>
      </c>
      <c r="E1596">
        <v>43</v>
      </c>
      <c r="F1596">
        <v>1</v>
      </c>
      <c r="G1596">
        <v>474</v>
      </c>
      <c r="H1596">
        <v>460</v>
      </c>
      <c r="I1596">
        <v>348</v>
      </c>
      <c r="J1596">
        <v>517</v>
      </c>
      <c r="K1596">
        <v>3209</v>
      </c>
      <c r="L1596">
        <v>401</v>
      </c>
      <c r="M1596">
        <v>0</v>
      </c>
      <c r="N1596">
        <v>395</v>
      </c>
      <c r="O1596">
        <v>1027</v>
      </c>
      <c r="P1596">
        <v>0</v>
      </c>
      <c r="Q1596">
        <v>1787</v>
      </c>
      <c r="R1596">
        <v>210</v>
      </c>
      <c r="S1596">
        <v>343</v>
      </c>
      <c r="T1596">
        <v>612</v>
      </c>
      <c r="U1596">
        <v>424</v>
      </c>
      <c r="V1596">
        <v>302</v>
      </c>
      <c r="W1596">
        <v>246</v>
      </c>
      <c r="X1596">
        <v>163</v>
      </c>
      <c r="Y1596">
        <v>1490</v>
      </c>
      <c r="Z1596">
        <v>1070</v>
      </c>
      <c r="AA1596">
        <v>352</v>
      </c>
      <c r="AB1596">
        <v>154</v>
      </c>
      <c r="AC1596">
        <v>810</v>
      </c>
      <c r="AD1596">
        <v>234</v>
      </c>
      <c r="AE1596">
        <v>6200</v>
      </c>
      <c r="AF1596">
        <v>8751</v>
      </c>
      <c r="AJ1596">
        <v>4.37</v>
      </c>
      <c r="AK1596" t="str">
        <f t="shared" si="24"/>
        <v>WH100-5000</v>
      </c>
    </row>
    <row r="1597" spans="1:37">
      <c r="A1597" t="s">
        <v>2979</v>
      </c>
      <c r="B1597" t="s">
        <v>2978</v>
      </c>
      <c r="C1597" t="s">
        <v>313</v>
      </c>
      <c r="E1597">
        <v>43</v>
      </c>
      <c r="F1597">
        <v>18.3</v>
      </c>
      <c r="G1597">
        <v>86</v>
      </c>
      <c r="H1597">
        <v>151</v>
      </c>
      <c r="I1597">
        <v>404</v>
      </c>
      <c r="J1597">
        <v>1306</v>
      </c>
      <c r="K1597">
        <v>11148</v>
      </c>
      <c r="L1597">
        <v>49</v>
      </c>
      <c r="M1597">
        <v>0</v>
      </c>
      <c r="N1597">
        <v>72</v>
      </c>
      <c r="O1597">
        <v>0</v>
      </c>
      <c r="P1597">
        <v>0</v>
      </c>
      <c r="Q1597">
        <v>11076</v>
      </c>
      <c r="R1597">
        <v>3783</v>
      </c>
      <c r="S1597">
        <v>248</v>
      </c>
      <c r="T1597">
        <v>158</v>
      </c>
      <c r="U1597">
        <v>48</v>
      </c>
      <c r="V1597">
        <v>940</v>
      </c>
      <c r="W1597">
        <v>0</v>
      </c>
      <c r="X1597">
        <v>1028</v>
      </c>
      <c r="Y1597">
        <v>6300</v>
      </c>
      <c r="Z1597">
        <v>43</v>
      </c>
      <c r="AA1597">
        <v>65</v>
      </c>
      <c r="AB1597">
        <v>0</v>
      </c>
      <c r="AC1597">
        <v>2264</v>
      </c>
      <c r="AD1597">
        <v>4575</v>
      </c>
      <c r="AE1597">
        <v>15669</v>
      </c>
      <c r="AF1597">
        <v>6105</v>
      </c>
      <c r="AJ1597">
        <v>4.1100000000000003</v>
      </c>
      <c r="AK1597" t="str">
        <f t="shared" si="24"/>
        <v>WH100-6200</v>
      </c>
    </row>
    <row r="1598" spans="1:37">
      <c r="A1598" t="s">
        <v>2980</v>
      </c>
      <c r="B1598" t="s">
        <v>2981</v>
      </c>
      <c r="C1598" t="s">
        <v>110</v>
      </c>
      <c r="E1598">
        <v>50</v>
      </c>
      <c r="F1598">
        <v>0.3</v>
      </c>
      <c r="G1598">
        <v>151</v>
      </c>
      <c r="H1598">
        <v>192</v>
      </c>
      <c r="I1598">
        <v>208</v>
      </c>
      <c r="J1598">
        <v>194</v>
      </c>
      <c r="K1598">
        <v>373</v>
      </c>
      <c r="L1598">
        <v>301</v>
      </c>
      <c r="M1598">
        <v>0</v>
      </c>
      <c r="N1598">
        <v>126</v>
      </c>
      <c r="O1598">
        <v>0</v>
      </c>
      <c r="P1598">
        <v>0</v>
      </c>
      <c r="Q1598">
        <v>247</v>
      </c>
      <c r="R1598">
        <v>411</v>
      </c>
      <c r="S1598">
        <v>396</v>
      </c>
      <c r="T1598">
        <v>179</v>
      </c>
      <c r="U1598">
        <v>0</v>
      </c>
      <c r="V1598">
        <v>109</v>
      </c>
      <c r="W1598">
        <v>0</v>
      </c>
      <c r="X1598">
        <v>563</v>
      </c>
      <c r="Y1598">
        <v>152</v>
      </c>
      <c r="Z1598">
        <v>295</v>
      </c>
      <c r="AA1598">
        <v>339</v>
      </c>
      <c r="AB1598">
        <v>12</v>
      </c>
      <c r="AC1598">
        <v>46</v>
      </c>
      <c r="AD1598">
        <v>235</v>
      </c>
      <c r="AE1598">
        <v>2326</v>
      </c>
      <c r="AF1598">
        <v>4340</v>
      </c>
      <c r="AJ1598">
        <v>4.6100000000000003</v>
      </c>
      <c r="AK1598" t="str">
        <f t="shared" si="24"/>
        <v>WK017-5000</v>
      </c>
    </row>
    <row r="1599" spans="1:37">
      <c r="A1599" t="s">
        <v>2982</v>
      </c>
      <c r="B1599" t="s">
        <v>2981</v>
      </c>
      <c r="C1599" t="s">
        <v>110</v>
      </c>
      <c r="E1599">
        <v>50</v>
      </c>
      <c r="F1599">
        <v>0.7</v>
      </c>
      <c r="G1599">
        <v>40</v>
      </c>
      <c r="H1599">
        <v>62</v>
      </c>
      <c r="I1599">
        <v>60</v>
      </c>
      <c r="J1599">
        <v>60</v>
      </c>
      <c r="K1599">
        <v>195</v>
      </c>
      <c r="L1599">
        <v>33</v>
      </c>
      <c r="M1599">
        <v>0</v>
      </c>
      <c r="N1599">
        <v>33</v>
      </c>
      <c r="O1599">
        <v>0</v>
      </c>
      <c r="P1599">
        <v>0</v>
      </c>
      <c r="Q1599">
        <v>162</v>
      </c>
      <c r="R1599">
        <v>146</v>
      </c>
      <c r="S1599">
        <v>42</v>
      </c>
      <c r="T1599">
        <v>37</v>
      </c>
      <c r="U1599">
        <v>106</v>
      </c>
      <c r="V1599">
        <v>33</v>
      </c>
      <c r="W1599">
        <v>0</v>
      </c>
      <c r="X1599">
        <v>140</v>
      </c>
      <c r="Y1599">
        <v>51</v>
      </c>
      <c r="Z1599">
        <v>197</v>
      </c>
      <c r="AA1599">
        <v>0</v>
      </c>
      <c r="AB1599">
        <v>0</v>
      </c>
      <c r="AC1599">
        <v>112</v>
      </c>
      <c r="AD1599">
        <v>0</v>
      </c>
      <c r="AE1599">
        <v>718</v>
      </c>
      <c r="AF1599">
        <v>989</v>
      </c>
      <c r="AJ1599">
        <v>4.6100000000000003</v>
      </c>
      <c r="AK1599" t="str">
        <f t="shared" si="24"/>
        <v>WK017-6200</v>
      </c>
    </row>
    <row r="1600" spans="1:37">
      <c r="A1600" t="s">
        <v>2983</v>
      </c>
      <c r="B1600" t="s">
        <v>2984</v>
      </c>
      <c r="C1600" t="s">
        <v>1562</v>
      </c>
      <c r="D1600" t="s">
        <v>2985</v>
      </c>
      <c r="E1600">
        <v>43</v>
      </c>
      <c r="F1600">
        <v>0.9</v>
      </c>
      <c r="G1600">
        <v>51</v>
      </c>
      <c r="H1600">
        <v>471</v>
      </c>
      <c r="I1600">
        <v>373</v>
      </c>
      <c r="J1600">
        <v>382</v>
      </c>
      <c r="K1600">
        <v>1790</v>
      </c>
      <c r="L1600">
        <v>146</v>
      </c>
      <c r="M1600">
        <v>0</v>
      </c>
      <c r="N1600">
        <v>43</v>
      </c>
      <c r="O1600">
        <v>0</v>
      </c>
      <c r="P1600">
        <v>0</v>
      </c>
      <c r="Q1600">
        <v>1747</v>
      </c>
      <c r="R1600">
        <v>54</v>
      </c>
      <c r="S1600">
        <v>10</v>
      </c>
      <c r="T1600">
        <v>69</v>
      </c>
      <c r="U1600">
        <v>1333</v>
      </c>
      <c r="V1600">
        <v>383</v>
      </c>
      <c r="W1600">
        <v>0</v>
      </c>
      <c r="X1600">
        <v>442</v>
      </c>
      <c r="Y1600">
        <v>589</v>
      </c>
      <c r="Z1600">
        <v>765</v>
      </c>
      <c r="AA1600">
        <v>144</v>
      </c>
      <c r="AB1600">
        <v>404</v>
      </c>
      <c r="AC1600">
        <v>29</v>
      </c>
      <c r="AD1600">
        <v>417</v>
      </c>
      <c r="AE1600">
        <v>4585</v>
      </c>
      <c r="AF1600">
        <v>1706</v>
      </c>
      <c r="AG1600" t="s">
        <v>2986</v>
      </c>
      <c r="AH1600">
        <v>4</v>
      </c>
      <c r="AI1600">
        <v>139</v>
      </c>
      <c r="AJ1600">
        <v>5.99</v>
      </c>
      <c r="AK1600" t="str">
        <f t="shared" si="24"/>
        <v>WK022-5000</v>
      </c>
    </row>
    <row r="1601" spans="1:37">
      <c r="A1601" t="s">
        <v>2987</v>
      </c>
      <c r="B1601" t="s">
        <v>2984</v>
      </c>
      <c r="C1601" t="s">
        <v>313</v>
      </c>
      <c r="D1601" t="s">
        <v>2985</v>
      </c>
      <c r="E1601">
        <v>43</v>
      </c>
      <c r="F1601">
        <v>2.4</v>
      </c>
      <c r="G1601">
        <v>31</v>
      </c>
      <c r="H1601">
        <v>113</v>
      </c>
      <c r="I1601">
        <v>147</v>
      </c>
      <c r="J1601">
        <v>112</v>
      </c>
      <c r="K1601">
        <v>1127</v>
      </c>
      <c r="L1601">
        <v>28</v>
      </c>
      <c r="M1601">
        <v>0</v>
      </c>
      <c r="N1601">
        <v>26</v>
      </c>
      <c r="O1601">
        <v>0</v>
      </c>
      <c r="P1601">
        <v>0</v>
      </c>
      <c r="Q1601">
        <v>1101</v>
      </c>
      <c r="R1601">
        <v>0</v>
      </c>
      <c r="S1601">
        <v>161</v>
      </c>
      <c r="T1601">
        <v>22</v>
      </c>
      <c r="U1601">
        <v>155</v>
      </c>
      <c r="V1601">
        <v>441</v>
      </c>
      <c r="W1601">
        <v>49</v>
      </c>
      <c r="X1601">
        <v>56</v>
      </c>
      <c r="Y1601">
        <v>128</v>
      </c>
      <c r="Z1601">
        <v>146</v>
      </c>
      <c r="AA1601">
        <v>111</v>
      </c>
      <c r="AB1601">
        <v>48</v>
      </c>
      <c r="AC1601">
        <v>27</v>
      </c>
      <c r="AD1601">
        <v>0</v>
      </c>
      <c r="AE1601">
        <v>1344</v>
      </c>
      <c r="AF1601">
        <v>1415</v>
      </c>
      <c r="AJ1601">
        <v>5.74</v>
      </c>
      <c r="AK1601" t="str">
        <f t="shared" si="24"/>
        <v>WK022-6200</v>
      </c>
    </row>
    <row r="1602" spans="1:37">
      <c r="A1602" t="s">
        <v>2988</v>
      </c>
      <c r="B1602" t="s">
        <v>2989</v>
      </c>
      <c r="C1602" t="s">
        <v>313</v>
      </c>
      <c r="D1602" t="s">
        <v>2985</v>
      </c>
      <c r="E1602">
        <v>43</v>
      </c>
      <c r="F1602">
        <v>0</v>
      </c>
      <c r="G1602">
        <v>18</v>
      </c>
      <c r="H1602">
        <v>0</v>
      </c>
      <c r="I1602">
        <v>9</v>
      </c>
      <c r="J1602">
        <v>14</v>
      </c>
      <c r="K1602">
        <v>0</v>
      </c>
      <c r="L1602">
        <v>9</v>
      </c>
      <c r="M1602">
        <v>0</v>
      </c>
      <c r="N1602">
        <v>15</v>
      </c>
      <c r="O1602">
        <v>0</v>
      </c>
      <c r="P1602">
        <v>0</v>
      </c>
      <c r="Q1602">
        <v>-15</v>
      </c>
      <c r="R1602">
        <v>0</v>
      </c>
      <c r="S1602">
        <v>0</v>
      </c>
      <c r="T1602">
        <v>0</v>
      </c>
      <c r="U1602">
        <v>0</v>
      </c>
      <c r="V1602">
        <v>18</v>
      </c>
      <c r="W1602">
        <v>0</v>
      </c>
      <c r="X1602">
        <v>37</v>
      </c>
      <c r="Y1602">
        <v>12</v>
      </c>
      <c r="Z1602">
        <v>24</v>
      </c>
      <c r="AA1602">
        <v>33</v>
      </c>
      <c r="AB1602">
        <v>0</v>
      </c>
      <c r="AC1602">
        <v>38</v>
      </c>
      <c r="AD1602">
        <v>0</v>
      </c>
      <c r="AE1602">
        <v>162</v>
      </c>
      <c r="AF1602">
        <v>93</v>
      </c>
      <c r="AJ1602">
        <v>5.55</v>
      </c>
      <c r="AK1602" t="str">
        <f t="shared" si="24"/>
        <v>WK023-5000</v>
      </c>
    </row>
    <row r="1603" spans="1:37">
      <c r="A1603" t="s">
        <v>2990</v>
      </c>
      <c r="B1603" t="s">
        <v>2989</v>
      </c>
      <c r="C1603" t="s">
        <v>313</v>
      </c>
      <c r="D1603" t="s">
        <v>2985</v>
      </c>
      <c r="E1603">
        <v>43</v>
      </c>
      <c r="F1603">
        <v>0</v>
      </c>
      <c r="G1603">
        <v>34</v>
      </c>
      <c r="H1603">
        <v>0</v>
      </c>
      <c r="I1603">
        <v>0</v>
      </c>
      <c r="J1603">
        <v>9</v>
      </c>
      <c r="K1603">
        <v>774</v>
      </c>
      <c r="L1603">
        <v>6</v>
      </c>
      <c r="M1603">
        <v>0</v>
      </c>
      <c r="N1603">
        <v>29</v>
      </c>
      <c r="O1603">
        <v>0</v>
      </c>
      <c r="P1603">
        <v>0</v>
      </c>
      <c r="Q1603">
        <v>745</v>
      </c>
      <c r="R1603">
        <v>29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105</v>
      </c>
      <c r="AB1603">
        <v>0</v>
      </c>
      <c r="AC1603">
        <v>0</v>
      </c>
      <c r="AD1603">
        <v>0</v>
      </c>
      <c r="AE1603">
        <v>105</v>
      </c>
      <c r="AF1603">
        <v>205</v>
      </c>
      <c r="AJ1603">
        <v>5.3</v>
      </c>
      <c r="AK1603" t="str">
        <f t="shared" si="24"/>
        <v>WK023-6200</v>
      </c>
    </row>
    <row r="1604" spans="1:37">
      <c r="A1604" t="s">
        <v>2991</v>
      </c>
      <c r="B1604" t="s">
        <v>2992</v>
      </c>
      <c r="C1604" t="s">
        <v>313</v>
      </c>
      <c r="D1604" t="s">
        <v>2180</v>
      </c>
      <c r="E1604">
        <v>43</v>
      </c>
      <c r="F1604">
        <v>0.3</v>
      </c>
      <c r="G1604">
        <v>96</v>
      </c>
      <c r="H1604">
        <v>420</v>
      </c>
      <c r="I1604">
        <v>300</v>
      </c>
      <c r="J1604">
        <v>212</v>
      </c>
      <c r="K1604">
        <v>620</v>
      </c>
      <c r="L1604">
        <v>149</v>
      </c>
      <c r="M1604">
        <v>0</v>
      </c>
      <c r="N1604">
        <v>80</v>
      </c>
      <c r="O1604">
        <v>0</v>
      </c>
      <c r="P1604">
        <v>284</v>
      </c>
      <c r="Q1604">
        <v>540</v>
      </c>
      <c r="R1604">
        <v>156</v>
      </c>
      <c r="S1604">
        <v>9</v>
      </c>
      <c r="T1604">
        <v>0</v>
      </c>
      <c r="U1604">
        <v>1250</v>
      </c>
      <c r="V1604">
        <v>90</v>
      </c>
      <c r="W1604">
        <v>172</v>
      </c>
      <c r="X1604">
        <v>277</v>
      </c>
      <c r="Y1604">
        <v>314</v>
      </c>
      <c r="Z1604">
        <v>0</v>
      </c>
      <c r="AA1604">
        <v>155</v>
      </c>
      <c r="AB1604">
        <v>0</v>
      </c>
      <c r="AC1604">
        <v>220</v>
      </c>
      <c r="AD1604">
        <v>59</v>
      </c>
      <c r="AE1604">
        <v>2546</v>
      </c>
      <c r="AF1604">
        <v>1472</v>
      </c>
      <c r="AJ1604">
        <v>5.83</v>
      </c>
      <c r="AK1604" t="str">
        <f t="shared" si="24"/>
        <v>WK024-5000</v>
      </c>
    </row>
    <row r="1605" spans="1:37">
      <c r="A1605" t="s">
        <v>2993</v>
      </c>
      <c r="B1605" t="s">
        <v>2992</v>
      </c>
      <c r="C1605" t="s">
        <v>313</v>
      </c>
      <c r="D1605" t="s">
        <v>2180</v>
      </c>
      <c r="E1605">
        <v>43</v>
      </c>
      <c r="F1605">
        <v>7.1</v>
      </c>
      <c r="G1605">
        <v>28</v>
      </c>
      <c r="H1605">
        <v>45</v>
      </c>
      <c r="I1605">
        <v>34</v>
      </c>
      <c r="J1605">
        <v>35</v>
      </c>
      <c r="K1605">
        <v>1317</v>
      </c>
      <c r="L1605">
        <v>0</v>
      </c>
      <c r="M1605">
        <v>0</v>
      </c>
      <c r="N1605">
        <v>23</v>
      </c>
      <c r="O1605">
        <v>0</v>
      </c>
      <c r="P1605">
        <v>0</v>
      </c>
      <c r="Q1605">
        <v>1294</v>
      </c>
      <c r="R1605">
        <v>15</v>
      </c>
      <c r="S1605">
        <v>0</v>
      </c>
      <c r="T1605">
        <v>136</v>
      </c>
      <c r="U1605">
        <v>0</v>
      </c>
      <c r="V1605">
        <v>0</v>
      </c>
      <c r="W1605">
        <v>0</v>
      </c>
      <c r="X1605">
        <v>68</v>
      </c>
      <c r="Y1605">
        <v>13</v>
      </c>
      <c r="Z1605">
        <v>0</v>
      </c>
      <c r="AA1605">
        <v>120</v>
      </c>
      <c r="AB1605">
        <v>24</v>
      </c>
      <c r="AC1605">
        <v>25</v>
      </c>
      <c r="AD1605">
        <v>32</v>
      </c>
      <c r="AE1605">
        <v>418</v>
      </c>
      <c r="AF1605">
        <v>494</v>
      </c>
      <c r="AJ1605">
        <v>4.62</v>
      </c>
      <c r="AK1605" t="str">
        <f t="shared" ref="AK1605:AK1668" si="25">MID(A1605,4,10)</f>
        <v>WK024-6200</v>
      </c>
    </row>
    <row r="1606" spans="1:37">
      <c r="A1606" t="s">
        <v>2994</v>
      </c>
      <c r="B1606" t="s">
        <v>2995</v>
      </c>
      <c r="C1606" t="s">
        <v>110</v>
      </c>
      <c r="D1606" t="s">
        <v>2180</v>
      </c>
      <c r="E1606">
        <v>50</v>
      </c>
      <c r="F1606">
        <v>0.7</v>
      </c>
      <c r="G1606">
        <v>0</v>
      </c>
      <c r="H1606">
        <v>185</v>
      </c>
      <c r="I1606">
        <v>172</v>
      </c>
      <c r="J1606">
        <v>145</v>
      </c>
      <c r="K1606">
        <v>502</v>
      </c>
      <c r="L1606">
        <v>8</v>
      </c>
      <c r="M1606">
        <v>0</v>
      </c>
      <c r="N1606">
        <v>0</v>
      </c>
      <c r="O1606">
        <v>0</v>
      </c>
      <c r="P1606">
        <v>0</v>
      </c>
      <c r="Q1606">
        <v>502</v>
      </c>
      <c r="R1606">
        <v>0</v>
      </c>
      <c r="S1606">
        <v>66</v>
      </c>
      <c r="T1606">
        <v>132</v>
      </c>
      <c r="U1606">
        <v>358</v>
      </c>
      <c r="V1606">
        <v>84</v>
      </c>
      <c r="W1606">
        <v>40</v>
      </c>
      <c r="X1606">
        <v>352</v>
      </c>
      <c r="Y1606">
        <v>0</v>
      </c>
      <c r="Z1606">
        <v>119</v>
      </c>
      <c r="AA1606">
        <v>381</v>
      </c>
      <c r="AB1606">
        <v>17</v>
      </c>
      <c r="AC1606">
        <v>18</v>
      </c>
      <c r="AD1606">
        <v>171</v>
      </c>
      <c r="AE1606">
        <v>1738</v>
      </c>
      <c r="AF1606">
        <v>887</v>
      </c>
      <c r="AJ1606">
        <v>4.8</v>
      </c>
      <c r="AK1606" t="str">
        <f t="shared" si="25"/>
        <v>WK025-5000</v>
      </c>
    </row>
    <row r="1607" spans="1:37">
      <c r="A1607" t="s">
        <v>2996</v>
      </c>
      <c r="B1607" t="s">
        <v>2995</v>
      </c>
      <c r="C1607" t="s">
        <v>110</v>
      </c>
      <c r="D1607" t="s">
        <v>2180</v>
      </c>
      <c r="E1607">
        <v>50</v>
      </c>
      <c r="F1607">
        <v>0.5</v>
      </c>
      <c r="G1607">
        <v>0</v>
      </c>
      <c r="H1607">
        <v>322</v>
      </c>
      <c r="I1607">
        <v>258</v>
      </c>
      <c r="J1607">
        <v>194</v>
      </c>
      <c r="K1607">
        <v>634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634</v>
      </c>
      <c r="R1607">
        <v>0</v>
      </c>
      <c r="S1607">
        <v>26</v>
      </c>
      <c r="T1607">
        <v>0</v>
      </c>
      <c r="U1607">
        <v>940</v>
      </c>
      <c r="V1607">
        <v>584</v>
      </c>
      <c r="W1607">
        <v>0</v>
      </c>
      <c r="X1607">
        <v>0</v>
      </c>
      <c r="Y1607">
        <v>0</v>
      </c>
      <c r="Z1607">
        <v>96</v>
      </c>
      <c r="AA1607">
        <v>138</v>
      </c>
      <c r="AB1607">
        <v>9</v>
      </c>
      <c r="AC1607">
        <v>0</v>
      </c>
      <c r="AD1607">
        <v>532</v>
      </c>
      <c r="AE1607">
        <v>2325</v>
      </c>
      <c r="AF1607">
        <v>204</v>
      </c>
      <c r="AJ1607">
        <v>4.8</v>
      </c>
      <c r="AK1607" t="str">
        <f t="shared" si="25"/>
        <v>WK025-6200</v>
      </c>
    </row>
    <row r="1608" spans="1:37">
      <c r="A1608" t="s">
        <v>2997</v>
      </c>
      <c r="B1608" t="s">
        <v>2998</v>
      </c>
      <c r="C1608" t="s">
        <v>110</v>
      </c>
      <c r="D1608" t="s">
        <v>2180</v>
      </c>
      <c r="E1608">
        <v>50</v>
      </c>
      <c r="F1608">
        <v>-0.4</v>
      </c>
      <c r="G1608">
        <v>111</v>
      </c>
      <c r="H1608">
        <v>66</v>
      </c>
      <c r="I1608">
        <v>296</v>
      </c>
      <c r="J1608">
        <v>266</v>
      </c>
      <c r="K1608">
        <v>0</v>
      </c>
      <c r="L1608">
        <v>426</v>
      </c>
      <c r="M1608">
        <v>0</v>
      </c>
      <c r="N1608">
        <v>93</v>
      </c>
      <c r="O1608">
        <v>0</v>
      </c>
      <c r="P1608">
        <v>0</v>
      </c>
      <c r="Q1608">
        <v>-93</v>
      </c>
      <c r="R1608">
        <v>153</v>
      </c>
      <c r="S1608">
        <v>152</v>
      </c>
      <c r="T1608">
        <v>15</v>
      </c>
      <c r="U1608">
        <v>31</v>
      </c>
      <c r="V1608">
        <v>1139</v>
      </c>
      <c r="W1608">
        <v>92</v>
      </c>
      <c r="X1608">
        <v>348</v>
      </c>
      <c r="Y1608">
        <v>129</v>
      </c>
      <c r="Z1608">
        <v>264</v>
      </c>
      <c r="AA1608">
        <v>212</v>
      </c>
      <c r="AB1608">
        <v>337</v>
      </c>
      <c r="AC1608">
        <v>351</v>
      </c>
      <c r="AD1608">
        <v>122</v>
      </c>
      <c r="AE1608">
        <v>3192</v>
      </c>
      <c r="AF1608">
        <v>2498</v>
      </c>
      <c r="AJ1608">
        <v>4.37</v>
      </c>
      <c r="AK1608" t="str">
        <f t="shared" si="25"/>
        <v>WK027-5000</v>
      </c>
    </row>
    <row r="1609" spans="1:37">
      <c r="A1609" t="s">
        <v>2999</v>
      </c>
      <c r="B1609" t="s">
        <v>2998</v>
      </c>
      <c r="C1609" t="s">
        <v>110</v>
      </c>
      <c r="D1609" t="s">
        <v>2180</v>
      </c>
      <c r="E1609">
        <v>50</v>
      </c>
      <c r="F1609">
        <v>1.4</v>
      </c>
      <c r="G1609">
        <v>8</v>
      </c>
      <c r="H1609">
        <v>46</v>
      </c>
      <c r="I1609">
        <v>51</v>
      </c>
      <c r="J1609">
        <v>26</v>
      </c>
      <c r="K1609">
        <v>273</v>
      </c>
      <c r="L1609">
        <v>4</v>
      </c>
      <c r="M1609">
        <v>0</v>
      </c>
      <c r="N1609">
        <v>7</v>
      </c>
      <c r="O1609">
        <v>0</v>
      </c>
      <c r="P1609">
        <v>0</v>
      </c>
      <c r="Q1609">
        <v>266</v>
      </c>
      <c r="R1609">
        <v>23</v>
      </c>
      <c r="S1609">
        <v>34</v>
      </c>
      <c r="T1609">
        <v>96</v>
      </c>
      <c r="U1609">
        <v>8</v>
      </c>
      <c r="V1609">
        <v>28</v>
      </c>
      <c r="W1609">
        <v>137</v>
      </c>
      <c r="X1609">
        <v>0</v>
      </c>
      <c r="Y1609">
        <v>0</v>
      </c>
      <c r="Z1609">
        <v>0</v>
      </c>
      <c r="AA1609">
        <v>0</v>
      </c>
      <c r="AB1609">
        <v>7</v>
      </c>
      <c r="AC1609">
        <v>0</v>
      </c>
      <c r="AD1609">
        <v>0</v>
      </c>
      <c r="AE1609">
        <v>310</v>
      </c>
      <c r="AF1609">
        <v>504</v>
      </c>
      <c r="AJ1609">
        <v>4.25</v>
      </c>
      <c r="AK1609" t="str">
        <f t="shared" si="25"/>
        <v>WK027-6200</v>
      </c>
    </row>
    <row r="1610" spans="1:37">
      <c r="A1610" t="s">
        <v>3000</v>
      </c>
      <c r="B1610" t="s">
        <v>3001</v>
      </c>
      <c r="C1610" t="s">
        <v>329</v>
      </c>
      <c r="D1610" t="s">
        <v>3002</v>
      </c>
      <c r="E1610">
        <v>43</v>
      </c>
      <c r="F1610">
        <v>-0.1</v>
      </c>
      <c r="G1610">
        <v>17</v>
      </c>
      <c r="H1610">
        <v>47</v>
      </c>
      <c r="I1610">
        <v>121</v>
      </c>
      <c r="J1610">
        <v>93</v>
      </c>
      <c r="K1610">
        <v>0</v>
      </c>
      <c r="L1610">
        <v>194</v>
      </c>
      <c r="M1610">
        <v>0</v>
      </c>
      <c r="N1610">
        <v>15</v>
      </c>
      <c r="O1610">
        <v>0</v>
      </c>
      <c r="P1610">
        <v>0</v>
      </c>
      <c r="Q1610">
        <v>-15</v>
      </c>
      <c r="R1610">
        <v>134</v>
      </c>
      <c r="S1610">
        <v>85</v>
      </c>
      <c r="T1610">
        <v>0</v>
      </c>
      <c r="U1610">
        <v>55</v>
      </c>
      <c r="V1610">
        <v>65</v>
      </c>
      <c r="W1610">
        <v>431</v>
      </c>
      <c r="X1610">
        <v>88</v>
      </c>
      <c r="Y1610">
        <v>20</v>
      </c>
      <c r="Z1610">
        <v>114</v>
      </c>
      <c r="AA1610">
        <v>108</v>
      </c>
      <c r="AB1610">
        <v>0</v>
      </c>
      <c r="AC1610">
        <v>148</v>
      </c>
      <c r="AD1610">
        <v>0</v>
      </c>
      <c r="AE1610">
        <v>1114</v>
      </c>
      <c r="AF1610">
        <v>1600</v>
      </c>
      <c r="AJ1610">
        <v>5.32</v>
      </c>
      <c r="AK1610" t="str">
        <f t="shared" si="25"/>
        <v>WM005-5000</v>
      </c>
    </row>
    <row r="1611" spans="1:37">
      <c r="A1611" t="s">
        <v>3003</v>
      </c>
      <c r="B1611" t="s">
        <v>3004</v>
      </c>
      <c r="C1611" t="s">
        <v>329</v>
      </c>
      <c r="D1611" t="s">
        <v>3005</v>
      </c>
      <c r="E1611">
        <v>43</v>
      </c>
      <c r="F1611">
        <v>7.1</v>
      </c>
      <c r="G1611">
        <v>21</v>
      </c>
      <c r="H1611">
        <v>13</v>
      </c>
      <c r="I1611">
        <v>89</v>
      </c>
      <c r="J1611">
        <v>56</v>
      </c>
      <c r="K1611">
        <v>385</v>
      </c>
      <c r="L1611">
        <v>8</v>
      </c>
      <c r="M1611">
        <v>0</v>
      </c>
      <c r="N1611">
        <v>17</v>
      </c>
      <c r="O1611">
        <v>0</v>
      </c>
      <c r="P1611">
        <v>0</v>
      </c>
      <c r="Q1611">
        <v>368</v>
      </c>
      <c r="R1611">
        <v>29</v>
      </c>
      <c r="S1611">
        <v>0</v>
      </c>
      <c r="T1611">
        <v>0</v>
      </c>
      <c r="U1611">
        <v>39</v>
      </c>
      <c r="V1611">
        <v>144</v>
      </c>
      <c r="W1611">
        <v>348</v>
      </c>
      <c r="X1611">
        <v>0</v>
      </c>
      <c r="Y1611">
        <v>49</v>
      </c>
      <c r="Z1611">
        <v>0</v>
      </c>
      <c r="AA1611">
        <v>0</v>
      </c>
      <c r="AB1611">
        <v>49</v>
      </c>
      <c r="AC1611">
        <v>46</v>
      </c>
      <c r="AD1611">
        <v>0</v>
      </c>
      <c r="AE1611">
        <v>675</v>
      </c>
      <c r="AF1611">
        <v>449</v>
      </c>
      <c r="AJ1611">
        <v>5.32</v>
      </c>
      <c r="AK1611" t="str">
        <f t="shared" si="25"/>
        <v>WM005-6200</v>
      </c>
    </row>
    <row r="1612" spans="1:37">
      <c r="A1612" t="s">
        <v>3006</v>
      </c>
      <c r="B1612" t="s">
        <v>3007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70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70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WM046-450L</v>
      </c>
    </row>
    <row r="1613" spans="1:37">
      <c r="A1613" t="s">
        <v>3008</v>
      </c>
      <c r="B1613" t="s">
        <v>3009</v>
      </c>
      <c r="E1613">
        <v>43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68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68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5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5</v>
      </c>
      <c r="AF1613">
        <v>0</v>
      </c>
      <c r="AJ1613">
        <v>0</v>
      </c>
      <c r="AK1613" t="str">
        <f t="shared" si="25"/>
        <v>WM046-450R</v>
      </c>
    </row>
    <row r="1614" spans="1:37">
      <c r="A1614" t="s">
        <v>3010</v>
      </c>
      <c r="B1614" t="s">
        <v>3011</v>
      </c>
      <c r="C1614" t="s">
        <v>313</v>
      </c>
      <c r="E1614">
        <v>43</v>
      </c>
      <c r="F1614">
        <v>19.600000000000001</v>
      </c>
      <c r="G1614">
        <v>97</v>
      </c>
      <c r="H1614">
        <v>107</v>
      </c>
      <c r="I1614">
        <v>236</v>
      </c>
      <c r="J1614">
        <v>384</v>
      </c>
      <c r="K1614">
        <v>8461</v>
      </c>
      <c r="L1614">
        <v>248</v>
      </c>
      <c r="M1614">
        <v>0</v>
      </c>
      <c r="N1614">
        <v>81</v>
      </c>
      <c r="O1614">
        <v>0</v>
      </c>
      <c r="P1614">
        <v>0</v>
      </c>
      <c r="Q1614">
        <v>8380</v>
      </c>
      <c r="R1614">
        <v>136</v>
      </c>
      <c r="S1614">
        <v>321</v>
      </c>
      <c r="T1614">
        <v>0</v>
      </c>
      <c r="U1614">
        <v>0</v>
      </c>
      <c r="V1614">
        <v>674</v>
      </c>
      <c r="W1614">
        <v>0</v>
      </c>
      <c r="X1614">
        <v>421</v>
      </c>
      <c r="Y1614">
        <v>304</v>
      </c>
      <c r="Z1614">
        <v>600</v>
      </c>
      <c r="AA1614">
        <v>559</v>
      </c>
      <c r="AB1614">
        <v>982</v>
      </c>
      <c r="AC1614">
        <v>0</v>
      </c>
      <c r="AD1614">
        <v>751</v>
      </c>
      <c r="AE1614">
        <v>4612</v>
      </c>
      <c r="AF1614">
        <v>3919</v>
      </c>
      <c r="AJ1614">
        <v>4.7</v>
      </c>
      <c r="AK1614" t="str">
        <f t="shared" si="25"/>
        <v>WM046-5000</v>
      </c>
    </row>
    <row r="1615" spans="1:37">
      <c r="A1615" t="s">
        <v>3012</v>
      </c>
      <c r="B1615" t="s">
        <v>3013</v>
      </c>
      <c r="C1615" t="s">
        <v>313</v>
      </c>
      <c r="E1615">
        <v>43</v>
      </c>
      <c r="F1615">
        <v>38.1</v>
      </c>
      <c r="G1615">
        <v>6</v>
      </c>
      <c r="H1615">
        <v>20</v>
      </c>
      <c r="I1615">
        <v>10</v>
      </c>
      <c r="J1615">
        <v>37</v>
      </c>
      <c r="K1615">
        <v>3107</v>
      </c>
      <c r="L1615">
        <v>11</v>
      </c>
      <c r="M1615">
        <v>0</v>
      </c>
      <c r="N1615">
        <v>5</v>
      </c>
      <c r="O1615">
        <v>0</v>
      </c>
      <c r="P1615">
        <v>0</v>
      </c>
      <c r="Q1615">
        <v>3102</v>
      </c>
      <c r="R1615">
        <v>19</v>
      </c>
      <c r="S1615">
        <v>10</v>
      </c>
      <c r="T1615">
        <v>46</v>
      </c>
      <c r="U1615">
        <v>5</v>
      </c>
      <c r="V1615">
        <v>0</v>
      </c>
      <c r="W1615">
        <v>0</v>
      </c>
      <c r="X1615">
        <v>1</v>
      </c>
      <c r="Y1615">
        <v>101</v>
      </c>
      <c r="Z1615">
        <v>0</v>
      </c>
      <c r="AA1615">
        <v>166</v>
      </c>
      <c r="AB1615">
        <v>0</v>
      </c>
      <c r="AC1615">
        <v>15</v>
      </c>
      <c r="AD1615">
        <v>98</v>
      </c>
      <c r="AE1615">
        <v>442</v>
      </c>
      <c r="AF1615">
        <v>396</v>
      </c>
      <c r="AJ1615">
        <v>4.45</v>
      </c>
      <c r="AK1615" t="str">
        <f t="shared" si="25"/>
        <v>WM046-6200</v>
      </c>
    </row>
    <row r="1616" spans="1:37">
      <c r="A1616" t="s">
        <v>3014</v>
      </c>
      <c r="B1616" t="s">
        <v>3015</v>
      </c>
      <c r="C1616" t="s">
        <v>313</v>
      </c>
      <c r="E1616">
        <v>43</v>
      </c>
      <c r="F1616">
        <v>20.2</v>
      </c>
      <c r="G1616">
        <v>13</v>
      </c>
      <c r="H1616">
        <v>29</v>
      </c>
      <c r="I1616">
        <v>233</v>
      </c>
      <c r="J1616">
        <v>689</v>
      </c>
      <c r="K1616">
        <v>2322</v>
      </c>
      <c r="L1616">
        <v>277</v>
      </c>
      <c r="M1616">
        <v>0</v>
      </c>
      <c r="N1616">
        <v>11</v>
      </c>
      <c r="O1616">
        <v>0</v>
      </c>
      <c r="P1616">
        <v>0</v>
      </c>
      <c r="Q1616">
        <v>2311</v>
      </c>
      <c r="R1616">
        <v>2469</v>
      </c>
      <c r="S1616">
        <v>0</v>
      </c>
      <c r="T1616">
        <v>0</v>
      </c>
      <c r="U1616">
        <v>86</v>
      </c>
      <c r="V1616">
        <v>177</v>
      </c>
      <c r="W1616">
        <v>260</v>
      </c>
      <c r="X1616">
        <v>873</v>
      </c>
      <c r="Y1616">
        <v>632</v>
      </c>
      <c r="Z1616">
        <v>25</v>
      </c>
      <c r="AA1616">
        <v>5289</v>
      </c>
      <c r="AB1616">
        <v>0</v>
      </c>
      <c r="AC1616">
        <v>179</v>
      </c>
      <c r="AD1616">
        <v>746</v>
      </c>
      <c r="AE1616">
        <v>8267</v>
      </c>
      <c r="AF1616">
        <v>4660</v>
      </c>
      <c r="AJ1616">
        <v>4.22</v>
      </c>
      <c r="AK1616" t="str">
        <f t="shared" si="25"/>
        <v>WM047-5000</v>
      </c>
    </row>
    <row r="1617" spans="1:37">
      <c r="A1617" t="s">
        <v>3016</v>
      </c>
      <c r="B1617" t="s">
        <v>3017</v>
      </c>
      <c r="C1617" t="s">
        <v>313</v>
      </c>
      <c r="E1617">
        <v>43</v>
      </c>
      <c r="F1617">
        <v>8.5</v>
      </c>
      <c r="G1617">
        <v>58</v>
      </c>
      <c r="H1617">
        <v>355</v>
      </c>
      <c r="I1617">
        <v>193</v>
      </c>
      <c r="J1617">
        <v>214</v>
      </c>
      <c r="K1617">
        <v>12117</v>
      </c>
      <c r="L1617">
        <v>51</v>
      </c>
      <c r="M1617">
        <v>0</v>
      </c>
      <c r="N1617">
        <v>48</v>
      </c>
      <c r="O1617">
        <v>0</v>
      </c>
      <c r="P1617">
        <v>0</v>
      </c>
      <c r="Q1617">
        <v>12069</v>
      </c>
      <c r="R1617">
        <v>0</v>
      </c>
      <c r="S1617">
        <v>0</v>
      </c>
      <c r="T1617">
        <v>971</v>
      </c>
      <c r="U1617">
        <v>93</v>
      </c>
      <c r="V1617">
        <v>95</v>
      </c>
      <c r="W1617">
        <v>0</v>
      </c>
      <c r="X1617">
        <v>0</v>
      </c>
      <c r="Y1617">
        <v>180</v>
      </c>
      <c r="Z1617">
        <v>918</v>
      </c>
      <c r="AA1617">
        <v>0</v>
      </c>
      <c r="AB1617">
        <v>185</v>
      </c>
      <c r="AC1617">
        <v>124</v>
      </c>
      <c r="AD1617">
        <v>0</v>
      </c>
      <c r="AE1617">
        <v>2566</v>
      </c>
      <c r="AF1617">
        <v>2564</v>
      </c>
      <c r="AJ1617">
        <v>3.46</v>
      </c>
      <c r="AK1617" t="str">
        <f t="shared" si="25"/>
        <v>WM047-6200</v>
      </c>
    </row>
    <row r="1618" spans="1:37">
      <c r="A1618" t="s">
        <v>3019</v>
      </c>
      <c r="B1618" t="s">
        <v>3020</v>
      </c>
      <c r="C1618" t="s">
        <v>318</v>
      </c>
      <c r="D1618" t="s">
        <v>5365</v>
      </c>
      <c r="E1618">
        <v>65</v>
      </c>
      <c r="F1618">
        <v>1.3</v>
      </c>
      <c r="G1618">
        <v>0</v>
      </c>
      <c r="H1618">
        <v>45</v>
      </c>
      <c r="I1618">
        <v>22</v>
      </c>
      <c r="J1618">
        <v>16</v>
      </c>
      <c r="K1618">
        <v>241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241</v>
      </c>
      <c r="R1618">
        <v>0</v>
      </c>
      <c r="S1618">
        <v>0</v>
      </c>
      <c r="T1618">
        <v>134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54</v>
      </c>
      <c r="AC1618">
        <v>0</v>
      </c>
      <c r="AD1618">
        <v>0</v>
      </c>
      <c r="AE1618">
        <v>188</v>
      </c>
      <c r="AF1618">
        <v>323</v>
      </c>
      <c r="AJ1618">
        <v>6.62</v>
      </c>
      <c r="AK1618" t="str">
        <f t="shared" si="25"/>
        <v>WM303-6200</v>
      </c>
    </row>
    <row r="1619" spans="1:37">
      <c r="A1619" t="s">
        <v>3021</v>
      </c>
      <c r="B1619" t="s">
        <v>3022</v>
      </c>
      <c r="C1619" t="s">
        <v>110</v>
      </c>
      <c r="D1619" t="s">
        <v>3023</v>
      </c>
      <c r="E1619">
        <v>50</v>
      </c>
      <c r="F1619">
        <v>0.2</v>
      </c>
      <c r="G1619">
        <v>61</v>
      </c>
      <c r="H1619">
        <v>158</v>
      </c>
      <c r="I1619">
        <v>278</v>
      </c>
      <c r="J1619">
        <v>217</v>
      </c>
      <c r="K1619">
        <v>207</v>
      </c>
      <c r="L1619">
        <v>531</v>
      </c>
      <c r="M1619">
        <v>0</v>
      </c>
      <c r="N1619">
        <v>51</v>
      </c>
      <c r="O1619">
        <v>0</v>
      </c>
      <c r="P1619">
        <v>0</v>
      </c>
      <c r="Q1619">
        <v>156</v>
      </c>
      <c r="R1619">
        <v>422</v>
      </c>
      <c r="S1619">
        <v>294</v>
      </c>
      <c r="T1619">
        <v>110</v>
      </c>
      <c r="U1619">
        <v>70</v>
      </c>
      <c r="V1619">
        <v>1040</v>
      </c>
      <c r="W1619">
        <v>61</v>
      </c>
      <c r="X1619">
        <v>91</v>
      </c>
      <c r="Y1619">
        <v>2</v>
      </c>
      <c r="Z1619">
        <v>290</v>
      </c>
      <c r="AA1619">
        <v>511</v>
      </c>
      <c r="AB1619">
        <v>56</v>
      </c>
      <c r="AC1619">
        <v>68</v>
      </c>
      <c r="AD1619">
        <v>11</v>
      </c>
      <c r="AE1619">
        <v>2604</v>
      </c>
      <c r="AF1619">
        <v>4103</v>
      </c>
      <c r="AJ1619">
        <v>4.37</v>
      </c>
      <c r="AK1619" t="str">
        <f t="shared" si="25"/>
        <v>WM528-5000</v>
      </c>
    </row>
    <row r="1620" spans="1:37">
      <c r="A1620" t="s">
        <v>3024</v>
      </c>
      <c r="B1620" t="s">
        <v>3025</v>
      </c>
      <c r="C1620" t="s">
        <v>110</v>
      </c>
      <c r="D1620" t="s">
        <v>3023</v>
      </c>
      <c r="E1620">
        <v>50</v>
      </c>
      <c r="F1620">
        <v>14.9</v>
      </c>
      <c r="G1620">
        <v>32</v>
      </c>
      <c r="H1620">
        <v>47</v>
      </c>
      <c r="I1620">
        <v>40</v>
      </c>
      <c r="J1620">
        <v>29</v>
      </c>
      <c r="K1620">
        <v>2828</v>
      </c>
      <c r="L1620">
        <v>90</v>
      </c>
      <c r="M1620">
        <v>0</v>
      </c>
      <c r="N1620">
        <v>27</v>
      </c>
      <c r="O1620">
        <v>0</v>
      </c>
      <c r="P1620">
        <v>0</v>
      </c>
      <c r="Q1620">
        <v>2801</v>
      </c>
      <c r="R1620">
        <v>117</v>
      </c>
      <c r="S1620">
        <v>70</v>
      </c>
      <c r="T1620">
        <v>71</v>
      </c>
      <c r="U1620">
        <v>0</v>
      </c>
      <c r="V1620">
        <v>98</v>
      </c>
      <c r="W1620">
        <v>0</v>
      </c>
      <c r="X1620">
        <v>2</v>
      </c>
      <c r="Y1620">
        <v>25</v>
      </c>
      <c r="Z1620">
        <v>12</v>
      </c>
      <c r="AA1620">
        <v>20</v>
      </c>
      <c r="AB1620">
        <v>49</v>
      </c>
      <c r="AC1620">
        <v>0</v>
      </c>
      <c r="AD1620">
        <v>0</v>
      </c>
      <c r="AE1620">
        <v>347</v>
      </c>
      <c r="AF1620">
        <v>371</v>
      </c>
      <c r="AJ1620">
        <v>4.37</v>
      </c>
      <c r="AK1620" t="str">
        <f t="shared" si="25"/>
        <v>WM528-6200</v>
      </c>
    </row>
    <row r="1621" spans="1:37">
      <c r="A1621" t="s">
        <v>3026</v>
      </c>
      <c r="B1621" t="s">
        <v>3027</v>
      </c>
      <c r="C1621" t="s">
        <v>1562</v>
      </c>
      <c r="D1621" t="s">
        <v>3028</v>
      </c>
      <c r="E1621">
        <v>50</v>
      </c>
      <c r="F1621">
        <v>-4.0999999999999996</v>
      </c>
      <c r="G1621">
        <v>52</v>
      </c>
      <c r="H1621">
        <v>3</v>
      </c>
      <c r="I1621">
        <v>26</v>
      </c>
      <c r="J1621">
        <v>28</v>
      </c>
      <c r="K1621">
        <v>0</v>
      </c>
      <c r="L1621">
        <v>27</v>
      </c>
      <c r="M1621">
        <v>0</v>
      </c>
      <c r="N1621">
        <v>43</v>
      </c>
      <c r="O1621">
        <v>0</v>
      </c>
      <c r="P1621">
        <v>0</v>
      </c>
      <c r="Q1621">
        <v>-43</v>
      </c>
      <c r="R1621">
        <v>16</v>
      </c>
      <c r="S1621">
        <v>0</v>
      </c>
      <c r="T1621">
        <v>0</v>
      </c>
      <c r="U1621">
        <v>8</v>
      </c>
      <c r="V1621">
        <v>0</v>
      </c>
      <c r="W1621">
        <v>8</v>
      </c>
      <c r="X1621">
        <v>140</v>
      </c>
      <c r="Y1621">
        <v>10</v>
      </c>
      <c r="Z1621">
        <v>164</v>
      </c>
      <c r="AA1621">
        <v>0</v>
      </c>
      <c r="AB1621">
        <v>0</v>
      </c>
      <c r="AC1621">
        <v>0</v>
      </c>
      <c r="AD1621">
        <v>0</v>
      </c>
      <c r="AE1621">
        <v>330</v>
      </c>
      <c r="AF1621">
        <v>2952</v>
      </c>
      <c r="AG1621" t="s">
        <v>3029</v>
      </c>
      <c r="AH1621">
        <v>5</v>
      </c>
      <c r="AI1621">
        <v>4</v>
      </c>
      <c r="AJ1621">
        <v>4.25</v>
      </c>
      <c r="AK1621" t="str">
        <f t="shared" si="25"/>
        <v>WM577-5000</v>
      </c>
    </row>
    <row r="1622" spans="1:37">
      <c r="A1622" t="s">
        <v>3030</v>
      </c>
      <c r="B1622" t="s">
        <v>3027</v>
      </c>
      <c r="C1622" t="s">
        <v>110</v>
      </c>
      <c r="D1622" t="s">
        <v>3028</v>
      </c>
      <c r="E1622">
        <v>50</v>
      </c>
      <c r="F1622">
        <v>12.1</v>
      </c>
      <c r="G1622">
        <v>0</v>
      </c>
      <c r="H1622">
        <v>25</v>
      </c>
      <c r="I1622">
        <v>50</v>
      </c>
      <c r="J1622">
        <v>38</v>
      </c>
      <c r="K1622">
        <v>1209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1209</v>
      </c>
      <c r="R1622">
        <v>0</v>
      </c>
      <c r="S1622">
        <v>0</v>
      </c>
      <c r="T1622">
        <v>0</v>
      </c>
      <c r="U1622">
        <v>75</v>
      </c>
      <c r="V1622">
        <v>153</v>
      </c>
      <c r="W1622">
        <v>69</v>
      </c>
      <c r="X1622">
        <v>0</v>
      </c>
      <c r="Y1622">
        <v>17</v>
      </c>
      <c r="Z1622">
        <v>0</v>
      </c>
      <c r="AA1622">
        <v>0</v>
      </c>
      <c r="AB1622">
        <v>117</v>
      </c>
      <c r="AC1622">
        <v>0</v>
      </c>
      <c r="AD1622">
        <v>23</v>
      </c>
      <c r="AE1622">
        <v>454</v>
      </c>
      <c r="AF1622">
        <v>256</v>
      </c>
      <c r="AJ1622">
        <v>4.25</v>
      </c>
      <c r="AK1622" t="str">
        <f t="shared" si="25"/>
        <v>WM577-6200</v>
      </c>
    </row>
    <row r="1623" spans="1:37">
      <c r="A1623" t="s">
        <v>3031</v>
      </c>
      <c r="B1623" t="s">
        <v>3032</v>
      </c>
      <c r="C1623" t="s">
        <v>275</v>
      </c>
      <c r="D1623" t="s">
        <v>3033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384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384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809</v>
      </c>
      <c r="AJ1623">
        <v>4.71</v>
      </c>
      <c r="AK1623" t="str">
        <f t="shared" si="25"/>
        <v>WM717-5000</v>
      </c>
    </row>
    <row r="1624" spans="1:37">
      <c r="A1624" t="s">
        <v>3034</v>
      </c>
      <c r="B1624" t="s">
        <v>3035</v>
      </c>
      <c r="C1624" t="s">
        <v>275</v>
      </c>
      <c r="D1624" t="s">
        <v>3036</v>
      </c>
      <c r="E1624">
        <v>50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1205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1205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731</v>
      </c>
      <c r="AJ1624">
        <v>5.09</v>
      </c>
      <c r="AK1624" t="str">
        <f t="shared" si="25"/>
        <v>WM717-6200</v>
      </c>
    </row>
    <row r="1625" spans="1:37">
      <c r="A1625" t="s">
        <v>3037</v>
      </c>
      <c r="B1625" t="s">
        <v>3038</v>
      </c>
      <c r="C1625" t="s">
        <v>110</v>
      </c>
      <c r="D1625" t="s">
        <v>3039</v>
      </c>
      <c r="E1625">
        <v>50</v>
      </c>
      <c r="F1625">
        <v>0.5</v>
      </c>
      <c r="G1625">
        <v>661</v>
      </c>
      <c r="H1625">
        <v>409</v>
      </c>
      <c r="I1625">
        <v>339</v>
      </c>
      <c r="J1625">
        <v>303</v>
      </c>
      <c r="K1625">
        <v>1374</v>
      </c>
      <c r="L1625">
        <v>139</v>
      </c>
      <c r="M1625">
        <v>0</v>
      </c>
      <c r="N1625">
        <v>551</v>
      </c>
      <c r="O1625">
        <v>0</v>
      </c>
      <c r="P1625">
        <v>576</v>
      </c>
      <c r="Q1625">
        <v>823</v>
      </c>
      <c r="R1625">
        <v>233</v>
      </c>
      <c r="S1625">
        <v>0</v>
      </c>
      <c r="T1625">
        <v>120</v>
      </c>
      <c r="U1625">
        <v>1106</v>
      </c>
      <c r="V1625">
        <v>108</v>
      </c>
      <c r="W1625">
        <v>531</v>
      </c>
      <c r="X1625">
        <v>168</v>
      </c>
      <c r="Y1625">
        <v>0</v>
      </c>
      <c r="Z1625">
        <v>0</v>
      </c>
      <c r="AA1625">
        <v>0</v>
      </c>
      <c r="AB1625">
        <v>556</v>
      </c>
      <c r="AC1625">
        <v>265</v>
      </c>
      <c r="AD1625">
        <v>780</v>
      </c>
      <c r="AE1625">
        <v>3634</v>
      </c>
      <c r="AF1625">
        <v>1958</v>
      </c>
      <c r="AJ1625">
        <v>5.8</v>
      </c>
      <c r="AK1625" t="str">
        <f t="shared" si="25"/>
        <v>WM741-6200</v>
      </c>
    </row>
    <row r="1626" spans="1:37">
      <c r="A1626" t="s">
        <v>3040</v>
      </c>
      <c r="B1626" t="s">
        <v>6407</v>
      </c>
      <c r="C1626" t="s">
        <v>110</v>
      </c>
      <c r="E1626">
        <v>49</v>
      </c>
      <c r="F1626">
        <v>0</v>
      </c>
      <c r="G1626">
        <v>22</v>
      </c>
      <c r="H1626">
        <v>0</v>
      </c>
      <c r="I1626">
        <v>0</v>
      </c>
      <c r="J1626">
        <v>2</v>
      </c>
      <c r="K1626">
        <v>0</v>
      </c>
      <c r="L1626">
        <v>0</v>
      </c>
      <c r="M1626">
        <v>0</v>
      </c>
      <c r="N1626">
        <v>18</v>
      </c>
      <c r="O1626">
        <v>0</v>
      </c>
      <c r="P1626">
        <v>0</v>
      </c>
      <c r="Q1626">
        <v>-18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29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29</v>
      </c>
      <c r="AF1626">
        <v>0</v>
      </c>
      <c r="AJ1626">
        <v>3.18</v>
      </c>
      <c r="AK1626" t="str">
        <f t="shared" si="25"/>
        <v>WM742-5000</v>
      </c>
    </row>
    <row r="1627" spans="1:37">
      <c r="A1627" t="s">
        <v>3041</v>
      </c>
      <c r="B1627" t="s">
        <v>3042</v>
      </c>
      <c r="C1627" t="s">
        <v>110</v>
      </c>
      <c r="D1627" t="s">
        <v>3043</v>
      </c>
      <c r="E1627">
        <v>50</v>
      </c>
      <c r="F1627">
        <v>4.0999999999999996</v>
      </c>
      <c r="G1627">
        <v>347</v>
      </c>
      <c r="H1627">
        <v>197</v>
      </c>
      <c r="I1627">
        <v>159</v>
      </c>
      <c r="J1627">
        <v>161</v>
      </c>
      <c r="K1627">
        <v>3517</v>
      </c>
      <c r="L1627">
        <v>338</v>
      </c>
      <c r="M1627">
        <v>0</v>
      </c>
      <c r="N1627">
        <v>289</v>
      </c>
      <c r="O1627">
        <v>0</v>
      </c>
      <c r="P1627">
        <v>0</v>
      </c>
      <c r="Q1627">
        <v>3228</v>
      </c>
      <c r="R1627">
        <v>150</v>
      </c>
      <c r="S1627">
        <v>0</v>
      </c>
      <c r="T1627">
        <v>0</v>
      </c>
      <c r="U1627">
        <v>592</v>
      </c>
      <c r="V1627">
        <v>0</v>
      </c>
      <c r="W1627">
        <v>362</v>
      </c>
      <c r="X1627">
        <v>0</v>
      </c>
      <c r="Y1627">
        <v>0</v>
      </c>
      <c r="Z1627">
        <v>0</v>
      </c>
      <c r="AA1627">
        <v>0</v>
      </c>
      <c r="AB1627">
        <v>541</v>
      </c>
      <c r="AC1627">
        <v>0</v>
      </c>
      <c r="AD1627">
        <v>434</v>
      </c>
      <c r="AE1627">
        <v>1929</v>
      </c>
      <c r="AF1627">
        <v>1773</v>
      </c>
      <c r="AJ1627">
        <v>6.85</v>
      </c>
      <c r="AK1627" t="str">
        <f t="shared" si="25"/>
        <v>WM742-6200</v>
      </c>
    </row>
    <row r="1628" spans="1:37">
      <c r="A1628" t="s">
        <v>3044</v>
      </c>
      <c r="B1628" t="s">
        <v>3045</v>
      </c>
      <c r="C1628" t="s">
        <v>110</v>
      </c>
      <c r="D1628" t="s">
        <v>3046</v>
      </c>
      <c r="E1628">
        <v>50</v>
      </c>
      <c r="F1628">
        <v>0</v>
      </c>
      <c r="G1628">
        <v>0</v>
      </c>
      <c r="H1628">
        <v>0</v>
      </c>
      <c r="I1628">
        <v>0</v>
      </c>
      <c r="J1628">
        <v>3</v>
      </c>
      <c r="K1628">
        <v>88</v>
      </c>
      <c r="L1628">
        <v>13</v>
      </c>
      <c r="M1628">
        <v>0</v>
      </c>
      <c r="N1628">
        <v>0</v>
      </c>
      <c r="O1628">
        <v>0</v>
      </c>
      <c r="P1628">
        <v>0</v>
      </c>
      <c r="Q1628">
        <v>88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34</v>
      </c>
      <c r="AE1628">
        <v>34</v>
      </c>
      <c r="AF1628">
        <v>57</v>
      </c>
      <c r="AJ1628">
        <v>4.3600000000000003</v>
      </c>
      <c r="AK1628" t="str">
        <f t="shared" si="25"/>
        <v>WM818-5000</v>
      </c>
    </row>
    <row r="1629" spans="1:37">
      <c r="A1629" t="s">
        <v>3047</v>
      </c>
      <c r="B1629" t="s">
        <v>3048</v>
      </c>
      <c r="C1629" t="s">
        <v>318</v>
      </c>
      <c r="D1629" t="s">
        <v>3049</v>
      </c>
      <c r="E1629">
        <v>50</v>
      </c>
      <c r="F1629">
        <v>4.5</v>
      </c>
      <c r="G1629">
        <v>62</v>
      </c>
      <c r="H1629">
        <v>27</v>
      </c>
      <c r="I1629">
        <v>19</v>
      </c>
      <c r="J1629">
        <v>17</v>
      </c>
      <c r="K1629">
        <v>530</v>
      </c>
      <c r="L1629">
        <v>19</v>
      </c>
      <c r="M1629">
        <v>0</v>
      </c>
      <c r="N1629">
        <v>52</v>
      </c>
      <c r="O1629">
        <v>0</v>
      </c>
      <c r="P1629">
        <v>0</v>
      </c>
      <c r="Q1629">
        <v>478</v>
      </c>
      <c r="R1629">
        <v>0</v>
      </c>
      <c r="S1629">
        <v>80</v>
      </c>
      <c r="T1629">
        <v>0</v>
      </c>
      <c r="U1629">
        <v>0</v>
      </c>
      <c r="V1629">
        <v>35</v>
      </c>
      <c r="W1629">
        <v>0</v>
      </c>
      <c r="X1629">
        <v>0</v>
      </c>
      <c r="Y1629">
        <v>0</v>
      </c>
      <c r="Z1629">
        <v>0</v>
      </c>
      <c r="AA1629">
        <v>7</v>
      </c>
      <c r="AB1629">
        <v>11</v>
      </c>
      <c r="AC1629">
        <v>75</v>
      </c>
      <c r="AD1629">
        <v>0</v>
      </c>
      <c r="AE1629">
        <v>208</v>
      </c>
      <c r="AF1629">
        <v>205</v>
      </c>
      <c r="AJ1629">
        <v>5.17</v>
      </c>
      <c r="AK1629" t="str">
        <f t="shared" si="25"/>
        <v>WM834-5000</v>
      </c>
    </row>
    <row r="1630" spans="1:37">
      <c r="A1630" t="s">
        <v>3050</v>
      </c>
      <c r="B1630" t="s">
        <v>3051</v>
      </c>
      <c r="C1630" t="s">
        <v>318</v>
      </c>
      <c r="D1630" t="s">
        <v>3052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2</v>
      </c>
      <c r="K1630">
        <v>2190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2190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14</v>
      </c>
      <c r="Z1630">
        <v>0</v>
      </c>
      <c r="AA1630">
        <v>0</v>
      </c>
      <c r="AB1630">
        <v>0</v>
      </c>
      <c r="AC1630">
        <v>10</v>
      </c>
      <c r="AD1630">
        <v>0</v>
      </c>
      <c r="AE1630">
        <v>24</v>
      </c>
      <c r="AF1630">
        <v>251</v>
      </c>
      <c r="AJ1630">
        <v>5.17</v>
      </c>
      <c r="AK1630" t="str">
        <f t="shared" si="25"/>
        <v>WM834-6200</v>
      </c>
    </row>
    <row r="1631" spans="1:37">
      <c r="A1631" t="s">
        <v>3053</v>
      </c>
      <c r="B1631" t="s">
        <v>3054</v>
      </c>
      <c r="C1631" t="s">
        <v>318</v>
      </c>
      <c r="E1631">
        <v>50</v>
      </c>
      <c r="F1631">
        <v>0</v>
      </c>
      <c r="G1631">
        <v>1</v>
      </c>
      <c r="H1631">
        <v>0</v>
      </c>
      <c r="I1631">
        <v>9</v>
      </c>
      <c r="J1631">
        <v>12</v>
      </c>
      <c r="K1631">
        <v>0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-1</v>
      </c>
      <c r="R1631">
        <v>0</v>
      </c>
      <c r="S1631">
        <v>0</v>
      </c>
      <c r="T1631">
        <v>0</v>
      </c>
      <c r="U1631">
        <v>0</v>
      </c>
      <c r="V1631">
        <v>23</v>
      </c>
      <c r="W1631">
        <v>33</v>
      </c>
      <c r="X1631">
        <v>0</v>
      </c>
      <c r="Y1631">
        <v>33</v>
      </c>
      <c r="Z1631">
        <v>22</v>
      </c>
      <c r="AA1631">
        <v>0</v>
      </c>
      <c r="AB1631">
        <v>35</v>
      </c>
      <c r="AC1631">
        <v>0</v>
      </c>
      <c r="AD1631">
        <v>0</v>
      </c>
      <c r="AE1631">
        <v>146</v>
      </c>
      <c r="AF1631">
        <v>23</v>
      </c>
      <c r="AJ1631">
        <v>0</v>
      </c>
      <c r="AK1631" t="str">
        <f t="shared" si="25"/>
        <v>WM837-3700</v>
      </c>
    </row>
    <row r="1632" spans="1:37">
      <c r="A1632" t="s">
        <v>3055</v>
      </c>
      <c r="B1632" t="s">
        <v>3056</v>
      </c>
      <c r="C1632" t="s">
        <v>318</v>
      </c>
      <c r="D1632" t="s">
        <v>3057</v>
      </c>
      <c r="E1632">
        <v>50</v>
      </c>
      <c r="F1632">
        <v>21.1</v>
      </c>
      <c r="G1632">
        <v>78</v>
      </c>
      <c r="H1632">
        <v>52</v>
      </c>
      <c r="I1632">
        <v>107</v>
      </c>
      <c r="J1632">
        <v>134</v>
      </c>
      <c r="K1632">
        <v>4431</v>
      </c>
      <c r="L1632">
        <v>138</v>
      </c>
      <c r="M1632">
        <v>0</v>
      </c>
      <c r="N1632">
        <v>65</v>
      </c>
      <c r="O1632">
        <v>0</v>
      </c>
      <c r="P1632">
        <v>0</v>
      </c>
      <c r="Q1632">
        <v>4366</v>
      </c>
      <c r="R1632">
        <v>134</v>
      </c>
      <c r="S1632">
        <v>0</v>
      </c>
      <c r="T1632">
        <v>89</v>
      </c>
      <c r="U1632">
        <v>66</v>
      </c>
      <c r="V1632">
        <v>291</v>
      </c>
      <c r="W1632">
        <v>195</v>
      </c>
      <c r="X1632">
        <v>0</v>
      </c>
      <c r="Y1632">
        <v>12</v>
      </c>
      <c r="Z1632">
        <v>334</v>
      </c>
      <c r="AA1632">
        <v>350</v>
      </c>
      <c r="AB1632">
        <v>0</v>
      </c>
      <c r="AC1632">
        <v>12</v>
      </c>
      <c r="AD1632">
        <v>254</v>
      </c>
      <c r="AE1632">
        <v>1603</v>
      </c>
      <c r="AF1632">
        <v>5652</v>
      </c>
      <c r="AJ1632">
        <v>6</v>
      </c>
      <c r="AK1632" t="str">
        <f t="shared" si="25"/>
        <v>WM837-5000</v>
      </c>
    </row>
    <row r="1633" spans="1:37">
      <c r="A1633" t="s">
        <v>3058</v>
      </c>
      <c r="B1633" t="s">
        <v>3059</v>
      </c>
      <c r="C1633" t="s">
        <v>318</v>
      </c>
      <c r="D1633" t="s">
        <v>3057</v>
      </c>
      <c r="E1633">
        <v>50</v>
      </c>
      <c r="F1633">
        <v>24.2</v>
      </c>
      <c r="G1633">
        <v>0</v>
      </c>
      <c r="H1633">
        <v>46</v>
      </c>
      <c r="I1633">
        <v>59</v>
      </c>
      <c r="J1633">
        <v>45</v>
      </c>
      <c r="K1633">
        <v>4425</v>
      </c>
      <c r="L1633">
        <v>64</v>
      </c>
      <c r="M1633">
        <v>0</v>
      </c>
      <c r="N1633">
        <v>0</v>
      </c>
      <c r="O1633">
        <v>0</v>
      </c>
      <c r="P1633">
        <v>0</v>
      </c>
      <c r="Q1633">
        <v>4425</v>
      </c>
      <c r="R1633">
        <v>138</v>
      </c>
      <c r="S1633">
        <v>0</v>
      </c>
      <c r="T1633">
        <v>48</v>
      </c>
      <c r="U1633">
        <v>89</v>
      </c>
      <c r="V1633">
        <v>219</v>
      </c>
      <c r="W1633">
        <v>0</v>
      </c>
      <c r="X1633">
        <v>0</v>
      </c>
      <c r="Y1633">
        <v>63</v>
      </c>
      <c r="Z1633">
        <v>25</v>
      </c>
      <c r="AA1633">
        <v>53</v>
      </c>
      <c r="AB1633">
        <v>30</v>
      </c>
      <c r="AC1633">
        <v>0</v>
      </c>
      <c r="AD1633">
        <v>9</v>
      </c>
      <c r="AE1633">
        <v>536</v>
      </c>
      <c r="AF1633">
        <v>2764</v>
      </c>
      <c r="AJ1633">
        <v>4.37</v>
      </c>
      <c r="AK1633" t="str">
        <f t="shared" si="25"/>
        <v>WM837-6200</v>
      </c>
    </row>
    <row r="1634" spans="1:37">
      <c r="A1634" t="s">
        <v>3060</v>
      </c>
      <c r="B1634" t="s">
        <v>3061</v>
      </c>
      <c r="C1634" t="s">
        <v>318</v>
      </c>
      <c r="E1634">
        <v>50</v>
      </c>
      <c r="F1634">
        <v>-2.1</v>
      </c>
      <c r="G1634">
        <v>144</v>
      </c>
      <c r="H1634">
        <v>14</v>
      </c>
      <c r="I1634">
        <v>16</v>
      </c>
      <c r="J1634">
        <v>31</v>
      </c>
      <c r="K1634">
        <v>0</v>
      </c>
      <c r="L1634">
        <v>22</v>
      </c>
      <c r="M1634">
        <v>0</v>
      </c>
      <c r="N1634">
        <v>120</v>
      </c>
      <c r="O1634">
        <v>0</v>
      </c>
      <c r="P1634">
        <v>0</v>
      </c>
      <c r="Q1634">
        <v>-120</v>
      </c>
      <c r="R1634">
        <v>132</v>
      </c>
      <c r="S1634">
        <v>35</v>
      </c>
      <c r="T1634">
        <v>8</v>
      </c>
      <c r="U1634">
        <v>0</v>
      </c>
      <c r="V1634">
        <v>0</v>
      </c>
      <c r="W1634">
        <v>0</v>
      </c>
      <c r="X1634">
        <v>50</v>
      </c>
      <c r="Y1634">
        <v>4</v>
      </c>
      <c r="Z1634">
        <v>79</v>
      </c>
      <c r="AA1634">
        <v>128</v>
      </c>
      <c r="AB1634">
        <v>0</v>
      </c>
      <c r="AC1634">
        <v>68</v>
      </c>
      <c r="AD1634">
        <v>0</v>
      </c>
      <c r="AE1634">
        <v>372</v>
      </c>
      <c r="AF1634">
        <v>341</v>
      </c>
      <c r="AJ1634">
        <v>0</v>
      </c>
      <c r="AK1634" t="str">
        <f t="shared" si="25"/>
        <v>WM840-3700</v>
      </c>
    </row>
    <row r="1635" spans="1:37">
      <c r="A1635" t="s">
        <v>3062</v>
      </c>
      <c r="B1635" t="s">
        <v>3063</v>
      </c>
      <c r="C1635" t="s">
        <v>318</v>
      </c>
      <c r="D1635" t="s">
        <v>3064</v>
      </c>
      <c r="E1635">
        <v>50</v>
      </c>
      <c r="F1635">
        <v>0.4</v>
      </c>
      <c r="G1635">
        <v>200</v>
      </c>
      <c r="H1635">
        <v>283</v>
      </c>
      <c r="I1635">
        <v>352</v>
      </c>
      <c r="J1635">
        <v>478</v>
      </c>
      <c r="K1635">
        <v>565</v>
      </c>
      <c r="L1635">
        <v>484</v>
      </c>
      <c r="M1635">
        <v>0</v>
      </c>
      <c r="N1635">
        <v>167</v>
      </c>
      <c r="O1635">
        <v>0</v>
      </c>
      <c r="P1635">
        <v>0</v>
      </c>
      <c r="Q1635">
        <v>398</v>
      </c>
      <c r="R1635">
        <v>453</v>
      </c>
      <c r="S1635">
        <v>306</v>
      </c>
      <c r="T1635">
        <v>12</v>
      </c>
      <c r="U1635">
        <v>530</v>
      </c>
      <c r="V1635">
        <v>680</v>
      </c>
      <c r="W1635">
        <v>6</v>
      </c>
      <c r="X1635">
        <v>576</v>
      </c>
      <c r="Y1635">
        <v>415</v>
      </c>
      <c r="Z1635">
        <v>905</v>
      </c>
      <c r="AA1635">
        <v>773</v>
      </c>
      <c r="AB1635">
        <v>425</v>
      </c>
      <c r="AC1635">
        <v>683</v>
      </c>
      <c r="AD1635">
        <v>427</v>
      </c>
      <c r="AE1635">
        <v>5738</v>
      </c>
      <c r="AF1635">
        <v>8278</v>
      </c>
      <c r="AJ1635">
        <v>5.38</v>
      </c>
      <c r="AK1635" t="str">
        <f t="shared" si="25"/>
        <v>WM840-5000</v>
      </c>
    </row>
    <row r="1636" spans="1:37">
      <c r="A1636" t="s">
        <v>3065</v>
      </c>
      <c r="B1636" t="s">
        <v>3066</v>
      </c>
      <c r="C1636" t="s">
        <v>318</v>
      </c>
      <c r="D1636" t="s">
        <v>3064</v>
      </c>
      <c r="E1636">
        <v>50</v>
      </c>
      <c r="F1636">
        <v>1.1000000000000001</v>
      </c>
      <c r="G1636">
        <v>194</v>
      </c>
      <c r="H1636">
        <v>228</v>
      </c>
      <c r="I1636">
        <v>174</v>
      </c>
      <c r="J1636">
        <v>211</v>
      </c>
      <c r="K1636">
        <v>1138</v>
      </c>
      <c r="L1636">
        <v>331</v>
      </c>
      <c r="M1636">
        <v>0</v>
      </c>
      <c r="N1636">
        <v>162</v>
      </c>
      <c r="O1636">
        <v>0</v>
      </c>
      <c r="P1636">
        <v>0</v>
      </c>
      <c r="Q1636">
        <v>976</v>
      </c>
      <c r="R1636">
        <v>276</v>
      </c>
      <c r="S1636">
        <v>320</v>
      </c>
      <c r="T1636">
        <v>189</v>
      </c>
      <c r="U1636">
        <v>176</v>
      </c>
      <c r="V1636">
        <v>106</v>
      </c>
      <c r="W1636">
        <v>0</v>
      </c>
      <c r="X1636">
        <v>255</v>
      </c>
      <c r="Y1636">
        <v>454</v>
      </c>
      <c r="Z1636">
        <v>0</v>
      </c>
      <c r="AA1636">
        <v>379</v>
      </c>
      <c r="AB1636">
        <v>109</v>
      </c>
      <c r="AC1636">
        <v>86</v>
      </c>
      <c r="AD1636">
        <v>463</v>
      </c>
      <c r="AE1636">
        <v>2537</v>
      </c>
      <c r="AF1636">
        <v>3031</v>
      </c>
      <c r="AJ1636">
        <v>5.68</v>
      </c>
      <c r="AK1636" t="str">
        <f t="shared" si="25"/>
        <v>WM840-6200</v>
      </c>
    </row>
    <row r="1637" spans="1:37">
      <c r="A1637" t="s">
        <v>3067</v>
      </c>
      <c r="B1637" t="s">
        <v>3068</v>
      </c>
      <c r="C1637" t="s">
        <v>318</v>
      </c>
      <c r="D1637" t="s">
        <v>3069</v>
      </c>
      <c r="E1637">
        <v>50</v>
      </c>
      <c r="F1637">
        <v>26.4</v>
      </c>
      <c r="G1637">
        <v>0</v>
      </c>
      <c r="H1637">
        <v>24</v>
      </c>
      <c r="I1637">
        <v>16</v>
      </c>
      <c r="J1637">
        <v>18</v>
      </c>
      <c r="K1637">
        <v>2572</v>
      </c>
      <c r="L1637">
        <v>32</v>
      </c>
      <c r="M1637">
        <v>0</v>
      </c>
      <c r="N1637">
        <v>0</v>
      </c>
      <c r="O1637">
        <v>0</v>
      </c>
      <c r="P1637">
        <v>0</v>
      </c>
      <c r="Q1637">
        <v>2572</v>
      </c>
      <c r="R1637">
        <v>0</v>
      </c>
      <c r="S1637">
        <v>53</v>
      </c>
      <c r="T1637">
        <v>20</v>
      </c>
      <c r="U1637">
        <v>0</v>
      </c>
      <c r="V1637">
        <v>21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122</v>
      </c>
      <c r="AE1637">
        <v>216</v>
      </c>
      <c r="AF1637">
        <v>270</v>
      </c>
      <c r="AJ1637">
        <v>5.91</v>
      </c>
      <c r="AK1637" t="str">
        <f t="shared" si="25"/>
        <v>WM849-5000</v>
      </c>
    </row>
    <row r="1638" spans="1:37">
      <c r="A1638" t="s">
        <v>3070</v>
      </c>
      <c r="B1638" t="s">
        <v>3071</v>
      </c>
      <c r="C1638" t="s">
        <v>318</v>
      </c>
      <c r="D1638" t="s">
        <v>3069</v>
      </c>
      <c r="E1638">
        <v>50</v>
      </c>
      <c r="F1638">
        <v>0</v>
      </c>
      <c r="G1638">
        <v>8</v>
      </c>
      <c r="H1638">
        <v>0</v>
      </c>
      <c r="I1638">
        <v>0</v>
      </c>
      <c r="J1638">
        <v>0</v>
      </c>
      <c r="K1638">
        <v>601</v>
      </c>
      <c r="L1638">
        <v>13</v>
      </c>
      <c r="M1638">
        <v>0</v>
      </c>
      <c r="N1638">
        <v>7</v>
      </c>
      <c r="O1638">
        <v>0</v>
      </c>
      <c r="P1638">
        <v>0</v>
      </c>
      <c r="Q1638">
        <v>594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185</v>
      </c>
      <c r="AJ1638">
        <v>5.91</v>
      </c>
      <c r="AK1638" t="str">
        <f t="shared" si="25"/>
        <v>WM849-6200</v>
      </c>
    </row>
    <row r="1639" spans="1:37">
      <c r="A1639" t="s">
        <v>3072</v>
      </c>
      <c r="B1639" t="s">
        <v>7592</v>
      </c>
      <c r="C1639" t="s">
        <v>318</v>
      </c>
      <c r="E1639">
        <v>50</v>
      </c>
      <c r="F1639">
        <v>0</v>
      </c>
      <c r="G1639">
        <v>2</v>
      </c>
      <c r="H1639">
        <v>0</v>
      </c>
      <c r="I1639">
        <v>2</v>
      </c>
      <c r="J1639">
        <v>2</v>
      </c>
      <c r="K1639">
        <v>0</v>
      </c>
      <c r="L1639">
        <v>0</v>
      </c>
      <c r="M1639">
        <v>0</v>
      </c>
      <c r="N1639">
        <v>2</v>
      </c>
      <c r="O1639">
        <v>0</v>
      </c>
      <c r="P1639">
        <v>0</v>
      </c>
      <c r="Q1639">
        <v>-2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12</v>
      </c>
      <c r="X1639">
        <v>0</v>
      </c>
      <c r="Y1639">
        <v>4</v>
      </c>
      <c r="Z1639">
        <v>0</v>
      </c>
      <c r="AA1639">
        <v>9</v>
      </c>
      <c r="AB1639">
        <v>0</v>
      </c>
      <c r="AC1639">
        <v>0</v>
      </c>
      <c r="AD1639">
        <v>0</v>
      </c>
      <c r="AE1639">
        <v>25</v>
      </c>
      <c r="AF1639">
        <v>25</v>
      </c>
      <c r="AJ1639">
        <v>0</v>
      </c>
      <c r="AK1639" t="str">
        <f t="shared" si="25"/>
        <v>WM850-3700</v>
      </c>
    </row>
    <row r="1640" spans="1:37">
      <c r="A1640" t="s">
        <v>3073</v>
      </c>
      <c r="B1640" t="s">
        <v>3074</v>
      </c>
      <c r="C1640" t="s">
        <v>318</v>
      </c>
      <c r="D1640" t="s">
        <v>3075</v>
      </c>
      <c r="E1640">
        <v>50</v>
      </c>
      <c r="F1640">
        <v>20.2</v>
      </c>
      <c r="G1640">
        <v>79</v>
      </c>
      <c r="H1640">
        <v>34</v>
      </c>
      <c r="I1640">
        <v>29</v>
      </c>
      <c r="J1640">
        <v>64</v>
      </c>
      <c r="K1640">
        <v>2842</v>
      </c>
      <c r="L1640">
        <v>183</v>
      </c>
      <c r="M1640">
        <v>0</v>
      </c>
      <c r="N1640">
        <v>66</v>
      </c>
      <c r="O1640">
        <v>0</v>
      </c>
      <c r="P1640">
        <v>0</v>
      </c>
      <c r="Q1640">
        <v>2776</v>
      </c>
      <c r="R1640">
        <v>197</v>
      </c>
      <c r="S1640">
        <v>0</v>
      </c>
      <c r="T1640">
        <v>0</v>
      </c>
      <c r="U1640">
        <v>103</v>
      </c>
      <c r="V1640">
        <v>0</v>
      </c>
      <c r="W1640">
        <v>68</v>
      </c>
      <c r="X1640">
        <v>0</v>
      </c>
      <c r="Y1640">
        <v>123</v>
      </c>
      <c r="Z1640">
        <v>0</v>
      </c>
      <c r="AA1640">
        <v>206</v>
      </c>
      <c r="AB1640">
        <v>61</v>
      </c>
      <c r="AC1640">
        <v>202</v>
      </c>
      <c r="AD1640">
        <v>0</v>
      </c>
      <c r="AE1640">
        <v>763</v>
      </c>
      <c r="AF1640">
        <v>859</v>
      </c>
      <c r="AJ1640">
        <v>5.17</v>
      </c>
      <c r="AK1640" t="str">
        <f t="shared" si="25"/>
        <v>WM850-5000</v>
      </c>
    </row>
    <row r="1641" spans="1:37">
      <c r="A1641" t="s">
        <v>3076</v>
      </c>
      <c r="B1641" t="s">
        <v>3077</v>
      </c>
      <c r="C1641" t="s">
        <v>318</v>
      </c>
      <c r="D1641" t="s">
        <v>3075</v>
      </c>
      <c r="E1641">
        <v>50</v>
      </c>
      <c r="F1641">
        <v>72.599999999999994</v>
      </c>
      <c r="G1641">
        <v>0</v>
      </c>
      <c r="H1641">
        <v>5</v>
      </c>
      <c r="I1641">
        <v>21</v>
      </c>
      <c r="J1641">
        <v>16</v>
      </c>
      <c r="K1641">
        <v>1452</v>
      </c>
      <c r="L1641">
        <v>11</v>
      </c>
      <c r="M1641">
        <v>0</v>
      </c>
      <c r="N1641">
        <v>0</v>
      </c>
      <c r="O1641">
        <v>0</v>
      </c>
      <c r="P1641">
        <v>0</v>
      </c>
      <c r="Q1641">
        <v>1452</v>
      </c>
      <c r="R1641">
        <v>14</v>
      </c>
      <c r="S1641">
        <v>0</v>
      </c>
      <c r="T1641">
        <v>15</v>
      </c>
      <c r="U1641">
        <v>0</v>
      </c>
      <c r="V1641">
        <v>7</v>
      </c>
      <c r="W1641">
        <v>26</v>
      </c>
      <c r="X1641">
        <v>79</v>
      </c>
      <c r="Y1641">
        <v>0</v>
      </c>
      <c r="Z1641">
        <v>59</v>
      </c>
      <c r="AA1641">
        <v>0</v>
      </c>
      <c r="AB1641">
        <v>0</v>
      </c>
      <c r="AC1641">
        <v>0</v>
      </c>
      <c r="AD1641">
        <v>0</v>
      </c>
      <c r="AE1641">
        <v>186</v>
      </c>
      <c r="AF1641">
        <v>315</v>
      </c>
      <c r="AJ1641">
        <v>5.17</v>
      </c>
      <c r="AK1641" t="str">
        <f t="shared" si="25"/>
        <v>WM850-6200</v>
      </c>
    </row>
    <row r="1642" spans="1:37">
      <c r="A1642" t="s">
        <v>3078</v>
      </c>
      <c r="B1642" t="s">
        <v>3079</v>
      </c>
      <c r="C1642" t="s">
        <v>329</v>
      </c>
      <c r="E1642">
        <v>50</v>
      </c>
      <c r="F1642">
        <v>0</v>
      </c>
      <c r="G1642">
        <v>21</v>
      </c>
      <c r="H1642">
        <v>0</v>
      </c>
      <c r="I1642">
        <v>7</v>
      </c>
      <c r="J1642">
        <v>6</v>
      </c>
      <c r="K1642">
        <v>0</v>
      </c>
      <c r="L1642">
        <v>6</v>
      </c>
      <c r="M1642">
        <v>0</v>
      </c>
      <c r="N1642">
        <v>18</v>
      </c>
      <c r="O1642">
        <v>0</v>
      </c>
      <c r="P1642">
        <v>0</v>
      </c>
      <c r="Q1642">
        <v>-18</v>
      </c>
      <c r="R1642">
        <v>0</v>
      </c>
      <c r="S1642">
        <v>0</v>
      </c>
      <c r="T1642">
        <v>0</v>
      </c>
      <c r="U1642">
        <v>0</v>
      </c>
      <c r="V1642">
        <v>42</v>
      </c>
      <c r="W1642">
        <v>0</v>
      </c>
      <c r="X1642">
        <v>0</v>
      </c>
      <c r="Y1642">
        <v>0</v>
      </c>
      <c r="Z1642">
        <v>0</v>
      </c>
      <c r="AA1642">
        <v>25</v>
      </c>
      <c r="AB1642">
        <v>0</v>
      </c>
      <c r="AC1642">
        <v>0</v>
      </c>
      <c r="AD1642">
        <v>0</v>
      </c>
      <c r="AE1642">
        <v>67</v>
      </c>
      <c r="AF1642">
        <v>57</v>
      </c>
      <c r="AJ1642">
        <v>0</v>
      </c>
      <c r="AK1642" t="str">
        <f t="shared" si="25"/>
        <v>WM858-3700</v>
      </c>
    </row>
    <row r="1643" spans="1:37">
      <c r="A1643" t="s">
        <v>3080</v>
      </c>
      <c r="B1643" t="s">
        <v>3081</v>
      </c>
      <c r="C1643" t="s">
        <v>329</v>
      </c>
      <c r="D1643" t="s">
        <v>3082</v>
      </c>
      <c r="E1643">
        <v>50</v>
      </c>
      <c r="F1643">
        <v>-0.1</v>
      </c>
      <c r="G1643">
        <v>22</v>
      </c>
      <c r="H1643">
        <v>83</v>
      </c>
      <c r="I1643">
        <v>74</v>
      </c>
      <c r="J1643">
        <v>49</v>
      </c>
      <c r="K1643">
        <v>0</v>
      </c>
      <c r="L1643">
        <v>126</v>
      </c>
      <c r="M1643">
        <v>0</v>
      </c>
      <c r="N1643">
        <v>18</v>
      </c>
      <c r="O1643">
        <v>0</v>
      </c>
      <c r="P1643">
        <v>0</v>
      </c>
      <c r="Q1643">
        <v>-18</v>
      </c>
      <c r="R1643">
        <v>68</v>
      </c>
      <c r="S1643">
        <v>0</v>
      </c>
      <c r="T1643">
        <v>100</v>
      </c>
      <c r="U1643">
        <v>148</v>
      </c>
      <c r="V1643">
        <v>42</v>
      </c>
      <c r="W1643">
        <v>152</v>
      </c>
      <c r="X1643">
        <v>0</v>
      </c>
      <c r="Y1643">
        <v>56</v>
      </c>
      <c r="Z1643">
        <v>0</v>
      </c>
      <c r="AA1643">
        <v>9</v>
      </c>
      <c r="AB1643">
        <v>0</v>
      </c>
      <c r="AC1643">
        <v>70</v>
      </c>
      <c r="AD1643">
        <v>8</v>
      </c>
      <c r="AE1643">
        <v>585</v>
      </c>
      <c r="AF1643">
        <v>1166</v>
      </c>
      <c r="AJ1643">
        <v>6.26</v>
      </c>
      <c r="AK1643" t="str">
        <f t="shared" si="25"/>
        <v>WM858-5000</v>
      </c>
    </row>
    <row r="1644" spans="1:37">
      <c r="A1644" t="s">
        <v>3083</v>
      </c>
      <c r="B1644" t="s">
        <v>3084</v>
      </c>
      <c r="C1644" t="s">
        <v>329</v>
      </c>
      <c r="D1644" t="s">
        <v>3082</v>
      </c>
      <c r="E1644">
        <v>50</v>
      </c>
      <c r="F1644">
        <v>7.4</v>
      </c>
      <c r="G1644">
        <v>64</v>
      </c>
      <c r="H1644">
        <v>34</v>
      </c>
      <c r="I1644">
        <v>34</v>
      </c>
      <c r="J1644">
        <v>23</v>
      </c>
      <c r="K1644">
        <v>1061</v>
      </c>
      <c r="L1644">
        <v>89</v>
      </c>
      <c r="M1644">
        <v>0</v>
      </c>
      <c r="N1644">
        <v>53</v>
      </c>
      <c r="O1644">
        <v>0</v>
      </c>
      <c r="P1644">
        <v>0</v>
      </c>
      <c r="Q1644">
        <v>1008</v>
      </c>
      <c r="R1644">
        <v>0</v>
      </c>
      <c r="S1644">
        <v>54</v>
      </c>
      <c r="T1644">
        <v>21</v>
      </c>
      <c r="U1644">
        <v>27</v>
      </c>
      <c r="V1644">
        <v>29</v>
      </c>
      <c r="W1644">
        <v>23</v>
      </c>
      <c r="X1644">
        <v>50</v>
      </c>
      <c r="Y1644">
        <v>48</v>
      </c>
      <c r="Z1644">
        <v>0</v>
      </c>
      <c r="AA1644">
        <v>0</v>
      </c>
      <c r="AB1644">
        <v>0</v>
      </c>
      <c r="AC1644">
        <v>21</v>
      </c>
      <c r="AD1644">
        <v>0</v>
      </c>
      <c r="AE1644">
        <v>273</v>
      </c>
      <c r="AF1644">
        <v>194</v>
      </c>
      <c r="AJ1644">
        <v>4.92</v>
      </c>
      <c r="AK1644" t="str">
        <f t="shared" si="25"/>
        <v>WM858-6200</v>
      </c>
    </row>
    <row r="1645" spans="1:37">
      <c r="A1645" t="s">
        <v>6408</v>
      </c>
      <c r="B1645" t="s">
        <v>3086</v>
      </c>
      <c r="C1645" t="s">
        <v>318</v>
      </c>
      <c r="E1645">
        <v>50</v>
      </c>
      <c r="F1645">
        <v>0</v>
      </c>
      <c r="G1645">
        <v>5</v>
      </c>
      <c r="H1645">
        <v>0</v>
      </c>
      <c r="I1645">
        <v>0</v>
      </c>
      <c r="J1645">
        <v>6</v>
      </c>
      <c r="K1645">
        <v>0</v>
      </c>
      <c r="L1645">
        <v>3</v>
      </c>
      <c r="M1645">
        <v>0</v>
      </c>
      <c r="N1645">
        <v>4</v>
      </c>
      <c r="O1645">
        <v>0</v>
      </c>
      <c r="P1645">
        <v>0</v>
      </c>
      <c r="Q1645">
        <v>-4</v>
      </c>
      <c r="R1645">
        <v>9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73</v>
      </c>
      <c r="AD1645">
        <v>0</v>
      </c>
      <c r="AE1645">
        <v>73</v>
      </c>
      <c r="AF1645">
        <v>123</v>
      </c>
      <c r="AJ1645">
        <v>0</v>
      </c>
      <c r="AK1645" t="str">
        <f t="shared" si="25"/>
        <v>WM864-3700</v>
      </c>
    </row>
    <row r="1646" spans="1:37">
      <c r="A1646" t="s">
        <v>3085</v>
      </c>
      <c r="B1646" t="s">
        <v>3086</v>
      </c>
      <c r="C1646" t="s">
        <v>318</v>
      </c>
      <c r="D1646" t="s">
        <v>3087</v>
      </c>
      <c r="E1646">
        <v>50</v>
      </c>
      <c r="F1646">
        <v>0</v>
      </c>
      <c r="G1646">
        <v>14</v>
      </c>
      <c r="H1646">
        <v>0</v>
      </c>
      <c r="I1646">
        <v>0</v>
      </c>
      <c r="J1646">
        <v>62</v>
      </c>
      <c r="K1646">
        <v>1065</v>
      </c>
      <c r="L1646">
        <v>20</v>
      </c>
      <c r="M1646">
        <v>0</v>
      </c>
      <c r="N1646">
        <v>12</v>
      </c>
      <c r="O1646">
        <v>0</v>
      </c>
      <c r="P1646">
        <v>0</v>
      </c>
      <c r="Q1646">
        <v>1053</v>
      </c>
      <c r="R1646">
        <v>56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84</v>
      </c>
      <c r="Z1646">
        <v>0</v>
      </c>
      <c r="AA1646">
        <v>118</v>
      </c>
      <c r="AB1646">
        <v>79</v>
      </c>
      <c r="AC1646">
        <v>268</v>
      </c>
      <c r="AD1646">
        <v>200</v>
      </c>
      <c r="AE1646">
        <v>749</v>
      </c>
      <c r="AF1646">
        <v>1304</v>
      </c>
      <c r="AJ1646">
        <v>5.17</v>
      </c>
      <c r="AK1646" t="str">
        <f t="shared" si="25"/>
        <v>WM864-5000</v>
      </c>
    </row>
    <row r="1647" spans="1:37">
      <c r="A1647" t="s">
        <v>3088</v>
      </c>
      <c r="B1647" t="s">
        <v>3086</v>
      </c>
      <c r="C1647" t="s">
        <v>318</v>
      </c>
      <c r="E1647">
        <v>50</v>
      </c>
      <c r="F1647">
        <v>5.8</v>
      </c>
      <c r="G1647">
        <v>0</v>
      </c>
      <c r="H1647">
        <v>11</v>
      </c>
      <c r="I1647">
        <v>5</v>
      </c>
      <c r="J1647">
        <v>9</v>
      </c>
      <c r="K1647">
        <v>247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247</v>
      </c>
      <c r="R1647">
        <v>0</v>
      </c>
      <c r="S1647">
        <v>17</v>
      </c>
      <c r="T1647">
        <v>0</v>
      </c>
      <c r="U1647">
        <v>15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46</v>
      </c>
      <c r="AC1647">
        <v>0</v>
      </c>
      <c r="AD1647">
        <v>25</v>
      </c>
      <c r="AE1647">
        <v>103</v>
      </c>
      <c r="AF1647">
        <v>205</v>
      </c>
      <c r="AJ1647">
        <v>5.17</v>
      </c>
      <c r="AK1647" t="str">
        <f t="shared" si="25"/>
        <v>WM864-6200</v>
      </c>
    </row>
    <row r="1648" spans="1:37">
      <c r="A1648" t="s">
        <v>3089</v>
      </c>
      <c r="B1648" t="s">
        <v>3090</v>
      </c>
      <c r="C1648" t="s">
        <v>329</v>
      </c>
      <c r="D1648" t="s">
        <v>2139</v>
      </c>
      <c r="E1648">
        <v>50</v>
      </c>
      <c r="F1648">
        <v>0</v>
      </c>
      <c r="G1648">
        <v>0</v>
      </c>
      <c r="H1648">
        <v>2</v>
      </c>
      <c r="I1648">
        <v>3</v>
      </c>
      <c r="J1648">
        <v>3</v>
      </c>
      <c r="K1648">
        <v>0</v>
      </c>
      <c r="L1648">
        <v>4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75</v>
      </c>
      <c r="S1648">
        <v>0</v>
      </c>
      <c r="T1648">
        <v>6</v>
      </c>
      <c r="U1648">
        <v>0</v>
      </c>
      <c r="V1648">
        <v>0</v>
      </c>
      <c r="W1648">
        <v>0</v>
      </c>
      <c r="X1648">
        <v>11</v>
      </c>
      <c r="Y1648">
        <v>0</v>
      </c>
      <c r="Z1648">
        <v>14</v>
      </c>
      <c r="AA1648">
        <v>0</v>
      </c>
      <c r="AB1648">
        <v>0</v>
      </c>
      <c r="AC1648">
        <v>0</v>
      </c>
      <c r="AD1648">
        <v>0</v>
      </c>
      <c r="AE1648">
        <v>31</v>
      </c>
      <c r="AF1648">
        <v>69</v>
      </c>
      <c r="AJ1648">
        <v>4.59</v>
      </c>
      <c r="AK1648" t="str">
        <f t="shared" si="25"/>
        <v>WO040-3700</v>
      </c>
    </row>
    <row r="1649" spans="1:37">
      <c r="A1649" t="s">
        <v>3091</v>
      </c>
      <c r="B1649" t="s">
        <v>3092</v>
      </c>
      <c r="C1649" t="s">
        <v>329</v>
      </c>
      <c r="D1649" t="s">
        <v>3093</v>
      </c>
      <c r="E1649">
        <v>50</v>
      </c>
      <c r="F1649">
        <v>9.3000000000000007</v>
      </c>
      <c r="G1649">
        <v>1164</v>
      </c>
      <c r="H1649">
        <v>181</v>
      </c>
      <c r="I1649">
        <v>156</v>
      </c>
      <c r="J1649">
        <v>421</v>
      </c>
      <c r="K1649">
        <v>7716</v>
      </c>
      <c r="L1649">
        <v>307</v>
      </c>
      <c r="M1649">
        <v>0</v>
      </c>
      <c r="N1649">
        <v>970</v>
      </c>
      <c r="O1649">
        <v>0</v>
      </c>
      <c r="P1649">
        <v>0</v>
      </c>
      <c r="Q1649">
        <v>6746</v>
      </c>
      <c r="R1649">
        <v>167</v>
      </c>
      <c r="S1649">
        <v>268</v>
      </c>
      <c r="T1649">
        <v>67</v>
      </c>
      <c r="U1649">
        <v>209</v>
      </c>
      <c r="V1649">
        <v>160</v>
      </c>
      <c r="W1649">
        <v>18</v>
      </c>
      <c r="X1649">
        <v>216</v>
      </c>
      <c r="Y1649">
        <v>142</v>
      </c>
      <c r="Z1649">
        <v>107</v>
      </c>
      <c r="AA1649">
        <v>266</v>
      </c>
      <c r="AB1649">
        <v>1097</v>
      </c>
      <c r="AC1649">
        <v>84</v>
      </c>
      <c r="AD1649">
        <v>2422</v>
      </c>
      <c r="AE1649">
        <v>5056</v>
      </c>
      <c r="AF1649">
        <v>2737</v>
      </c>
      <c r="AJ1649">
        <v>4.87</v>
      </c>
      <c r="AK1649" t="str">
        <f t="shared" si="25"/>
        <v>WO040-5000</v>
      </c>
    </row>
    <row r="1650" spans="1:37">
      <c r="A1650" t="s">
        <v>3094</v>
      </c>
      <c r="B1650" t="s">
        <v>3095</v>
      </c>
      <c r="C1650" t="s">
        <v>329</v>
      </c>
      <c r="D1650" t="s">
        <v>3096</v>
      </c>
      <c r="E1650">
        <v>50</v>
      </c>
      <c r="F1650">
        <v>21.8</v>
      </c>
      <c r="G1650">
        <v>112</v>
      </c>
      <c r="H1650">
        <v>22</v>
      </c>
      <c r="I1650">
        <v>11</v>
      </c>
      <c r="J1650">
        <v>54</v>
      </c>
      <c r="K1650">
        <v>2039</v>
      </c>
      <c r="L1650">
        <v>8</v>
      </c>
      <c r="M1650">
        <v>0</v>
      </c>
      <c r="N1650">
        <v>94</v>
      </c>
      <c r="O1650">
        <v>0</v>
      </c>
      <c r="P1650">
        <v>0</v>
      </c>
      <c r="Q1650">
        <v>1945</v>
      </c>
      <c r="R1650">
        <v>5</v>
      </c>
      <c r="S1650">
        <v>0</v>
      </c>
      <c r="T1650">
        <v>40</v>
      </c>
      <c r="U1650">
        <v>27</v>
      </c>
      <c r="V1650">
        <v>0</v>
      </c>
      <c r="W1650">
        <v>0</v>
      </c>
      <c r="X1650">
        <v>0</v>
      </c>
      <c r="Y1650">
        <v>117</v>
      </c>
      <c r="Z1650">
        <v>121</v>
      </c>
      <c r="AA1650">
        <v>118</v>
      </c>
      <c r="AB1650">
        <v>126</v>
      </c>
      <c r="AC1650">
        <v>103</v>
      </c>
      <c r="AD1650">
        <v>0</v>
      </c>
      <c r="AE1650">
        <v>652</v>
      </c>
      <c r="AF1650">
        <v>1212</v>
      </c>
      <c r="AJ1650">
        <v>5.2</v>
      </c>
      <c r="AK1650" t="str">
        <f t="shared" si="25"/>
        <v>WO040-6200</v>
      </c>
    </row>
    <row r="1651" spans="1:37">
      <c r="A1651" t="s">
        <v>3097</v>
      </c>
      <c r="B1651" t="s">
        <v>3098</v>
      </c>
      <c r="C1651" t="s">
        <v>338</v>
      </c>
      <c r="D1651" t="s">
        <v>3099</v>
      </c>
      <c r="E1651">
        <v>43</v>
      </c>
      <c r="F1651">
        <v>0</v>
      </c>
      <c r="G1651">
        <v>15</v>
      </c>
      <c r="H1651">
        <v>0</v>
      </c>
      <c r="I1651">
        <v>6</v>
      </c>
      <c r="J1651">
        <v>4</v>
      </c>
      <c r="K1651">
        <v>83</v>
      </c>
      <c r="L1651">
        <v>15</v>
      </c>
      <c r="M1651">
        <v>0</v>
      </c>
      <c r="N1651">
        <v>12</v>
      </c>
      <c r="O1651">
        <v>0</v>
      </c>
      <c r="P1651">
        <v>0</v>
      </c>
      <c r="Q1651">
        <v>71</v>
      </c>
      <c r="R1651">
        <v>5</v>
      </c>
      <c r="S1651">
        <v>0</v>
      </c>
      <c r="T1651">
        <v>0</v>
      </c>
      <c r="U1651">
        <v>0</v>
      </c>
      <c r="V1651">
        <v>36</v>
      </c>
      <c r="W1651">
        <v>0</v>
      </c>
      <c r="X1651">
        <v>0</v>
      </c>
      <c r="Y1651">
        <v>7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43</v>
      </c>
      <c r="AF1651">
        <v>0</v>
      </c>
      <c r="AJ1651">
        <v>5.49</v>
      </c>
      <c r="AK1651" t="str">
        <f t="shared" si="25"/>
        <v>WO140-5000</v>
      </c>
    </row>
    <row r="1652" spans="1:37">
      <c r="A1652" t="s">
        <v>3100</v>
      </c>
      <c r="B1652" t="s">
        <v>3098</v>
      </c>
      <c r="C1652" t="s">
        <v>338</v>
      </c>
      <c r="D1652" t="s">
        <v>3099</v>
      </c>
      <c r="E1652">
        <v>43</v>
      </c>
      <c r="F1652">
        <v>4.7</v>
      </c>
      <c r="G1652">
        <v>0</v>
      </c>
      <c r="H1652">
        <v>33</v>
      </c>
      <c r="I1652">
        <v>59</v>
      </c>
      <c r="J1652">
        <v>30</v>
      </c>
      <c r="K1652">
        <v>615</v>
      </c>
      <c r="L1652">
        <v>56</v>
      </c>
      <c r="M1652">
        <v>0</v>
      </c>
      <c r="N1652">
        <v>0</v>
      </c>
      <c r="O1652">
        <v>0</v>
      </c>
      <c r="P1652">
        <v>0</v>
      </c>
      <c r="Q1652">
        <v>615</v>
      </c>
      <c r="R1652">
        <v>0</v>
      </c>
      <c r="S1652">
        <v>98</v>
      </c>
      <c r="T1652">
        <v>0</v>
      </c>
      <c r="U1652">
        <v>0</v>
      </c>
      <c r="V1652">
        <v>189</v>
      </c>
      <c r="W1652">
        <v>0</v>
      </c>
      <c r="X1652">
        <v>67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354</v>
      </c>
      <c r="AF1652">
        <v>149</v>
      </c>
      <c r="AJ1652">
        <v>5.58</v>
      </c>
      <c r="AK1652" t="str">
        <f t="shared" si="25"/>
        <v>WO140-6200</v>
      </c>
    </row>
    <row r="1653" spans="1:37">
      <c r="A1653" t="s">
        <v>3101</v>
      </c>
      <c r="B1653" t="s">
        <v>3102</v>
      </c>
      <c r="C1653" t="s">
        <v>1028</v>
      </c>
      <c r="E1653">
        <v>43</v>
      </c>
      <c r="F1653">
        <v>5.0999999999999996</v>
      </c>
      <c r="G1653">
        <v>439</v>
      </c>
      <c r="H1653">
        <v>126</v>
      </c>
      <c r="I1653">
        <v>103</v>
      </c>
      <c r="J1653">
        <v>180</v>
      </c>
      <c r="K1653">
        <v>2966</v>
      </c>
      <c r="L1653">
        <v>64</v>
      </c>
      <c r="M1653">
        <v>0</v>
      </c>
      <c r="N1653">
        <v>366</v>
      </c>
      <c r="O1653">
        <v>0</v>
      </c>
      <c r="P1653">
        <v>0</v>
      </c>
      <c r="Q1653">
        <v>2600</v>
      </c>
      <c r="R1653">
        <v>875</v>
      </c>
      <c r="S1653">
        <v>293</v>
      </c>
      <c r="T1653">
        <v>0</v>
      </c>
      <c r="U1653">
        <v>86</v>
      </c>
      <c r="V1653">
        <v>0</v>
      </c>
      <c r="W1653">
        <v>79</v>
      </c>
      <c r="X1653">
        <v>161</v>
      </c>
      <c r="Y1653">
        <v>820</v>
      </c>
      <c r="Z1653">
        <v>0</v>
      </c>
      <c r="AA1653">
        <v>119</v>
      </c>
      <c r="AB1653">
        <v>68</v>
      </c>
      <c r="AC1653">
        <v>264</v>
      </c>
      <c r="AD1653">
        <v>264</v>
      </c>
      <c r="AE1653">
        <v>2154</v>
      </c>
      <c r="AF1653">
        <v>3767</v>
      </c>
      <c r="AJ1653">
        <v>4.8</v>
      </c>
      <c r="AK1653" t="str">
        <f t="shared" si="25"/>
        <v>WO710-5000</v>
      </c>
    </row>
    <row r="1654" spans="1:37">
      <c r="A1654" t="s">
        <v>3103</v>
      </c>
      <c r="B1654" t="s">
        <v>3102</v>
      </c>
      <c r="C1654" t="s">
        <v>1028</v>
      </c>
      <c r="E1654">
        <v>43</v>
      </c>
      <c r="F1654">
        <v>57.1</v>
      </c>
      <c r="G1654">
        <v>34</v>
      </c>
      <c r="H1654">
        <v>19</v>
      </c>
      <c r="I1654">
        <v>141</v>
      </c>
      <c r="J1654">
        <v>81</v>
      </c>
      <c r="K1654">
        <v>4294</v>
      </c>
      <c r="L1654">
        <v>9</v>
      </c>
      <c r="M1654">
        <v>0</v>
      </c>
      <c r="N1654">
        <v>29</v>
      </c>
      <c r="O1654">
        <v>0</v>
      </c>
      <c r="P1654">
        <v>0</v>
      </c>
      <c r="Q1654">
        <v>4265</v>
      </c>
      <c r="R1654">
        <v>0</v>
      </c>
      <c r="S1654">
        <v>56</v>
      </c>
      <c r="T1654">
        <v>0</v>
      </c>
      <c r="U1654">
        <v>0</v>
      </c>
      <c r="V1654">
        <v>0</v>
      </c>
      <c r="W1654">
        <v>0</v>
      </c>
      <c r="X1654">
        <v>789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131</v>
      </c>
      <c r="AE1654">
        <v>976</v>
      </c>
      <c r="AF1654">
        <v>2466</v>
      </c>
      <c r="AJ1654">
        <v>5.36</v>
      </c>
      <c r="AK1654" t="str">
        <f t="shared" si="25"/>
        <v>WO710-6200</v>
      </c>
    </row>
    <row r="1655" spans="1:37">
      <c r="A1655" t="s">
        <v>3104</v>
      </c>
      <c r="B1655" t="s">
        <v>3105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28</v>
      </c>
      <c r="J1655">
        <v>19</v>
      </c>
      <c r="K1655">
        <v>188</v>
      </c>
      <c r="L1655">
        <v>17</v>
      </c>
      <c r="M1655">
        <v>0</v>
      </c>
      <c r="N1655">
        <v>0</v>
      </c>
      <c r="O1655">
        <v>0</v>
      </c>
      <c r="P1655">
        <v>0</v>
      </c>
      <c r="Q1655">
        <v>188</v>
      </c>
      <c r="R1655">
        <v>0</v>
      </c>
      <c r="S1655">
        <v>0</v>
      </c>
      <c r="T1655">
        <v>0</v>
      </c>
      <c r="U1655">
        <v>0</v>
      </c>
      <c r="V1655">
        <v>65</v>
      </c>
      <c r="W1655">
        <v>0</v>
      </c>
      <c r="X1655">
        <v>105</v>
      </c>
      <c r="Y1655">
        <v>59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229</v>
      </c>
      <c r="AF1655">
        <v>309</v>
      </c>
      <c r="AJ1655">
        <v>4.92</v>
      </c>
      <c r="AK1655" t="str">
        <f t="shared" si="25"/>
        <v>WP300-5000</v>
      </c>
    </row>
    <row r="1656" spans="1:37">
      <c r="A1656" t="s">
        <v>3106</v>
      </c>
      <c r="B1656" t="s">
        <v>3105</v>
      </c>
      <c r="C1656" t="s">
        <v>329</v>
      </c>
      <c r="E1656">
        <v>50</v>
      </c>
      <c r="F1656">
        <v>0</v>
      </c>
      <c r="G1656">
        <v>0</v>
      </c>
      <c r="H1656">
        <v>0</v>
      </c>
      <c r="I1656">
        <v>7</v>
      </c>
      <c r="J1656">
        <v>4</v>
      </c>
      <c r="K1656">
        <v>1810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1810</v>
      </c>
      <c r="R1656">
        <v>0</v>
      </c>
      <c r="S1656">
        <v>0</v>
      </c>
      <c r="T1656">
        <v>0</v>
      </c>
      <c r="U1656">
        <v>0</v>
      </c>
      <c r="V1656">
        <v>35</v>
      </c>
      <c r="W1656">
        <v>0</v>
      </c>
      <c r="X1656">
        <v>7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42</v>
      </c>
      <c r="AF1656">
        <v>108</v>
      </c>
      <c r="AJ1656">
        <v>4.92</v>
      </c>
      <c r="AK1656" t="str">
        <f t="shared" si="25"/>
        <v>WP300-6200</v>
      </c>
    </row>
    <row r="1657" spans="1:37">
      <c r="A1657" t="s">
        <v>3107</v>
      </c>
      <c r="B1657" t="s">
        <v>3108</v>
      </c>
      <c r="E1657">
        <v>50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1931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1931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J1657">
        <v>3.73</v>
      </c>
      <c r="AK1657" t="str">
        <f t="shared" si="25"/>
        <v>WS009-6200</v>
      </c>
    </row>
    <row r="1658" spans="1:37">
      <c r="A1658" t="s">
        <v>3110</v>
      </c>
      <c r="B1658" t="s">
        <v>3111</v>
      </c>
      <c r="C1658" t="s">
        <v>329</v>
      </c>
      <c r="D1658" t="s">
        <v>3112</v>
      </c>
      <c r="E1658">
        <v>50</v>
      </c>
      <c r="F1658">
        <v>1.7</v>
      </c>
      <c r="G1658">
        <v>45</v>
      </c>
      <c r="H1658">
        <v>152</v>
      </c>
      <c r="I1658">
        <v>175</v>
      </c>
      <c r="J1658">
        <v>160</v>
      </c>
      <c r="K1658">
        <v>1056</v>
      </c>
      <c r="L1658">
        <v>33</v>
      </c>
      <c r="M1658">
        <v>0</v>
      </c>
      <c r="N1658">
        <v>37</v>
      </c>
      <c r="O1658">
        <v>0</v>
      </c>
      <c r="P1658">
        <v>0</v>
      </c>
      <c r="Q1658">
        <v>1019</v>
      </c>
      <c r="R1658">
        <v>0</v>
      </c>
      <c r="S1658">
        <v>116</v>
      </c>
      <c r="T1658">
        <v>201</v>
      </c>
      <c r="U1658">
        <v>140</v>
      </c>
      <c r="V1658">
        <v>348</v>
      </c>
      <c r="W1658">
        <v>117</v>
      </c>
      <c r="X1658">
        <v>125</v>
      </c>
      <c r="Y1658">
        <v>99</v>
      </c>
      <c r="Z1658">
        <v>469</v>
      </c>
      <c r="AA1658">
        <v>0</v>
      </c>
      <c r="AB1658">
        <v>0</v>
      </c>
      <c r="AC1658">
        <v>0</v>
      </c>
      <c r="AD1658">
        <v>310</v>
      </c>
      <c r="AE1658">
        <v>1925</v>
      </c>
      <c r="AF1658">
        <v>1928</v>
      </c>
      <c r="AJ1658">
        <v>4.8600000000000003</v>
      </c>
      <c r="AK1658" t="str">
        <f t="shared" si="25"/>
        <v>WS016-5000</v>
      </c>
    </row>
    <row r="1659" spans="1:37">
      <c r="A1659" t="s">
        <v>3113</v>
      </c>
      <c r="B1659" t="s">
        <v>3114</v>
      </c>
      <c r="C1659" t="s">
        <v>329</v>
      </c>
      <c r="D1659" t="s">
        <v>3115</v>
      </c>
      <c r="E1659">
        <v>50</v>
      </c>
      <c r="F1659">
        <v>3.6</v>
      </c>
      <c r="G1659">
        <v>33</v>
      </c>
      <c r="H1659">
        <v>32</v>
      </c>
      <c r="I1659">
        <v>44</v>
      </c>
      <c r="J1659">
        <v>37</v>
      </c>
      <c r="K1659">
        <v>491</v>
      </c>
      <c r="L1659">
        <v>0</v>
      </c>
      <c r="M1659">
        <v>7</v>
      </c>
      <c r="N1659">
        <v>28</v>
      </c>
      <c r="O1659">
        <v>0</v>
      </c>
      <c r="P1659">
        <v>0</v>
      </c>
      <c r="Q1659">
        <v>463</v>
      </c>
      <c r="R1659">
        <v>37</v>
      </c>
      <c r="S1659">
        <v>6</v>
      </c>
      <c r="T1659">
        <v>90</v>
      </c>
      <c r="U1659">
        <v>0</v>
      </c>
      <c r="V1659">
        <v>22</v>
      </c>
      <c r="W1659">
        <v>57</v>
      </c>
      <c r="X1659">
        <v>86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188</v>
      </c>
      <c r="AE1659">
        <v>449</v>
      </c>
      <c r="AF1659">
        <v>476</v>
      </c>
      <c r="AJ1659">
        <v>4.8600000000000003</v>
      </c>
      <c r="AK1659" t="str">
        <f t="shared" si="25"/>
        <v>WS016-6200</v>
      </c>
    </row>
    <row r="1660" spans="1:37">
      <c r="A1660" t="s">
        <v>5420</v>
      </c>
      <c r="B1660" t="s">
        <v>5421</v>
      </c>
      <c r="C1660" t="s">
        <v>318</v>
      </c>
      <c r="E1660">
        <v>50</v>
      </c>
      <c r="F1660">
        <v>0</v>
      </c>
      <c r="G1660">
        <v>0</v>
      </c>
      <c r="H1660">
        <v>19</v>
      </c>
      <c r="I1660">
        <v>9</v>
      </c>
      <c r="J1660">
        <v>5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56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56</v>
      </c>
      <c r="AF1660">
        <v>0</v>
      </c>
      <c r="AJ1660">
        <v>0</v>
      </c>
      <c r="AK1660" t="str">
        <f t="shared" si="25"/>
        <v>WS843-3700</v>
      </c>
    </row>
    <row r="1661" spans="1:37">
      <c r="A1661" t="s">
        <v>3116</v>
      </c>
      <c r="B1661" t="s">
        <v>3117</v>
      </c>
      <c r="C1661" t="s">
        <v>318</v>
      </c>
      <c r="D1661" t="s">
        <v>3118</v>
      </c>
      <c r="E1661">
        <v>50</v>
      </c>
      <c r="F1661">
        <v>0.6</v>
      </c>
      <c r="G1661">
        <v>17</v>
      </c>
      <c r="H1661">
        <v>92</v>
      </c>
      <c r="I1661">
        <v>66</v>
      </c>
      <c r="J1661">
        <v>49</v>
      </c>
      <c r="K1661">
        <v>249</v>
      </c>
      <c r="L1661">
        <v>18</v>
      </c>
      <c r="M1661">
        <v>0</v>
      </c>
      <c r="N1661">
        <v>14</v>
      </c>
      <c r="O1661">
        <v>0</v>
      </c>
      <c r="P1661">
        <v>0</v>
      </c>
      <c r="Q1661">
        <v>235</v>
      </c>
      <c r="R1661">
        <v>30</v>
      </c>
      <c r="S1661">
        <v>0</v>
      </c>
      <c r="T1661">
        <v>146</v>
      </c>
      <c r="U1661">
        <v>131</v>
      </c>
      <c r="V1661">
        <v>0</v>
      </c>
      <c r="W1661">
        <v>0</v>
      </c>
      <c r="X1661">
        <v>117</v>
      </c>
      <c r="Y1661">
        <v>43</v>
      </c>
      <c r="Z1661">
        <v>0</v>
      </c>
      <c r="AA1661">
        <v>75</v>
      </c>
      <c r="AB1661">
        <v>4</v>
      </c>
      <c r="AC1661">
        <v>34</v>
      </c>
      <c r="AD1661">
        <v>34</v>
      </c>
      <c r="AE1661">
        <v>584</v>
      </c>
      <c r="AF1661">
        <v>655</v>
      </c>
      <c r="AJ1661">
        <v>5.17</v>
      </c>
      <c r="AK1661" t="str">
        <f t="shared" si="25"/>
        <v>WS843-5000</v>
      </c>
    </row>
    <row r="1662" spans="1:37">
      <c r="A1662" t="s">
        <v>3119</v>
      </c>
      <c r="B1662" t="s">
        <v>3120</v>
      </c>
      <c r="C1662" t="s">
        <v>318</v>
      </c>
      <c r="D1662" t="s">
        <v>3121</v>
      </c>
      <c r="E1662">
        <v>50</v>
      </c>
      <c r="F1662">
        <v>0</v>
      </c>
      <c r="G1662">
        <v>0</v>
      </c>
      <c r="H1662">
        <v>0</v>
      </c>
      <c r="I1662">
        <v>0</v>
      </c>
      <c r="J1662">
        <v>17</v>
      </c>
      <c r="K1662">
        <v>1135</v>
      </c>
      <c r="L1662">
        <v>78</v>
      </c>
      <c r="M1662">
        <v>0</v>
      </c>
      <c r="N1662">
        <v>0</v>
      </c>
      <c r="O1662">
        <v>0</v>
      </c>
      <c r="P1662">
        <v>0</v>
      </c>
      <c r="Q1662">
        <v>1135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147</v>
      </c>
      <c r="AA1662">
        <v>0</v>
      </c>
      <c r="AB1662">
        <v>0</v>
      </c>
      <c r="AC1662">
        <v>61</v>
      </c>
      <c r="AD1662">
        <v>0</v>
      </c>
      <c r="AE1662">
        <v>208</v>
      </c>
      <c r="AF1662">
        <v>582</v>
      </c>
      <c r="AJ1662">
        <v>5.17</v>
      </c>
      <c r="AK1662" t="str">
        <f t="shared" si="25"/>
        <v>WS843-6200</v>
      </c>
    </row>
    <row r="1663" spans="1:37">
      <c r="A1663" t="s">
        <v>3122</v>
      </c>
      <c r="B1663" t="s">
        <v>3123</v>
      </c>
      <c r="C1663" t="s">
        <v>329</v>
      </c>
      <c r="D1663" t="s">
        <v>3124</v>
      </c>
      <c r="E1663">
        <v>50</v>
      </c>
      <c r="F1663">
        <v>-0.1</v>
      </c>
      <c r="G1663">
        <v>25</v>
      </c>
      <c r="H1663">
        <v>85</v>
      </c>
      <c r="I1663">
        <v>129</v>
      </c>
      <c r="J1663">
        <v>113</v>
      </c>
      <c r="K1663">
        <v>0</v>
      </c>
      <c r="L1663">
        <v>19</v>
      </c>
      <c r="M1663">
        <v>0</v>
      </c>
      <c r="N1663">
        <v>21</v>
      </c>
      <c r="O1663">
        <v>0</v>
      </c>
      <c r="P1663">
        <v>0</v>
      </c>
      <c r="Q1663">
        <v>-21</v>
      </c>
      <c r="R1663">
        <v>75</v>
      </c>
      <c r="S1663">
        <v>0</v>
      </c>
      <c r="T1663">
        <v>126</v>
      </c>
      <c r="U1663">
        <v>129</v>
      </c>
      <c r="V1663">
        <v>99</v>
      </c>
      <c r="W1663">
        <v>107</v>
      </c>
      <c r="X1663">
        <v>312</v>
      </c>
      <c r="Y1663">
        <v>210</v>
      </c>
      <c r="Z1663">
        <v>129</v>
      </c>
      <c r="AA1663">
        <v>0</v>
      </c>
      <c r="AB1663">
        <v>0</v>
      </c>
      <c r="AC1663">
        <v>248</v>
      </c>
      <c r="AD1663">
        <v>0</v>
      </c>
      <c r="AE1663">
        <v>1360</v>
      </c>
      <c r="AF1663">
        <v>1142</v>
      </c>
      <c r="AJ1663">
        <v>4.92</v>
      </c>
      <c r="AK1663" t="str">
        <f t="shared" si="25"/>
        <v>WS950-5000</v>
      </c>
    </row>
    <row r="1664" spans="1:37">
      <c r="A1664" t="s">
        <v>3125</v>
      </c>
      <c r="B1664" t="s">
        <v>3123</v>
      </c>
      <c r="C1664" t="s">
        <v>329</v>
      </c>
      <c r="D1664" t="s">
        <v>3124</v>
      </c>
      <c r="E1664">
        <v>50</v>
      </c>
      <c r="F1664">
        <v>0</v>
      </c>
      <c r="G1664">
        <v>0</v>
      </c>
      <c r="H1664">
        <v>0</v>
      </c>
      <c r="I1664">
        <v>13</v>
      </c>
      <c r="J1664">
        <v>20</v>
      </c>
      <c r="K1664">
        <v>570</v>
      </c>
      <c r="L1664">
        <v>23</v>
      </c>
      <c r="M1664">
        <v>0</v>
      </c>
      <c r="N1664">
        <v>0</v>
      </c>
      <c r="O1664">
        <v>0</v>
      </c>
      <c r="P1664">
        <v>0</v>
      </c>
      <c r="Q1664">
        <v>570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19</v>
      </c>
      <c r="X1664">
        <v>56</v>
      </c>
      <c r="Y1664">
        <v>111</v>
      </c>
      <c r="Z1664">
        <v>0</v>
      </c>
      <c r="AA1664">
        <v>0</v>
      </c>
      <c r="AB1664">
        <v>44</v>
      </c>
      <c r="AC1664">
        <v>0</v>
      </c>
      <c r="AD1664">
        <v>13</v>
      </c>
      <c r="AE1664">
        <v>243</v>
      </c>
      <c r="AF1664">
        <v>1022</v>
      </c>
      <c r="AJ1664">
        <v>6.14</v>
      </c>
      <c r="AK1664" t="str">
        <f t="shared" si="25"/>
        <v>WS950-6200</v>
      </c>
    </row>
    <row r="1665" spans="1:37">
      <c r="A1665" t="s">
        <v>3128</v>
      </c>
      <c r="B1665" t="s">
        <v>3127</v>
      </c>
      <c r="C1665" t="s">
        <v>110</v>
      </c>
      <c r="E1665">
        <v>50</v>
      </c>
      <c r="F1665">
        <v>0.5</v>
      </c>
      <c r="G1665">
        <v>72</v>
      </c>
      <c r="H1665">
        <v>387</v>
      </c>
      <c r="I1665">
        <v>353</v>
      </c>
      <c r="J1665">
        <v>289</v>
      </c>
      <c r="K1665">
        <v>821</v>
      </c>
      <c r="L1665">
        <v>205</v>
      </c>
      <c r="M1665">
        <v>0</v>
      </c>
      <c r="N1665">
        <v>60</v>
      </c>
      <c r="O1665">
        <v>0</v>
      </c>
      <c r="P1665">
        <v>0</v>
      </c>
      <c r="Q1665">
        <v>761</v>
      </c>
      <c r="R1665">
        <v>307</v>
      </c>
      <c r="S1665">
        <v>1059</v>
      </c>
      <c r="T1665">
        <v>101</v>
      </c>
      <c r="U1665">
        <v>0</v>
      </c>
      <c r="V1665">
        <v>601</v>
      </c>
      <c r="W1665">
        <v>0</v>
      </c>
      <c r="X1665">
        <v>354</v>
      </c>
      <c r="Y1665">
        <v>0</v>
      </c>
      <c r="Z1665">
        <v>240</v>
      </c>
      <c r="AA1665">
        <v>335</v>
      </c>
      <c r="AB1665">
        <v>0</v>
      </c>
      <c r="AC1665">
        <v>778</v>
      </c>
      <c r="AD1665">
        <v>0</v>
      </c>
      <c r="AE1665">
        <v>3468</v>
      </c>
      <c r="AF1665">
        <v>2785</v>
      </c>
      <c r="AJ1665">
        <v>4.8</v>
      </c>
      <c r="AK1665" t="str">
        <f t="shared" si="25"/>
        <v>WT003-5000</v>
      </c>
    </row>
    <row r="1666" spans="1:37">
      <c r="A1666" t="s">
        <v>3129</v>
      </c>
      <c r="B1666" t="s">
        <v>3127</v>
      </c>
      <c r="C1666" t="s">
        <v>110</v>
      </c>
      <c r="E1666">
        <v>50</v>
      </c>
      <c r="F1666">
        <v>2.2999999999999998</v>
      </c>
      <c r="G1666">
        <v>79</v>
      </c>
      <c r="H1666">
        <v>67</v>
      </c>
      <c r="I1666">
        <v>68</v>
      </c>
      <c r="J1666">
        <v>65</v>
      </c>
      <c r="K1666">
        <v>671</v>
      </c>
      <c r="L1666">
        <v>52</v>
      </c>
      <c r="M1666">
        <v>0</v>
      </c>
      <c r="N1666">
        <v>66</v>
      </c>
      <c r="O1666">
        <v>0</v>
      </c>
      <c r="P1666">
        <v>0</v>
      </c>
      <c r="Q1666">
        <v>605</v>
      </c>
      <c r="R1666">
        <v>186</v>
      </c>
      <c r="S1666">
        <v>0</v>
      </c>
      <c r="T1666">
        <v>0</v>
      </c>
      <c r="U1666">
        <v>200</v>
      </c>
      <c r="V1666">
        <v>105</v>
      </c>
      <c r="W1666">
        <v>0</v>
      </c>
      <c r="X1666">
        <v>104</v>
      </c>
      <c r="Y1666">
        <v>0</v>
      </c>
      <c r="Z1666">
        <v>122</v>
      </c>
      <c r="AA1666">
        <v>0</v>
      </c>
      <c r="AB1666">
        <v>0</v>
      </c>
      <c r="AC1666">
        <v>153</v>
      </c>
      <c r="AD1666">
        <v>100</v>
      </c>
      <c r="AE1666">
        <v>784</v>
      </c>
      <c r="AF1666">
        <v>2829</v>
      </c>
      <c r="AJ1666">
        <v>4.2</v>
      </c>
      <c r="AK1666" t="str">
        <f t="shared" si="25"/>
        <v>WT003-6200</v>
      </c>
    </row>
    <row r="1667" spans="1:37">
      <c r="A1667" t="s">
        <v>3130</v>
      </c>
      <c r="B1667" t="s">
        <v>3131</v>
      </c>
      <c r="C1667" t="s">
        <v>110</v>
      </c>
      <c r="E1667">
        <v>43</v>
      </c>
      <c r="F1667">
        <v>6.7</v>
      </c>
      <c r="G1667">
        <v>8</v>
      </c>
      <c r="H1667">
        <v>20</v>
      </c>
      <c r="I1667">
        <v>49</v>
      </c>
      <c r="J1667">
        <v>24</v>
      </c>
      <c r="K1667">
        <v>531</v>
      </c>
      <c r="L1667">
        <v>37</v>
      </c>
      <c r="M1667">
        <v>0</v>
      </c>
      <c r="N1667">
        <v>7</v>
      </c>
      <c r="O1667">
        <v>0</v>
      </c>
      <c r="P1667">
        <v>0</v>
      </c>
      <c r="Q1667">
        <v>524</v>
      </c>
      <c r="R1667">
        <v>43</v>
      </c>
      <c r="S1667">
        <v>0</v>
      </c>
      <c r="T1667">
        <v>58</v>
      </c>
      <c r="U1667">
        <v>1</v>
      </c>
      <c r="V1667">
        <v>109</v>
      </c>
      <c r="W1667">
        <v>124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292</v>
      </c>
      <c r="AF1667">
        <v>814</v>
      </c>
      <c r="AJ1667">
        <v>4.25</v>
      </c>
      <c r="AK1667" t="str">
        <f t="shared" si="25"/>
        <v>WT005-5000</v>
      </c>
    </row>
    <row r="1668" spans="1:37">
      <c r="A1668" t="s">
        <v>3132</v>
      </c>
      <c r="B1668" t="s">
        <v>3131</v>
      </c>
      <c r="C1668" t="s">
        <v>110</v>
      </c>
      <c r="E1668">
        <v>43</v>
      </c>
      <c r="F1668">
        <v>42.2</v>
      </c>
      <c r="G1668">
        <v>6</v>
      </c>
      <c r="H1668">
        <v>15</v>
      </c>
      <c r="I1668">
        <v>12</v>
      </c>
      <c r="J1668">
        <v>9</v>
      </c>
      <c r="K1668">
        <v>2591</v>
      </c>
      <c r="L1668">
        <v>3</v>
      </c>
      <c r="M1668">
        <v>0</v>
      </c>
      <c r="N1668">
        <v>5</v>
      </c>
      <c r="O1668">
        <v>0</v>
      </c>
      <c r="P1668">
        <v>0</v>
      </c>
      <c r="Q1668">
        <v>2586</v>
      </c>
      <c r="R1668">
        <v>0</v>
      </c>
      <c r="S1668">
        <v>13</v>
      </c>
      <c r="T1668">
        <v>0</v>
      </c>
      <c r="U1668">
        <v>33</v>
      </c>
      <c r="V1668">
        <v>7</v>
      </c>
      <c r="W1668">
        <v>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41</v>
      </c>
      <c r="AD1668">
        <v>0</v>
      </c>
      <c r="AE1668">
        <v>110</v>
      </c>
      <c r="AF1668">
        <v>89</v>
      </c>
      <c r="AJ1668">
        <v>4.2</v>
      </c>
      <c r="AK1668" t="str">
        <f t="shared" si="25"/>
        <v>WT005-6200</v>
      </c>
    </row>
    <row r="1669" spans="1:37">
      <c r="A1669" t="s">
        <v>3133</v>
      </c>
      <c r="B1669" t="s">
        <v>3134</v>
      </c>
      <c r="C1669" t="s">
        <v>110</v>
      </c>
      <c r="D1669" t="s">
        <v>3135</v>
      </c>
      <c r="E1669">
        <v>50</v>
      </c>
      <c r="F1669">
        <v>0</v>
      </c>
      <c r="G1669">
        <v>0</v>
      </c>
      <c r="H1669">
        <v>0</v>
      </c>
      <c r="I1669">
        <v>203</v>
      </c>
      <c r="J1669">
        <v>101</v>
      </c>
      <c r="K1669">
        <v>833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833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1216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1216</v>
      </c>
      <c r="AF1669">
        <v>1655</v>
      </c>
      <c r="AJ1669">
        <v>4.47</v>
      </c>
      <c r="AK1669" t="str">
        <f t="shared" ref="AK1669:AK1732" si="26">MID(A1669,4,10)</f>
        <v>WT770-6200</v>
      </c>
    </row>
    <row r="1670" spans="1:37">
      <c r="A1670" t="s">
        <v>3136</v>
      </c>
      <c r="B1670" t="s">
        <v>3137</v>
      </c>
      <c r="C1670" t="s">
        <v>1028</v>
      </c>
      <c r="E1670">
        <v>43</v>
      </c>
      <c r="F1670">
        <v>-0.1</v>
      </c>
      <c r="G1670">
        <v>101</v>
      </c>
      <c r="H1670">
        <v>191</v>
      </c>
      <c r="I1670">
        <v>125</v>
      </c>
      <c r="J1670">
        <v>88</v>
      </c>
      <c r="K1670">
        <v>0</v>
      </c>
      <c r="L1670">
        <v>141</v>
      </c>
      <c r="M1670">
        <v>0</v>
      </c>
      <c r="N1670">
        <v>84</v>
      </c>
      <c r="O1670">
        <v>0</v>
      </c>
      <c r="P1670">
        <v>0</v>
      </c>
      <c r="Q1670">
        <v>-84</v>
      </c>
      <c r="R1670">
        <v>0</v>
      </c>
      <c r="S1670">
        <v>222</v>
      </c>
      <c r="T1670">
        <v>160</v>
      </c>
      <c r="U1670">
        <v>190</v>
      </c>
      <c r="V1670">
        <v>37</v>
      </c>
      <c r="W1670">
        <v>86</v>
      </c>
      <c r="X1670">
        <v>53</v>
      </c>
      <c r="Y1670">
        <v>148</v>
      </c>
      <c r="Z1670">
        <v>0</v>
      </c>
      <c r="AA1670">
        <v>0</v>
      </c>
      <c r="AB1670">
        <v>0</v>
      </c>
      <c r="AC1670">
        <v>0</v>
      </c>
      <c r="AD1670">
        <v>156</v>
      </c>
      <c r="AE1670">
        <v>1052</v>
      </c>
      <c r="AF1670">
        <v>819</v>
      </c>
      <c r="AJ1670">
        <v>5.27</v>
      </c>
      <c r="AK1670" t="str">
        <f t="shared" si="26"/>
        <v>WU001-5000</v>
      </c>
    </row>
    <row r="1671" spans="1:37">
      <c r="A1671" t="s">
        <v>3138</v>
      </c>
      <c r="B1671" t="s">
        <v>3137</v>
      </c>
      <c r="C1671" t="s">
        <v>1028</v>
      </c>
      <c r="E1671">
        <v>43</v>
      </c>
      <c r="F1671">
        <v>2.2999999999999998</v>
      </c>
      <c r="G1671">
        <v>83</v>
      </c>
      <c r="H1671">
        <v>218</v>
      </c>
      <c r="I1671">
        <v>230</v>
      </c>
      <c r="J1671">
        <v>123</v>
      </c>
      <c r="K1671">
        <v>2075</v>
      </c>
      <c r="L1671">
        <v>0</v>
      </c>
      <c r="M1671">
        <v>0</v>
      </c>
      <c r="N1671">
        <v>69</v>
      </c>
      <c r="O1671">
        <v>0</v>
      </c>
      <c r="P1671">
        <v>0</v>
      </c>
      <c r="Q1671">
        <v>2006</v>
      </c>
      <c r="R1671">
        <v>730</v>
      </c>
      <c r="S1671">
        <v>56</v>
      </c>
      <c r="T1671">
        <v>575</v>
      </c>
      <c r="U1671">
        <v>23</v>
      </c>
      <c r="V1671">
        <v>0</v>
      </c>
      <c r="W1671">
        <v>10</v>
      </c>
      <c r="X1671">
        <v>714</v>
      </c>
      <c r="Y1671">
        <v>0</v>
      </c>
      <c r="Z1671">
        <v>33</v>
      </c>
      <c r="AA1671">
        <v>0</v>
      </c>
      <c r="AB1671">
        <v>36</v>
      </c>
      <c r="AC1671">
        <v>29</v>
      </c>
      <c r="AD1671">
        <v>0</v>
      </c>
      <c r="AE1671">
        <v>1476</v>
      </c>
      <c r="AF1671">
        <v>1675</v>
      </c>
      <c r="AJ1671">
        <v>5.78</v>
      </c>
      <c r="AK1671" t="str">
        <f t="shared" si="26"/>
        <v>WU001-6200</v>
      </c>
    </row>
    <row r="1672" spans="1:37">
      <c r="A1672" t="s">
        <v>3139</v>
      </c>
      <c r="B1672" t="s">
        <v>3140</v>
      </c>
      <c r="C1672" t="s">
        <v>313</v>
      </c>
      <c r="E1672">
        <v>43</v>
      </c>
      <c r="F1672">
        <v>2.5</v>
      </c>
      <c r="G1672">
        <v>25</v>
      </c>
      <c r="H1672">
        <v>212</v>
      </c>
      <c r="I1672">
        <v>145</v>
      </c>
      <c r="J1672">
        <v>126</v>
      </c>
      <c r="K1672">
        <v>2126</v>
      </c>
      <c r="L1672">
        <v>99</v>
      </c>
      <c r="M1672">
        <v>0</v>
      </c>
      <c r="N1672">
        <v>21</v>
      </c>
      <c r="O1672">
        <v>0</v>
      </c>
      <c r="P1672">
        <v>0</v>
      </c>
      <c r="Q1672">
        <v>2105</v>
      </c>
      <c r="R1672">
        <v>0</v>
      </c>
      <c r="S1672">
        <v>342</v>
      </c>
      <c r="T1672">
        <v>240</v>
      </c>
      <c r="U1672">
        <v>55</v>
      </c>
      <c r="V1672">
        <v>180</v>
      </c>
      <c r="W1672">
        <v>0</v>
      </c>
      <c r="X1672">
        <v>52</v>
      </c>
      <c r="Y1672">
        <v>146</v>
      </c>
      <c r="Z1672">
        <v>0</v>
      </c>
      <c r="AA1672">
        <v>0</v>
      </c>
      <c r="AB1672">
        <v>0</v>
      </c>
      <c r="AC1672">
        <v>333</v>
      </c>
      <c r="AD1672">
        <v>166</v>
      </c>
      <c r="AE1672">
        <v>1514</v>
      </c>
      <c r="AF1672">
        <v>2133</v>
      </c>
      <c r="AJ1672">
        <v>5.66</v>
      </c>
      <c r="AK1672" t="str">
        <f t="shared" si="26"/>
        <v>WU003-5000</v>
      </c>
    </row>
    <row r="1673" spans="1:37">
      <c r="A1673" t="s">
        <v>3141</v>
      </c>
      <c r="B1673" t="s">
        <v>3140</v>
      </c>
      <c r="C1673" t="s">
        <v>313</v>
      </c>
      <c r="E1673">
        <v>43</v>
      </c>
      <c r="F1673">
        <v>2</v>
      </c>
      <c r="G1673">
        <v>30</v>
      </c>
      <c r="H1673">
        <v>137</v>
      </c>
      <c r="I1673">
        <v>84</v>
      </c>
      <c r="J1673">
        <v>49</v>
      </c>
      <c r="K1673">
        <v>1121</v>
      </c>
      <c r="L1673">
        <v>76</v>
      </c>
      <c r="M1673">
        <v>0</v>
      </c>
      <c r="N1673">
        <v>25</v>
      </c>
      <c r="O1673">
        <v>0</v>
      </c>
      <c r="P1673">
        <v>0</v>
      </c>
      <c r="Q1673">
        <v>1096</v>
      </c>
      <c r="R1673">
        <v>0</v>
      </c>
      <c r="S1673">
        <v>141</v>
      </c>
      <c r="T1673">
        <v>256</v>
      </c>
      <c r="U1673">
        <v>15</v>
      </c>
      <c r="V1673">
        <v>83</v>
      </c>
      <c r="W1673">
        <v>0</v>
      </c>
      <c r="X1673">
        <v>11</v>
      </c>
      <c r="Y1673">
        <v>40</v>
      </c>
      <c r="Z1673">
        <v>22</v>
      </c>
      <c r="AA1673">
        <v>24</v>
      </c>
      <c r="AB1673">
        <v>0</v>
      </c>
      <c r="AC1673">
        <v>0</v>
      </c>
      <c r="AD1673">
        <v>0</v>
      </c>
      <c r="AE1673">
        <v>592</v>
      </c>
      <c r="AF1673">
        <v>1197</v>
      </c>
      <c r="AJ1673">
        <v>5.26</v>
      </c>
      <c r="AK1673" t="str">
        <f t="shared" si="26"/>
        <v>WU003-6200</v>
      </c>
    </row>
    <row r="1674" spans="1:37">
      <c r="A1674" t="s">
        <v>3142</v>
      </c>
      <c r="B1674" t="s">
        <v>3143</v>
      </c>
      <c r="C1674" t="s">
        <v>313</v>
      </c>
      <c r="E1674">
        <v>43</v>
      </c>
      <c r="F1674">
        <v>7.6</v>
      </c>
      <c r="G1674">
        <v>0</v>
      </c>
      <c r="H1674">
        <v>21</v>
      </c>
      <c r="I1674">
        <v>27</v>
      </c>
      <c r="J1674">
        <v>33</v>
      </c>
      <c r="K1674">
        <v>626</v>
      </c>
      <c r="L1674">
        <v>4</v>
      </c>
      <c r="M1674">
        <v>0</v>
      </c>
      <c r="N1674">
        <v>0</v>
      </c>
      <c r="O1674">
        <v>0</v>
      </c>
      <c r="P1674">
        <v>0</v>
      </c>
      <c r="Q1674">
        <v>626</v>
      </c>
      <c r="R1674">
        <v>0</v>
      </c>
      <c r="S1674">
        <v>0</v>
      </c>
      <c r="T1674">
        <v>0</v>
      </c>
      <c r="U1674">
        <v>62</v>
      </c>
      <c r="V1674">
        <v>0</v>
      </c>
      <c r="W1674">
        <v>31</v>
      </c>
      <c r="X1674">
        <v>68</v>
      </c>
      <c r="Y1674">
        <v>19</v>
      </c>
      <c r="Z1674">
        <v>20</v>
      </c>
      <c r="AA1674">
        <v>19</v>
      </c>
      <c r="AB1674">
        <v>166</v>
      </c>
      <c r="AC1674">
        <v>0</v>
      </c>
      <c r="AD1674">
        <v>7</v>
      </c>
      <c r="AE1674">
        <v>392</v>
      </c>
      <c r="AF1674">
        <v>682</v>
      </c>
      <c r="AJ1674">
        <v>5.51</v>
      </c>
      <c r="AK1674" t="str">
        <f t="shared" si="26"/>
        <v>WU006-5000</v>
      </c>
    </row>
    <row r="1675" spans="1:37">
      <c r="A1675" t="s">
        <v>3144</v>
      </c>
      <c r="B1675" t="s">
        <v>3143</v>
      </c>
      <c r="C1675" t="s">
        <v>313</v>
      </c>
      <c r="E1675">
        <v>43</v>
      </c>
      <c r="F1675">
        <v>5.5</v>
      </c>
      <c r="G1675">
        <v>0</v>
      </c>
      <c r="H1675">
        <v>104</v>
      </c>
      <c r="I1675">
        <v>55</v>
      </c>
      <c r="J1675">
        <v>68</v>
      </c>
      <c r="K1675">
        <v>2272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2272</v>
      </c>
      <c r="R1675">
        <v>0</v>
      </c>
      <c r="S1675">
        <v>0</v>
      </c>
      <c r="T1675">
        <v>109</v>
      </c>
      <c r="U1675">
        <v>202</v>
      </c>
      <c r="V1675">
        <v>19</v>
      </c>
      <c r="W1675">
        <v>0</v>
      </c>
      <c r="X1675">
        <v>0</v>
      </c>
      <c r="Y1675">
        <v>32</v>
      </c>
      <c r="Z1675">
        <v>9</v>
      </c>
      <c r="AA1675">
        <v>229</v>
      </c>
      <c r="AB1675">
        <v>18</v>
      </c>
      <c r="AC1675">
        <v>196</v>
      </c>
      <c r="AD1675">
        <v>0</v>
      </c>
      <c r="AE1675">
        <v>814</v>
      </c>
      <c r="AF1675">
        <v>117</v>
      </c>
      <c r="AJ1675">
        <v>5.74</v>
      </c>
      <c r="AK1675" t="str">
        <f t="shared" si="26"/>
        <v>WU006-6200</v>
      </c>
    </row>
    <row r="1676" spans="1:37">
      <c r="A1676" t="s">
        <v>3145</v>
      </c>
      <c r="B1676" t="s">
        <v>3146</v>
      </c>
      <c r="C1676" t="s">
        <v>110</v>
      </c>
      <c r="E1676">
        <v>42</v>
      </c>
      <c r="F1676">
        <v>-0.1</v>
      </c>
      <c r="G1676">
        <v>10</v>
      </c>
      <c r="H1676">
        <v>36</v>
      </c>
      <c r="I1676">
        <v>54</v>
      </c>
      <c r="J1676">
        <v>34</v>
      </c>
      <c r="K1676">
        <v>0</v>
      </c>
      <c r="L1676">
        <v>19</v>
      </c>
      <c r="M1676">
        <v>0</v>
      </c>
      <c r="N1676">
        <v>9</v>
      </c>
      <c r="O1676">
        <v>0</v>
      </c>
      <c r="P1676">
        <v>0</v>
      </c>
      <c r="Q1676">
        <v>-9</v>
      </c>
      <c r="R1676">
        <v>20</v>
      </c>
      <c r="S1676">
        <v>22</v>
      </c>
      <c r="T1676">
        <v>76</v>
      </c>
      <c r="U1676">
        <v>11</v>
      </c>
      <c r="V1676">
        <v>97</v>
      </c>
      <c r="W1676">
        <v>67</v>
      </c>
      <c r="X1676">
        <v>49</v>
      </c>
      <c r="Y1676">
        <v>0</v>
      </c>
      <c r="Z1676">
        <v>0</v>
      </c>
      <c r="AA1676">
        <v>18</v>
      </c>
      <c r="AB1676">
        <v>0</v>
      </c>
      <c r="AC1676">
        <v>29</v>
      </c>
      <c r="AD1676">
        <v>35</v>
      </c>
      <c r="AE1676">
        <v>404</v>
      </c>
      <c r="AF1676">
        <v>408</v>
      </c>
      <c r="AJ1676">
        <v>4.25</v>
      </c>
      <c r="AK1676" t="str">
        <f t="shared" si="26"/>
        <v>WW013-5000</v>
      </c>
    </row>
    <row r="1677" spans="1:37">
      <c r="A1677" t="s">
        <v>3147</v>
      </c>
      <c r="B1677" t="s">
        <v>3146</v>
      </c>
      <c r="C1677" t="s">
        <v>110</v>
      </c>
      <c r="E1677">
        <v>42</v>
      </c>
      <c r="F1677">
        <v>31.6</v>
      </c>
      <c r="G1677">
        <v>13</v>
      </c>
      <c r="H1677">
        <v>27</v>
      </c>
      <c r="I1677">
        <v>20</v>
      </c>
      <c r="J1677">
        <v>12</v>
      </c>
      <c r="K1677">
        <v>3382</v>
      </c>
      <c r="L1677">
        <v>0</v>
      </c>
      <c r="M1677">
        <v>0</v>
      </c>
      <c r="N1677">
        <v>11</v>
      </c>
      <c r="O1677">
        <v>0</v>
      </c>
      <c r="P1677">
        <v>0</v>
      </c>
      <c r="Q1677">
        <v>3371</v>
      </c>
      <c r="R1677">
        <v>0</v>
      </c>
      <c r="S1677">
        <v>0</v>
      </c>
      <c r="T1677">
        <v>80</v>
      </c>
      <c r="U1677">
        <v>0</v>
      </c>
      <c r="V1677">
        <v>41</v>
      </c>
      <c r="W1677">
        <v>0</v>
      </c>
      <c r="X1677">
        <v>0</v>
      </c>
      <c r="Y1677">
        <v>20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141</v>
      </c>
      <c r="AF1677">
        <v>362</v>
      </c>
      <c r="AJ1677">
        <v>4.25</v>
      </c>
      <c r="AK1677" t="str">
        <f t="shared" si="26"/>
        <v>WW013-6200</v>
      </c>
    </row>
    <row r="1678" spans="1:37">
      <c r="A1678" t="s">
        <v>3148</v>
      </c>
      <c r="B1678" t="s">
        <v>3149</v>
      </c>
      <c r="C1678" t="s">
        <v>1028</v>
      </c>
      <c r="E1678">
        <v>43</v>
      </c>
      <c r="F1678">
        <v>366.8</v>
      </c>
      <c r="G1678">
        <v>0</v>
      </c>
      <c r="H1678">
        <v>1</v>
      </c>
      <c r="I1678">
        <v>3</v>
      </c>
      <c r="J1678">
        <v>2</v>
      </c>
      <c r="K1678">
        <v>978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978</v>
      </c>
      <c r="R1678">
        <v>0</v>
      </c>
      <c r="S1678">
        <v>0</v>
      </c>
      <c r="T1678">
        <v>2</v>
      </c>
      <c r="U1678">
        <v>0</v>
      </c>
      <c r="V1678">
        <v>0</v>
      </c>
      <c r="W1678">
        <v>0</v>
      </c>
      <c r="X1678">
        <v>13</v>
      </c>
      <c r="Y1678">
        <v>0</v>
      </c>
      <c r="Z1678">
        <v>0</v>
      </c>
      <c r="AA1678">
        <v>0</v>
      </c>
      <c r="AB1678">
        <v>11</v>
      </c>
      <c r="AC1678">
        <v>0</v>
      </c>
      <c r="AD1678">
        <v>0</v>
      </c>
      <c r="AE1678">
        <v>26</v>
      </c>
      <c r="AF1678">
        <v>25</v>
      </c>
      <c r="AJ1678">
        <v>2.95</v>
      </c>
      <c r="AK1678" t="str">
        <f t="shared" si="26"/>
        <v>WW090-5000</v>
      </c>
    </row>
    <row r="1679" spans="1:37">
      <c r="A1679" t="s">
        <v>3150</v>
      </c>
      <c r="B1679" t="s">
        <v>3149</v>
      </c>
      <c r="C1679" t="s">
        <v>1028</v>
      </c>
      <c r="E1679">
        <v>43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899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899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158</v>
      </c>
      <c r="AJ1679">
        <v>2.95</v>
      </c>
      <c r="AK1679" t="str">
        <f t="shared" si="26"/>
        <v>WW090-6200</v>
      </c>
    </row>
    <row r="1680" spans="1:37">
      <c r="A1680" t="s">
        <v>3151</v>
      </c>
      <c r="B1680" t="s">
        <v>3152</v>
      </c>
      <c r="C1680" t="s">
        <v>338</v>
      </c>
      <c r="E1680">
        <v>43</v>
      </c>
      <c r="F1680">
        <v>0.2</v>
      </c>
      <c r="G1680">
        <v>70</v>
      </c>
      <c r="H1680">
        <v>185</v>
      </c>
      <c r="I1680">
        <v>325</v>
      </c>
      <c r="J1680">
        <v>205</v>
      </c>
      <c r="K1680">
        <v>210</v>
      </c>
      <c r="L1680">
        <v>69</v>
      </c>
      <c r="M1680">
        <v>0</v>
      </c>
      <c r="N1680">
        <v>58</v>
      </c>
      <c r="O1680">
        <v>0</v>
      </c>
      <c r="P1680">
        <v>0</v>
      </c>
      <c r="Q1680">
        <v>152</v>
      </c>
      <c r="R1680">
        <v>100</v>
      </c>
      <c r="S1680">
        <v>60</v>
      </c>
      <c r="T1680">
        <v>352</v>
      </c>
      <c r="U1680">
        <v>143</v>
      </c>
      <c r="V1680">
        <v>433</v>
      </c>
      <c r="W1680">
        <v>57</v>
      </c>
      <c r="X1680">
        <v>906</v>
      </c>
      <c r="Y1680">
        <v>111</v>
      </c>
      <c r="Z1680">
        <v>52</v>
      </c>
      <c r="AA1680">
        <v>61</v>
      </c>
      <c r="AB1680">
        <v>7</v>
      </c>
      <c r="AC1680">
        <v>177</v>
      </c>
      <c r="AD1680">
        <v>105</v>
      </c>
      <c r="AE1680">
        <v>2464</v>
      </c>
      <c r="AF1680">
        <v>2795</v>
      </c>
      <c r="AJ1680">
        <v>5.72</v>
      </c>
      <c r="AK1680" t="str">
        <f t="shared" si="26"/>
        <v>WW310-5000</v>
      </c>
    </row>
    <row r="1681" spans="1:37">
      <c r="A1681" t="s">
        <v>3153</v>
      </c>
      <c r="B1681" t="s">
        <v>3152</v>
      </c>
      <c r="C1681" t="s">
        <v>338</v>
      </c>
      <c r="E1681">
        <v>43</v>
      </c>
      <c r="F1681">
        <v>3.8</v>
      </c>
      <c r="G1681">
        <v>0</v>
      </c>
      <c r="H1681">
        <v>292</v>
      </c>
      <c r="I1681">
        <v>156</v>
      </c>
      <c r="J1681">
        <v>268</v>
      </c>
      <c r="K1681">
        <v>4389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4389</v>
      </c>
      <c r="R1681">
        <v>22</v>
      </c>
      <c r="S1681">
        <v>0</v>
      </c>
      <c r="T1681">
        <v>776</v>
      </c>
      <c r="U1681">
        <v>101</v>
      </c>
      <c r="V1681">
        <v>11</v>
      </c>
      <c r="W1681">
        <v>0</v>
      </c>
      <c r="X1681">
        <v>49</v>
      </c>
      <c r="Y1681">
        <v>785</v>
      </c>
      <c r="Z1681">
        <v>0</v>
      </c>
      <c r="AA1681">
        <v>60</v>
      </c>
      <c r="AB1681">
        <v>35</v>
      </c>
      <c r="AC1681">
        <v>904</v>
      </c>
      <c r="AD1681">
        <v>489</v>
      </c>
      <c r="AE1681">
        <v>3210</v>
      </c>
      <c r="AF1681">
        <v>1155</v>
      </c>
      <c r="AJ1681">
        <v>6.75</v>
      </c>
      <c r="AK1681" t="str">
        <f t="shared" si="26"/>
        <v>WW310-6200</v>
      </c>
    </row>
    <row r="1682" spans="1:37">
      <c r="A1682" t="s">
        <v>3154</v>
      </c>
      <c r="B1682" t="s">
        <v>3155</v>
      </c>
      <c r="C1682" t="s">
        <v>329</v>
      </c>
      <c r="D1682" t="s">
        <v>3156</v>
      </c>
      <c r="E1682">
        <v>50</v>
      </c>
      <c r="F1682">
        <v>0</v>
      </c>
      <c r="G1682">
        <v>0</v>
      </c>
      <c r="H1682">
        <v>0</v>
      </c>
      <c r="I1682">
        <v>0</v>
      </c>
      <c r="J1682">
        <v>3</v>
      </c>
      <c r="K1682">
        <v>325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325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41</v>
      </c>
      <c r="AC1682">
        <v>0</v>
      </c>
      <c r="AD1682">
        <v>0</v>
      </c>
      <c r="AE1682">
        <v>41</v>
      </c>
      <c r="AF1682">
        <v>36</v>
      </c>
      <c r="AJ1682">
        <v>4.57</v>
      </c>
      <c r="AK1682" t="str">
        <f t="shared" si="26"/>
        <v>WW435-6200</v>
      </c>
    </row>
    <row r="1683" spans="1:37">
      <c r="A1683" t="s">
        <v>3157</v>
      </c>
      <c r="B1683" t="s">
        <v>3158</v>
      </c>
      <c r="C1683" t="s">
        <v>1028</v>
      </c>
      <c r="E1683">
        <v>43</v>
      </c>
      <c r="F1683">
        <v>9.6999999999999993</v>
      </c>
      <c r="G1683">
        <v>5</v>
      </c>
      <c r="H1683">
        <v>53</v>
      </c>
      <c r="I1683">
        <v>114</v>
      </c>
      <c r="J1683">
        <v>57</v>
      </c>
      <c r="K1683">
        <v>2082</v>
      </c>
      <c r="L1683">
        <v>67</v>
      </c>
      <c r="M1683">
        <v>0</v>
      </c>
      <c r="N1683">
        <v>4</v>
      </c>
      <c r="O1683">
        <v>0</v>
      </c>
      <c r="P1683">
        <v>0</v>
      </c>
      <c r="Q1683">
        <v>2078</v>
      </c>
      <c r="R1683">
        <v>0</v>
      </c>
      <c r="S1683">
        <v>0</v>
      </c>
      <c r="T1683">
        <v>57</v>
      </c>
      <c r="U1683">
        <v>103</v>
      </c>
      <c r="V1683">
        <v>490</v>
      </c>
      <c r="W1683">
        <v>20</v>
      </c>
      <c r="X1683">
        <v>13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683</v>
      </c>
      <c r="AF1683">
        <v>1488</v>
      </c>
      <c r="AJ1683">
        <v>5.36</v>
      </c>
      <c r="AK1683" t="str">
        <f t="shared" si="26"/>
        <v>WW440-5000</v>
      </c>
    </row>
    <row r="1684" spans="1:37">
      <c r="A1684" t="s">
        <v>3159</v>
      </c>
      <c r="B1684" t="s">
        <v>3158</v>
      </c>
      <c r="C1684" t="s">
        <v>1028</v>
      </c>
      <c r="E1684">
        <v>43</v>
      </c>
      <c r="F1684">
        <v>0</v>
      </c>
      <c r="G1684">
        <v>0</v>
      </c>
      <c r="H1684">
        <v>0</v>
      </c>
      <c r="I1684">
        <v>34</v>
      </c>
      <c r="J1684">
        <v>22</v>
      </c>
      <c r="K1684">
        <v>3196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3196</v>
      </c>
      <c r="R1684">
        <v>0</v>
      </c>
      <c r="S1684">
        <v>0</v>
      </c>
      <c r="T1684">
        <v>0</v>
      </c>
      <c r="U1684">
        <v>0</v>
      </c>
      <c r="V1684">
        <v>202</v>
      </c>
      <c r="W1684">
        <v>0</v>
      </c>
      <c r="X1684">
        <v>0</v>
      </c>
      <c r="Y1684">
        <v>0</v>
      </c>
      <c r="Z1684">
        <v>0</v>
      </c>
      <c r="AA1684">
        <v>22</v>
      </c>
      <c r="AB1684">
        <v>37</v>
      </c>
      <c r="AC1684">
        <v>0</v>
      </c>
      <c r="AD1684">
        <v>0</v>
      </c>
      <c r="AE1684">
        <v>261</v>
      </c>
      <c r="AF1684">
        <v>8</v>
      </c>
      <c r="AJ1684">
        <v>5.27</v>
      </c>
      <c r="AK1684" t="str">
        <f t="shared" si="26"/>
        <v>WW440-6200</v>
      </c>
    </row>
    <row r="1685" spans="1:37">
      <c r="A1685" t="s">
        <v>3160</v>
      </c>
      <c r="B1685" t="s">
        <v>3161</v>
      </c>
      <c r="C1685" t="s">
        <v>1028</v>
      </c>
      <c r="E1685">
        <v>40</v>
      </c>
      <c r="F1685">
        <v>1.7</v>
      </c>
      <c r="G1685">
        <v>70</v>
      </c>
      <c r="H1685">
        <v>199</v>
      </c>
      <c r="I1685">
        <v>215</v>
      </c>
      <c r="J1685">
        <v>224</v>
      </c>
      <c r="K1685">
        <v>1451</v>
      </c>
      <c r="L1685">
        <v>178</v>
      </c>
      <c r="M1685">
        <v>0</v>
      </c>
      <c r="N1685">
        <v>58</v>
      </c>
      <c r="O1685">
        <v>0</v>
      </c>
      <c r="P1685">
        <v>0</v>
      </c>
      <c r="Q1685">
        <v>1393</v>
      </c>
      <c r="R1685">
        <v>124</v>
      </c>
      <c r="S1685">
        <v>196</v>
      </c>
      <c r="T1685">
        <v>53</v>
      </c>
      <c r="U1685">
        <v>348</v>
      </c>
      <c r="V1685">
        <v>308</v>
      </c>
      <c r="W1685">
        <v>188</v>
      </c>
      <c r="X1685">
        <v>197</v>
      </c>
      <c r="Y1685">
        <v>491</v>
      </c>
      <c r="Z1685">
        <v>116</v>
      </c>
      <c r="AA1685">
        <v>113</v>
      </c>
      <c r="AB1685">
        <v>177</v>
      </c>
      <c r="AC1685">
        <v>337</v>
      </c>
      <c r="AD1685">
        <v>166</v>
      </c>
      <c r="AE1685">
        <v>2690</v>
      </c>
      <c r="AF1685">
        <v>3034</v>
      </c>
      <c r="AJ1685">
        <v>4.28</v>
      </c>
      <c r="AK1685" t="str">
        <f t="shared" si="26"/>
        <v>WW780-5000</v>
      </c>
    </row>
    <row r="1686" spans="1:37">
      <c r="A1686" t="s">
        <v>3162</v>
      </c>
      <c r="B1686" t="s">
        <v>3161</v>
      </c>
      <c r="C1686" t="s">
        <v>1028</v>
      </c>
      <c r="E1686">
        <v>40</v>
      </c>
      <c r="F1686">
        <v>0.7</v>
      </c>
      <c r="G1686">
        <v>78</v>
      </c>
      <c r="H1686">
        <v>256</v>
      </c>
      <c r="I1686">
        <v>161</v>
      </c>
      <c r="J1686">
        <v>225</v>
      </c>
      <c r="K1686">
        <v>823</v>
      </c>
      <c r="L1686">
        <v>79</v>
      </c>
      <c r="M1686">
        <v>0</v>
      </c>
      <c r="N1686">
        <v>65</v>
      </c>
      <c r="O1686">
        <v>0</v>
      </c>
      <c r="P1686">
        <v>0</v>
      </c>
      <c r="Q1686">
        <v>758</v>
      </c>
      <c r="R1686">
        <v>228</v>
      </c>
      <c r="S1686">
        <v>0</v>
      </c>
      <c r="T1686">
        <v>622</v>
      </c>
      <c r="U1686">
        <v>145</v>
      </c>
      <c r="V1686">
        <v>25</v>
      </c>
      <c r="W1686">
        <v>89</v>
      </c>
      <c r="X1686">
        <v>87</v>
      </c>
      <c r="Y1686">
        <v>232</v>
      </c>
      <c r="Z1686">
        <v>0</v>
      </c>
      <c r="AA1686">
        <v>876</v>
      </c>
      <c r="AB1686">
        <v>196</v>
      </c>
      <c r="AC1686">
        <v>60</v>
      </c>
      <c r="AD1686">
        <v>362</v>
      </c>
      <c r="AE1686">
        <v>2694</v>
      </c>
      <c r="AF1686">
        <v>3176</v>
      </c>
      <c r="AJ1686">
        <v>4.28</v>
      </c>
      <c r="AK1686" t="str">
        <f t="shared" si="26"/>
        <v>WW780-6200</v>
      </c>
    </row>
    <row r="1687" spans="1:37">
      <c r="A1687" t="s">
        <v>3163</v>
      </c>
      <c r="B1687" t="s">
        <v>3164</v>
      </c>
      <c r="C1687" t="s">
        <v>1028</v>
      </c>
      <c r="E1687">
        <v>40</v>
      </c>
      <c r="F1687">
        <v>42.6</v>
      </c>
      <c r="G1687">
        <v>21</v>
      </c>
      <c r="H1687">
        <v>48</v>
      </c>
      <c r="I1687">
        <v>24</v>
      </c>
      <c r="J1687">
        <v>241</v>
      </c>
      <c r="K1687">
        <v>8189</v>
      </c>
      <c r="L1687">
        <v>32</v>
      </c>
      <c r="M1687">
        <v>0</v>
      </c>
      <c r="N1687">
        <v>17</v>
      </c>
      <c r="O1687">
        <v>0</v>
      </c>
      <c r="P1687">
        <v>0</v>
      </c>
      <c r="Q1687">
        <v>8172</v>
      </c>
      <c r="R1687">
        <v>7</v>
      </c>
      <c r="S1687">
        <v>107</v>
      </c>
      <c r="T1687">
        <v>37</v>
      </c>
      <c r="U1687">
        <v>0</v>
      </c>
      <c r="V1687">
        <v>0</v>
      </c>
      <c r="W1687">
        <v>0</v>
      </c>
      <c r="X1687">
        <v>0</v>
      </c>
      <c r="Y1687">
        <v>745</v>
      </c>
      <c r="Z1687">
        <v>159</v>
      </c>
      <c r="AA1687">
        <v>1139</v>
      </c>
      <c r="AB1687">
        <v>0</v>
      </c>
      <c r="AC1687">
        <v>600</v>
      </c>
      <c r="AD1687">
        <v>105</v>
      </c>
      <c r="AE1687">
        <v>2892</v>
      </c>
      <c r="AF1687">
        <v>8069</v>
      </c>
      <c r="AJ1687">
        <v>5.47</v>
      </c>
      <c r="AK1687" t="str">
        <f t="shared" si="26"/>
        <v>WW900-5000</v>
      </c>
    </row>
    <row r="1688" spans="1:37">
      <c r="A1688" t="s">
        <v>3165</v>
      </c>
      <c r="B1688" t="s">
        <v>3164</v>
      </c>
      <c r="C1688" t="s">
        <v>1028</v>
      </c>
      <c r="E1688">
        <v>40</v>
      </c>
      <c r="F1688">
        <v>1</v>
      </c>
      <c r="G1688">
        <v>0</v>
      </c>
      <c r="H1688">
        <v>235</v>
      </c>
      <c r="I1688">
        <v>135</v>
      </c>
      <c r="J1688">
        <v>284</v>
      </c>
      <c r="K1688">
        <v>913</v>
      </c>
      <c r="L1688">
        <v>32</v>
      </c>
      <c r="M1688">
        <v>0</v>
      </c>
      <c r="N1688">
        <v>0</v>
      </c>
      <c r="O1688">
        <v>0</v>
      </c>
      <c r="P1688">
        <v>0</v>
      </c>
      <c r="Q1688">
        <v>913</v>
      </c>
      <c r="R1688">
        <v>655</v>
      </c>
      <c r="S1688">
        <v>607</v>
      </c>
      <c r="T1688">
        <v>10</v>
      </c>
      <c r="U1688">
        <v>87</v>
      </c>
      <c r="V1688">
        <v>16</v>
      </c>
      <c r="W1688">
        <v>0</v>
      </c>
      <c r="X1688">
        <v>90</v>
      </c>
      <c r="Y1688">
        <v>945</v>
      </c>
      <c r="Z1688">
        <v>177</v>
      </c>
      <c r="AA1688">
        <v>859</v>
      </c>
      <c r="AB1688">
        <v>42</v>
      </c>
      <c r="AC1688">
        <v>515</v>
      </c>
      <c r="AD1688">
        <v>59</v>
      </c>
      <c r="AE1688">
        <v>3407</v>
      </c>
      <c r="AF1688">
        <v>3149</v>
      </c>
      <c r="AJ1688">
        <v>4.8</v>
      </c>
      <c r="AK1688" t="str">
        <f t="shared" si="26"/>
        <v>WW900-6200</v>
      </c>
    </row>
    <row r="1689" spans="1:37">
      <c r="A1689" t="s">
        <v>3166</v>
      </c>
      <c r="B1689" t="s">
        <v>3167</v>
      </c>
      <c r="C1689" t="s">
        <v>313</v>
      </c>
      <c r="D1689" t="s">
        <v>2026</v>
      </c>
      <c r="E1689">
        <v>43</v>
      </c>
      <c r="F1689">
        <v>6.7</v>
      </c>
      <c r="G1689">
        <v>19</v>
      </c>
      <c r="H1689">
        <v>22</v>
      </c>
      <c r="I1689">
        <v>82</v>
      </c>
      <c r="J1689">
        <v>145</v>
      </c>
      <c r="K1689">
        <v>593</v>
      </c>
      <c r="L1689">
        <v>4</v>
      </c>
      <c r="M1689">
        <v>0</v>
      </c>
      <c r="N1689">
        <v>16</v>
      </c>
      <c r="O1689">
        <v>0</v>
      </c>
      <c r="P1689">
        <v>0</v>
      </c>
      <c r="Q1689">
        <v>577</v>
      </c>
      <c r="R1689">
        <v>39</v>
      </c>
      <c r="S1689">
        <v>46</v>
      </c>
      <c r="T1689">
        <v>19</v>
      </c>
      <c r="U1689">
        <v>0</v>
      </c>
      <c r="V1689">
        <v>324</v>
      </c>
      <c r="W1689">
        <v>90</v>
      </c>
      <c r="X1689">
        <v>12</v>
      </c>
      <c r="Y1689">
        <v>16</v>
      </c>
      <c r="Z1689">
        <v>0</v>
      </c>
      <c r="AA1689">
        <v>1165</v>
      </c>
      <c r="AB1689">
        <v>0</v>
      </c>
      <c r="AC1689">
        <v>43</v>
      </c>
      <c r="AD1689">
        <v>29</v>
      </c>
      <c r="AE1689">
        <v>1744</v>
      </c>
      <c r="AF1689">
        <v>1054</v>
      </c>
      <c r="AJ1689">
        <v>4.92</v>
      </c>
      <c r="AK1689" t="str">
        <f t="shared" si="26"/>
        <v>WW960-5000</v>
      </c>
    </row>
    <row r="1690" spans="1:37">
      <c r="A1690" t="s">
        <v>3168</v>
      </c>
      <c r="B1690" t="s">
        <v>3167</v>
      </c>
      <c r="C1690" t="s">
        <v>313</v>
      </c>
      <c r="D1690" t="s">
        <v>2026</v>
      </c>
      <c r="E1690">
        <v>43</v>
      </c>
      <c r="F1690">
        <v>5.7</v>
      </c>
      <c r="G1690">
        <v>48</v>
      </c>
      <c r="H1690">
        <v>87</v>
      </c>
      <c r="I1690">
        <v>107</v>
      </c>
      <c r="J1690">
        <v>107</v>
      </c>
      <c r="K1690">
        <v>2024</v>
      </c>
      <c r="L1690">
        <v>92</v>
      </c>
      <c r="M1690">
        <v>0</v>
      </c>
      <c r="N1690">
        <v>40</v>
      </c>
      <c r="O1690">
        <v>0</v>
      </c>
      <c r="P1690">
        <v>0</v>
      </c>
      <c r="Q1690">
        <v>1984</v>
      </c>
      <c r="R1690">
        <v>199</v>
      </c>
      <c r="S1690">
        <v>144</v>
      </c>
      <c r="T1690">
        <v>118</v>
      </c>
      <c r="U1690">
        <v>0</v>
      </c>
      <c r="V1690">
        <v>9</v>
      </c>
      <c r="W1690">
        <v>116</v>
      </c>
      <c r="X1690">
        <v>255</v>
      </c>
      <c r="Y1690">
        <v>186</v>
      </c>
      <c r="Z1690">
        <v>111</v>
      </c>
      <c r="AA1690">
        <v>117</v>
      </c>
      <c r="AB1690">
        <v>122</v>
      </c>
      <c r="AC1690">
        <v>22</v>
      </c>
      <c r="AD1690">
        <v>82</v>
      </c>
      <c r="AE1690">
        <v>1282</v>
      </c>
      <c r="AF1690">
        <v>1780</v>
      </c>
      <c r="AJ1690">
        <v>4.67</v>
      </c>
      <c r="AK1690" t="str">
        <f t="shared" si="26"/>
        <v>WW960-6200</v>
      </c>
    </row>
    <row r="1691" spans="1:37">
      <c r="A1691" t="s">
        <v>3169</v>
      </c>
      <c r="B1691" t="s">
        <v>3170</v>
      </c>
      <c r="C1691" t="s">
        <v>267</v>
      </c>
      <c r="D1691" t="s">
        <v>2985</v>
      </c>
      <c r="E1691">
        <v>48</v>
      </c>
      <c r="F1691">
        <v>2.8</v>
      </c>
      <c r="G1691">
        <v>39</v>
      </c>
      <c r="H1691">
        <v>137</v>
      </c>
      <c r="I1691">
        <v>120</v>
      </c>
      <c r="J1691">
        <v>101</v>
      </c>
      <c r="K1691">
        <v>1564</v>
      </c>
      <c r="L1691">
        <v>33</v>
      </c>
      <c r="M1691">
        <v>0</v>
      </c>
      <c r="N1691">
        <v>33</v>
      </c>
      <c r="O1691">
        <v>0</v>
      </c>
      <c r="P1691">
        <v>0</v>
      </c>
      <c r="Q1691">
        <v>1531</v>
      </c>
      <c r="R1691">
        <v>346</v>
      </c>
      <c r="S1691">
        <v>173</v>
      </c>
      <c r="T1691">
        <v>120</v>
      </c>
      <c r="U1691">
        <v>117</v>
      </c>
      <c r="V1691">
        <v>101</v>
      </c>
      <c r="W1691">
        <v>49</v>
      </c>
      <c r="X1691">
        <v>160</v>
      </c>
      <c r="Y1691">
        <v>131</v>
      </c>
      <c r="Z1691">
        <v>115</v>
      </c>
      <c r="AA1691">
        <v>114</v>
      </c>
      <c r="AB1691">
        <v>0</v>
      </c>
      <c r="AC1691">
        <v>130</v>
      </c>
      <c r="AD1691">
        <v>0</v>
      </c>
      <c r="AE1691">
        <v>1210</v>
      </c>
      <c r="AF1691">
        <v>2470</v>
      </c>
      <c r="AJ1691">
        <v>6.12</v>
      </c>
      <c r="AK1691" t="str">
        <f t="shared" si="26"/>
        <v>WX075-5000</v>
      </c>
    </row>
    <row r="1692" spans="1:37">
      <c r="A1692" t="s">
        <v>3171</v>
      </c>
      <c r="B1692" t="s">
        <v>3170</v>
      </c>
      <c r="C1692" t="s">
        <v>267</v>
      </c>
      <c r="D1692" t="s">
        <v>2985</v>
      </c>
      <c r="E1692">
        <v>48</v>
      </c>
      <c r="F1692">
        <v>29</v>
      </c>
      <c r="G1692">
        <v>18</v>
      </c>
      <c r="H1692">
        <v>16</v>
      </c>
      <c r="I1692">
        <v>38</v>
      </c>
      <c r="J1692">
        <v>34</v>
      </c>
      <c r="K1692">
        <v>1835</v>
      </c>
      <c r="L1692">
        <v>0</v>
      </c>
      <c r="M1692">
        <v>0</v>
      </c>
      <c r="N1692">
        <v>15</v>
      </c>
      <c r="O1692">
        <v>0</v>
      </c>
      <c r="P1692">
        <v>0</v>
      </c>
      <c r="Q1692">
        <v>1820</v>
      </c>
      <c r="R1692">
        <v>28</v>
      </c>
      <c r="S1692">
        <v>20</v>
      </c>
      <c r="T1692">
        <v>0</v>
      </c>
      <c r="U1692">
        <v>27</v>
      </c>
      <c r="V1692">
        <v>109</v>
      </c>
      <c r="W1692">
        <v>29</v>
      </c>
      <c r="X1692">
        <v>45</v>
      </c>
      <c r="Y1692">
        <v>0</v>
      </c>
      <c r="Z1692">
        <v>33</v>
      </c>
      <c r="AA1692">
        <v>18</v>
      </c>
      <c r="AB1692">
        <v>22</v>
      </c>
      <c r="AC1692">
        <v>99</v>
      </c>
      <c r="AD1692">
        <v>0</v>
      </c>
      <c r="AE1692">
        <v>402</v>
      </c>
      <c r="AF1692">
        <v>840</v>
      </c>
      <c r="AJ1692">
        <v>6.12</v>
      </c>
      <c r="AK1692" t="str">
        <f t="shared" si="26"/>
        <v>WX075-6200</v>
      </c>
    </row>
    <row r="1693" spans="1:37">
      <c r="A1693" t="s">
        <v>3172</v>
      </c>
      <c r="B1693" t="s">
        <v>3173</v>
      </c>
      <c r="C1693" t="s">
        <v>110</v>
      </c>
      <c r="E1693">
        <v>50</v>
      </c>
      <c r="F1693">
        <v>2.4</v>
      </c>
      <c r="G1693">
        <v>87</v>
      </c>
      <c r="H1693">
        <v>56</v>
      </c>
      <c r="I1693">
        <v>326</v>
      </c>
      <c r="J1693">
        <v>249</v>
      </c>
      <c r="K1693">
        <v>609</v>
      </c>
      <c r="L1693">
        <v>679</v>
      </c>
      <c r="M1693">
        <v>0</v>
      </c>
      <c r="N1693">
        <v>73</v>
      </c>
      <c r="O1693">
        <v>0</v>
      </c>
      <c r="P1693">
        <v>0</v>
      </c>
      <c r="Q1693">
        <v>536</v>
      </c>
      <c r="R1693">
        <v>78</v>
      </c>
      <c r="S1693">
        <v>57</v>
      </c>
      <c r="T1693">
        <v>110</v>
      </c>
      <c r="U1693">
        <v>0</v>
      </c>
      <c r="V1693">
        <v>677</v>
      </c>
      <c r="W1693">
        <v>1053</v>
      </c>
      <c r="X1693">
        <v>61</v>
      </c>
      <c r="Y1693">
        <v>0</v>
      </c>
      <c r="Z1693">
        <v>0</v>
      </c>
      <c r="AA1693">
        <v>615</v>
      </c>
      <c r="AB1693">
        <v>66</v>
      </c>
      <c r="AC1693">
        <v>118</v>
      </c>
      <c r="AD1693">
        <v>231</v>
      </c>
      <c r="AE1693">
        <v>2988</v>
      </c>
      <c r="AF1693">
        <v>2530</v>
      </c>
      <c r="AJ1693">
        <v>3.83</v>
      </c>
      <c r="AK1693" t="str">
        <f t="shared" si="26"/>
        <v>WX115-5000</v>
      </c>
    </row>
    <row r="1694" spans="1:37">
      <c r="A1694" t="s">
        <v>3174</v>
      </c>
      <c r="B1694" t="s">
        <v>3173</v>
      </c>
      <c r="C1694" t="s">
        <v>110</v>
      </c>
      <c r="E1694">
        <v>50</v>
      </c>
      <c r="F1694">
        <v>5.2</v>
      </c>
      <c r="G1694">
        <v>72</v>
      </c>
      <c r="H1694">
        <v>60</v>
      </c>
      <c r="I1694">
        <v>62</v>
      </c>
      <c r="J1694">
        <v>89</v>
      </c>
      <c r="K1694">
        <v>1307</v>
      </c>
      <c r="L1694">
        <v>128</v>
      </c>
      <c r="M1694">
        <v>0</v>
      </c>
      <c r="N1694">
        <v>60</v>
      </c>
      <c r="O1694">
        <v>0</v>
      </c>
      <c r="P1694">
        <v>0</v>
      </c>
      <c r="Q1694">
        <v>1247</v>
      </c>
      <c r="R1694">
        <v>51</v>
      </c>
      <c r="S1694">
        <v>95</v>
      </c>
      <c r="T1694">
        <v>41</v>
      </c>
      <c r="U1694">
        <v>44</v>
      </c>
      <c r="V1694">
        <v>100</v>
      </c>
      <c r="W1694">
        <v>93</v>
      </c>
      <c r="X1694">
        <v>0</v>
      </c>
      <c r="Y1694">
        <v>114</v>
      </c>
      <c r="Z1694">
        <v>0</v>
      </c>
      <c r="AA1694">
        <v>111</v>
      </c>
      <c r="AB1694">
        <v>198</v>
      </c>
      <c r="AC1694">
        <v>0</v>
      </c>
      <c r="AD1694">
        <v>269</v>
      </c>
      <c r="AE1694">
        <v>1065</v>
      </c>
      <c r="AF1694">
        <v>1458</v>
      </c>
      <c r="AJ1694">
        <v>3.96</v>
      </c>
      <c r="AK1694" t="str">
        <f t="shared" si="26"/>
        <v>WX115-6200</v>
      </c>
    </row>
    <row r="1695" spans="1:37">
      <c r="A1695" t="s">
        <v>3175</v>
      </c>
      <c r="B1695" t="s">
        <v>3176</v>
      </c>
      <c r="C1695" t="s">
        <v>267</v>
      </c>
      <c r="E1695">
        <v>50</v>
      </c>
      <c r="F1695">
        <v>3.1</v>
      </c>
      <c r="G1695">
        <v>121</v>
      </c>
      <c r="H1695">
        <v>100</v>
      </c>
      <c r="I1695">
        <v>113</v>
      </c>
      <c r="J1695">
        <v>215</v>
      </c>
      <c r="K1695">
        <v>1327</v>
      </c>
      <c r="L1695">
        <v>27</v>
      </c>
      <c r="M1695">
        <v>0</v>
      </c>
      <c r="N1695">
        <v>101</v>
      </c>
      <c r="O1695">
        <v>0</v>
      </c>
      <c r="P1695">
        <v>0</v>
      </c>
      <c r="Q1695">
        <v>1226</v>
      </c>
      <c r="R1695">
        <v>89</v>
      </c>
      <c r="S1695">
        <v>96</v>
      </c>
      <c r="T1695">
        <v>127</v>
      </c>
      <c r="U1695">
        <v>78</v>
      </c>
      <c r="V1695">
        <v>0</v>
      </c>
      <c r="W1695">
        <v>0</v>
      </c>
      <c r="X1695">
        <v>374</v>
      </c>
      <c r="Y1695">
        <v>526</v>
      </c>
      <c r="Z1695">
        <v>721</v>
      </c>
      <c r="AA1695">
        <v>379</v>
      </c>
      <c r="AB1695">
        <v>79</v>
      </c>
      <c r="AC1695">
        <v>19</v>
      </c>
      <c r="AD1695">
        <v>175</v>
      </c>
      <c r="AE1695">
        <v>2574</v>
      </c>
      <c r="AF1695">
        <v>3679</v>
      </c>
      <c r="AJ1695">
        <v>3.96</v>
      </c>
      <c r="AK1695" t="str">
        <f t="shared" si="26"/>
        <v>WX460-5000</v>
      </c>
    </row>
    <row r="1696" spans="1:37">
      <c r="A1696" t="s">
        <v>3177</v>
      </c>
      <c r="B1696" t="s">
        <v>3176</v>
      </c>
      <c r="C1696" t="s">
        <v>267</v>
      </c>
      <c r="E1696">
        <v>50</v>
      </c>
      <c r="F1696">
        <v>6.8</v>
      </c>
      <c r="G1696">
        <v>0</v>
      </c>
      <c r="H1696">
        <v>21</v>
      </c>
      <c r="I1696">
        <v>13</v>
      </c>
      <c r="J1696">
        <v>24</v>
      </c>
      <c r="K1696">
        <v>562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562</v>
      </c>
      <c r="R1696">
        <v>0</v>
      </c>
      <c r="S1696">
        <v>0</v>
      </c>
      <c r="T1696">
        <v>62</v>
      </c>
      <c r="U1696">
        <v>0</v>
      </c>
      <c r="V1696">
        <v>1</v>
      </c>
      <c r="W1696">
        <v>12</v>
      </c>
      <c r="X1696">
        <v>0</v>
      </c>
      <c r="Y1696">
        <v>85</v>
      </c>
      <c r="Z1696">
        <v>25</v>
      </c>
      <c r="AA1696">
        <v>42</v>
      </c>
      <c r="AB1696">
        <v>0</v>
      </c>
      <c r="AC1696">
        <v>45</v>
      </c>
      <c r="AD1696">
        <v>16</v>
      </c>
      <c r="AE1696">
        <v>288</v>
      </c>
      <c r="AF1696">
        <v>413</v>
      </c>
      <c r="AJ1696">
        <v>3.96</v>
      </c>
      <c r="AK1696" t="str">
        <f t="shared" si="26"/>
        <v>WX460-6200</v>
      </c>
    </row>
    <row r="1697" spans="1:37">
      <c r="A1697" t="s">
        <v>3178</v>
      </c>
      <c r="B1697" t="s">
        <v>3179</v>
      </c>
      <c r="C1697" t="s">
        <v>267</v>
      </c>
      <c r="E1697">
        <v>50</v>
      </c>
      <c r="F1697">
        <v>0</v>
      </c>
      <c r="G1697">
        <v>9</v>
      </c>
      <c r="H1697">
        <v>0</v>
      </c>
      <c r="I1697">
        <v>10</v>
      </c>
      <c r="J1697">
        <v>5</v>
      </c>
      <c r="K1697">
        <v>797</v>
      </c>
      <c r="L1697">
        <v>0</v>
      </c>
      <c r="M1697">
        <v>0</v>
      </c>
      <c r="N1697">
        <v>8</v>
      </c>
      <c r="O1697">
        <v>0</v>
      </c>
      <c r="P1697">
        <v>0</v>
      </c>
      <c r="Q1697">
        <v>789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58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58</v>
      </c>
      <c r="AF1697">
        <v>0</v>
      </c>
      <c r="AJ1697">
        <v>3.6</v>
      </c>
      <c r="AK1697" t="str">
        <f t="shared" si="26"/>
        <v>WX850-5000</v>
      </c>
    </row>
    <row r="1698" spans="1:37">
      <c r="A1698" t="s">
        <v>3180</v>
      </c>
      <c r="B1698" t="s">
        <v>3179</v>
      </c>
      <c r="C1698" t="s">
        <v>267</v>
      </c>
      <c r="E1698">
        <v>50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2412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2412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23</v>
      </c>
      <c r="AC1698">
        <v>0</v>
      </c>
      <c r="AD1698">
        <v>0</v>
      </c>
      <c r="AE1698">
        <v>23</v>
      </c>
      <c r="AF1698">
        <v>31</v>
      </c>
      <c r="AJ1698">
        <v>4.82</v>
      </c>
      <c r="AK1698" t="str">
        <f t="shared" si="26"/>
        <v>WX850-6200</v>
      </c>
    </row>
    <row r="1699" spans="1:37">
      <c r="A1699" t="s">
        <v>3181</v>
      </c>
      <c r="B1699" t="s">
        <v>3182</v>
      </c>
      <c r="C1699" t="s">
        <v>110</v>
      </c>
      <c r="E1699">
        <v>43</v>
      </c>
      <c r="F1699">
        <v>0</v>
      </c>
      <c r="G1699">
        <v>12</v>
      </c>
      <c r="H1699">
        <v>67</v>
      </c>
      <c r="I1699">
        <v>54</v>
      </c>
      <c r="J1699">
        <v>97</v>
      </c>
      <c r="K1699">
        <v>0</v>
      </c>
      <c r="L1699">
        <v>142</v>
      </c>
      <c r="M1699">
        <v>0</v>
      </c>
      <c r="N1699">
        <v>10</v>
      </c>
      <c r="O1699">
        <v>0</v>
      </c>
      <c r="P1699">
        <v>0</v>
      </c>
      <c r="Q1699">
        <v>-10</v>
      </c>
      <c r="R1699">
        <v>0</v>
      </c>
      <c r="S1699">
        <v>68</v>
      </c>
      <c r="T1699">
        <v>58</v>
      </c>
      <c r="U1699">
        <v>74</v>
      </c>
      <c r="V1699">
        <v>0</v>
      </c>
      <c r="W1699">
        <v>0</v>
      </c>
      <c r="X1699">
        <v>122</v>
      </c>
      <c r="Y1699">
        <v>375</v>
      </c>
      <c r="Z1699">
        <v>43</v>
      </c>
      <c r="AA1699">
        <v>304</v>
      </c>
      <c r="AB1699">
        <v>59</v>
      </c>
      <c r="AC1699">
        <v>0</v>
      </c>
      <c r="AD1699">
        <v>60</v>
      </c>
      <c r="AE1699">
        <v>1163</v>
      </c>
      <c r="AF1699">
        <v>436</v>
      </c>
      <c r="AJ1699">
        <v>4.47</v>
      </c>
      <c r="AK1699" t="str">
        <f t="shared" si="26"/>
        <v>WY200-5000</v>
      </c>
    </row>
    <row r="1700" spans="1:37">
      <c r="A1700" t="s">
        <v>3183</v>
      </c>
      <c r="B1700" t="s">
        <v>3182</v>
      </c>
      <c r="C1700" t="s">
        <v>110</v>
      </c>
      <c r="E1700">
        <v>43</v>
      </c>
      <c r="F1700">
        <v>0</v>
      </c>
      <c r="G1700">
        <v>28</v>
      </c>
      <c r="H1700">
        <v>0</v>
      </c>
      <c r="I1700">
        <v>19</v>
      </c>
      <c r="J1700">
        <v>18</v>
      </c>
      <c r="K1700">
        <v>2736</v>
      </c>
      <c r="L1700">
        <v>25</v>
      </c>
      <c r="M1700">
        <v>0</v>
      </c>
      <c r="N1700">
        <v>23</v>
      </c>
      <c r="O1700">
        <v>0</v>
      </c>
      <c r="P1700">
        <v>0</v>
      </c>
      <c r="Q1700">
        <v>2713</v>
      </c>
      <c r="R1700">
        <v>0</v>
      </c>
      <c r="S1700">
        <v>0</v>
      </c>
      <c r="T1700">
        <v>0</v>
      </c>
      <c r="U1700">
        <v>0</v>
      </c>
      <c r="V1700">
        <v>33</v>
      </c>
      <c r="W1700">
        <v>59</v>
      </c>
      <c r="X1700">
        <v>22</v>
      </c>
      <c r="Y1700">
        <v>0</v>
      </c>
      <c r="Z1700">
        <v>98</v>
      </c>
      <c r="AA1700">
        <v>0</v>
      </c>
      <c r="AB1700">
        <v>0</v>
      </c>
      <c r="AC1700">
        <v>0</v>
      </c>
      <c r="AD1700">
        <v>0</v>
      </c>
      <c r="AE1700">
        <v>212</v>
      </c>
      <c r="AF1700">
        <v>463</v>
      </c>
      <c r="AJ1700">
        <v>4.47</v>
      </c>
      <c r="AK1700" t="str">
        <f t="shared" si="26"/>
        <v>WY200-6200</v>
      </c>
    </row>
    <row r="1701" spans="1:37">
      <c r="A1701" t="s">
        <v>3184</v>
      </c>
      <c r="B1701" t="s">
        <v>3185</v>
      </c>
      <c r="C1701" t="s">
        <v>318</v>
      </c>
      <c r="D1701" t="s">
        <v>3186</v>
      </c>
      <c r="E1701">
        <v>50</v>
      </c>
      <c r="F1701">
        <v>0</v>
      </c>
      <c r="G1701">
        <v>0</v>
      </c>
      <c r="H1701">
        <v>0</v>
      </c>
      <c r="I1701">
        <v>16</v>
      </c>
      <c r="J1701">
        <v>12</v>
      </c>
      <c r="K1701">
        <v>139</v>
      </c>
      <c r="L1701">
        <v>36</v>
      </c>
      <c r="M1701">
        <v>0</v>
      </c>
      <c r="N1701">
        <v>0</v>
      </c>
      <c r="O1701">
        <v>0</v>
      </c>
      <c r="P1701">
        <v>0</v>
      </c>
      <c r="Q1701">
        <v>139</v>
      </c>
      <c r="R1701">
        <v>0</v>
      </c>
      <c r="S1701">
        <v>0</v>
      </c>
      <c r="T1701">
        <v>0</v>
      </c>
      <c r="U1701">
        <v>0</v>
      </c>
      <c r="V1701">
        <v>23</v>
      </c>
      <c r="W1701">
        <v>19</v>
      </c>
      <c r="X1701">
        <v>51</v>
      </c>
      <c r="Y1701">
        <v>8</v>
      </c>
      <c r="Z1701">
        <v>28</v>
      </c>
      <c r="AA1701">
        <v>0</v>
      </c>
      <c r="AB1701">
        <v>0</v>
      </c>
      <c r="AC1701">
        <v>0</v>
      </c>
      <c r="AD1701">
        <v>15</v>
      </c>
      <c r="AE1701">
        <v>144</v>
      </c>
      <c r="AF1701">
        <v>157</v>
      </c>
      <c r="AJ1701">
        <v>6.94</v>
      </c>
      <c r="AK1701" t="str">
        <f t="shared" si="26"/>
        <v>WZ001-5000</v>
      </c>
    </row>
    <row r="1702" spans="1:37">
      <c r="A1702" t="s">
        <v>3187</v>
      </c>
      <c r="B1702" t="s">
        <v>3188</v>
      </c>
      <c r="C1702" t="s">
        <v>318</v>
      </c>
      <c r="D1702" t="s">
        <v>3186</v>
      </c>
      <c r="E1702">
        <v>50</v>
      </c>
      <c r="F1702">
        <v>17.899999999999999</v>
      </c>
      <c r="G1702">
        <v>0</v>
      </c>
      <c r="H1702">
        <v>14</v>
      </c>
      <c r="I1702">
        <v>91</v>
      </c>
      <c r="J1702">
        <v>128</v>
      </c>
      <c r="K1702">
        <v>1026</v>
      </c>
      <c r="L1702">
        <v>34</v>
      </c>
      <c r="M1702">
        <v>0</v>
      </c>
      <c r="N1702">
        <v>0</v>
      </c>
      <c r="O1702">
        <v>0</v>
      </c>
      <c r="P1702">
        <v>0</v>
      </c>
      <c r="Q1702">
        <v>1026</v>
      </c>
      <c r="R1702">
        <v>0</v>
      </c>
      <c r="S1702">
        <v>0</v>
      </c>
      <c r="T1702">
        <v>43</v>
      </c>
      <c r="U1702">
        <v>0</v>
      </c>
      <c r="V1702">
        <v>0</v>
      </c>
      <c r="W1702">
        <v>0</v>
      </c>
      <c r="X1702">
        <v>505</v>
      </c>
      <c r="Y1702">
        <v>41</v>
      </c>
      <c r="Z1702">
        <v>0</v>
      </c>
      <c r="AA1702">
        <v>952</v>
      </c>
      <c r="AB1702">
        <v>0</v>
      </c>
      <c r="AC1702">
        <v>0</v>
      </c>
      <c r="AD1702">
        <v>0</v>
      </c>
      <c r="AE1702">
        <v>1541</v>
      </c>
      <c r="AF1702">
        <v>624</v>
      </c>
      <c r="AJ1702">
        <v>6.94</v>
      </c>
      <c r="AK1702" t="str">
        <f t="shared" si="26"/>
        <v>WZ001-6200</v>
      </c>
    </row>
    <row r="1703" spans="1:37">
      <c r="A1703" t="s">
        <v>3189</v>
      </c>
      <c r="B1703" t="s">
        <v>3190</v>
      </c>
      <c r="C1703" t="s">
        <v>318</v>
      </c>
      <c r="D1703" t="s">
        <v>3191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12</v>
      </c>
      <c r="K1703">
        <v>460</v>
      </c>
      <c r="L1703">
        <v>17</v>
      </c>
      <c r="M1703">
        <v>0</v>
      </c>
      <c r="N1703">
        <v>0</v>
      </c>
      <c r="O1703">
        <v>0</v>
      </c>
      <c r="P1703">
        <v>0</v>
      </c>
      <c r="Q1703">
        <v>460</v>
      </c>
      <c r="R1703">
        <v>0</v>
      </c>
      <c r="S1703">
        <v>0</v>
      </c>
      <c r="T1703">
        <v>0</v>
      </c>
      <c r="U1703">
        <v>0</v>
      </c>
      <c r="V1703">
        <v>31</v>
      </c>
      <c r="W1703">
        <v>0</v>
      </c>
      <c r="X1703">
        <v>0</v>
      </c>
      <c r="Y1703">
        <v>9</v>
      </c>
      <c r="Z1703">
        <v>67</v>
      </c>
      <c r="AA1703">
        <v>0</v>
      </c>
      <c r="AB1703">
        <v>0</v>
      </c>
      <c r="AC1703">
        <v>31</v>
      </c>
      <c r="AD1703">
        <v>0</v>
      </c>
      <c r="AE1703">
        <v>138</v>
      </c>
      <c r="AF1703">
        <v>184</v>
      </c>
      <c r="AJ1703">
        <v>6.02</v>
      </c>
      <c r="AK1703" t="str">
        <f t="shared" si="26"/>
        <v>WZ002-5000</v>
      </c>
    </row>
    <row r="1704" spans="1:37">
      <c r="A1704" t="s">
        <v>3192</v>
      </c>
      <c r="B1704" t="s">
        <v>3193</v>
      </c>
      <c r="C1704" t="s">
        <v>318</v>
      </c>
      <c r="E1704">
        <v>50</v>
      </c>
      <c r="F1704">
        <v>0</v>
      </c>
      <c r="G1704">
        <v>0</v>
      </c>
      <c r="H1704">
        <v>0</v>
      </c>
      <c r="I1704">
        <v>5</v>
      </c>
      <c r="J1704">
        <v>10</v>
      </c>
      <c r="K1704">
        <v>921</v>
      </c>
      <c r="L1704">
        <v>9</v>
      </c>
      <c r="M1704">
        <v>0</v>
      </c>
      <c r="N1704">
        <v>0</v>
      </c>
      <c r="O1704">
        <v>0</v>
      </c>
      <c r="P1704">
        <v>0</v>
      </c>
      <c r="Q1704">
        <v>921</v>
      </c>
      <c r="R1704">
        <v>0</v>
      </c>
      <c r="S1704">
        <v>0</v>
      </c>
      <c r="T1704">
        <v>0</v>
      </c>
      <c r="U1704">
        <v>0</v>
      </c>
      <c r="V1704">
        <v>29</v>
      </c>
      <c r="W1704">
        <v>0</v>
      </c>
      <c r="X1704">
        <v>0</v>
      </c>
      <c r="Y1704">
        <v>10</v>
      </c>
      <c r="Z1704">
        <v>0</v>
      </c>
      <c r="AA1704">
        <v>61</v>
      </c>
      <c r="AB1704">
        <v>0</v>
      </c>
      <c r="AC1704">
        <v>17</v>
      </c>
      <c r="AD1704">
        <v>0</v>
      </c>
      <c r="AE1704">
        <v>117</v>
      </c>
      <c r="AF1704">
        <v>45</v>
      </c>
      <c r="AJ1704">
        <v>6.02</v>
      </c>
      <c r="AK1704" t="str">
        <f t="shared" si="26"/>
        <v>WZ002-6200</v>
      </c>
    </row>
    <row r="1705" spans="1:37">
      <c r="A1705" t="s">
        <v>3194</v>
      </c>
      <c r="B1705" t="s">
        <v>3195</v>
      </c>
      <c r="C1705" t="s">
        <v>318</v>
      </c>
      <c r="E1705">
        <v>50</v>
      </c>
      <c r="F1705">
        <v>17.5</v>
      </c>
      <c r="G1705">
        <v>0</v>
      </c>
      <c r="H1705">
        <v>6</v>
      </c>
      <c r="I1705">
        <v>21</v>
      </c>
      <c r="J1705">
        <v>20</v>
      </c>
      <c r="K1705">
        <v>444</v>
      </c>
      <c r="L1705">
        <v>44</v>
      </c>
      <c r="M1705">
        <v>0</v>
      </c>
      <c r="N1705">
        <v>0</v>
      </c>
      <c r="O1705">
        <v>0</v>
      </c>
      <c r="P1705">
        <v>0</v>
      </c>
      <c r="Q1705">
        <v>444</v>
      </c>
      <c r="R1705">
        <v>0</v>
      </c>
      <c r="S1705">
        <v>0</v>
      </c>
      <c r="T1705">
        <v>11</v>
      </c>
      <c r="U1705">
        <v>8</v>
      </c>
      <c r="V1705">
        <v>27</v>
      </c>
      <c r="W1705">
        <v>67</v>
      </c>
      <c r="X1705">
        <v>15</v>
      </c>
      <c r="Y1705">
        <v>13</v>
      </c>
      <c r="Z1705">
        <v>88</v>
      </c>
      <c r="AA1705">
        <v>12</v>
      </c>
      <c r="AB1705">
        <v>0</v>
      </c>
      <c r="AC1705">
        <v>0</v>
      </c>
      <c r="AD1705">
        <v>0</v>
      </c>
      <c r="AE1705">
        <v>241</v>
      </c>
      <c r="AF1705">
        <v>347</v>
      </c>
      <c r="AJ1705">
        <v>6.08</v>
      </c>
      <c r="AK1705" t="str">
        <f t="shared" si="26"/>
        <v>WZ003-5000</v>
      </c>
    </row>
    <row r="1706" spans="1:37">
      <c r="A1706" t="s">
        <v>3196</v>
      </c>
      <c r="B1706" t="s">
        <v>3197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3</v>
      </c>
      <c r="J1706">
        <v>6</v>
      </c>
      <c r="K1706">
        <v>768</v>
      </c>
      <c r="L1706">
        <v>8</v>
      </c>
      <c r="M1706">
        <v>0</v>
      </c>
      <c r="N1706">
        <v>0</v>
      </c>
      <c r="O1706">
        <v>0</v>
      </c>
      <c r="P1706">
        <v>0</v>
      </c>
      <c r="Q1706">
        <v>768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18</v>
      </c>
      <c r="X1706">
        <v>0</v>
      </c>
      <c r="Y1706">
        <v>30</v>
      </c>
      <c r="Z1706">
        <v>0</v>
      </c>
      <c r="AA1706">
        <v>26</v>
      </c>
      <c r="AB1706">
        <v>0</v>
      </c>
      <c r="AC1706">
        <v>0</v>
      </c>
      <c r="AD1706">
        <v>0</v>
      </c>
      <c r="AE1706">
        <v>74</v>
      </c>
      <c r="AF1706">
        <v>51</v>
      </c>
      <c r="AJ1706">
        <v>6.08</v>
      </c>
      <c r="AK1706" t="str">
        <f t="shared" si="26"/>
        <v>WZ003-6200</v>
      </c>
    </row>
    <row r="1707" spans="1:37">
      <c r="A1707" t="s">
        <v>3198</v>
      </c>
      <c r="B1707" t="s">
        <v>3199</v>
      </c>
      <c r="C1707" t="s">
        <v>1562</v>
      </c>
      <c r="D1707" t="s">
        <v>3200</v>
      </c>
      <c r="E1707">
        <v>50</v>
      </c>
      <c r="F1707">
        <v>0.2</v>
      </c>
      <c r="G1707">
        <v>29</v>
      </c>
      <c r="H1707">
        <v>240</v>
      </c>
      <c r="I1707">
        <v>182</v>
      </c>
      <c r="J1707">
        <v>182</v>
      </c>
      <c r="K1707">
        <v>172</v>
      </c>
      <c r="L1707">
        <v>70</v>
      </c>
      <c r="M1707">
        <v>0</v>
      </c>
      <c r="N1707">
        <v>24</v>
      </c>
      <c r="O1707">
        <v>0</v>
      </c>
      <c r="P1707">
        <v>0</v>
      </c>
      <c r="Q1707">
        <v>148</v>
      </c>
      <c r="R1707">
        <v>15</v>
      </c>
      <c r="S1707">
        <v>181</v>
      </c>
      <c r="T1707">
        <v>180</v>
      </c>
      <c r="U1707">
        <v>360</v>
      </c>
      <c r="V1707">
        <v>177</v>
      </c>
      <c r="W1707">
        <v>0</v>
      </c>
      <c r="X1707">
        <v>196</v>
      </c>
      <c r="Y1707">
        <v>312</v>
      </c>
      <c r="Z1707">
        <v>306</v>
      </c>
      <c r="AA1707">
        <v>167</v>
      </c>
      <c r="AB1707">
        <v>0</v>
      </c>
      <c r="AC1707">
        <v>150</v>
      </c>
      <c r="AD1707">
        <v>151</v>
      </c>
      <c r="AE1707">
        <v>2180</v>
      </c>
      <c r="AF1707">
        <v>3295</v>
      </c>
      <c r="AG1707" t="s">
        <v>7590</v>
      </c>
      <c r="AH1707">
        <v>6</v>
      </c>
      <c r="AI1707">
        <v>111</v>
      </c>
      <c r="AJ1707">
        <v>4.92</v>
      </c>
      <c r="AK1707" t="str">
        <f t="shared" si="26"/>
        <v>WZ005-5000</v>
      </c>
    </row>
    <row r="1708" spans="1:37">
      <c r="A1708" t="s">
        <v>3201</v>
      </c>
      <c r="B1708" t="s">
        <v>3199</v>
      </c>
      <c r="C1708" t="s">
        <v>329</v>
      </c>
      <c r="D1708" t="s">
        <v>3202</v>
      </c>
      <c r="E1708">
        <v>50</v>
      </c>
      <c r="F1708">
        <v>4.3</v>
      </c>
      <c r="G1708">
        <v>24</v>
      </c>
      <c r="H1708">
        <v>64</v>
      </c>
      <c r="I1708">
        <v>56</v>
      </c>
      <c r="J1708">
        <v>58</v>
      </c>
      <c r="K1708">
        <v>1138</v>
      </c>
      <c r="L1708">
        <v>87</v>
      </c>
      <c r="M1708">
        <v>0</v>
      </c>
      <c r="N1708">
        <v>20</v>
      </c>
      <c r="O1708">
        <v>0</v>
      </c>
      <c r="P1708">
        <v>0</v>
      </c>
      <c r="Q1708">
        <v>1118</v>
      </c>
      <c r="R1708">
        <v>0</v>
      </c>
      <c r="S1708">
        <v>107</v>
      </c>
      <c r="T1708">
        <v>0</v>
      </c>
      <c r="U1708">
        <v>86</v>
      </c>
      <c r="V1708">
        <v>99</v>
      </c>
      <c r="W1708">
        <v>24</v>
      </c>
      <c r="X1708">
        <v>18</v>
      </c>
      <c r="Y1708">
        <v>166</v>
      </c>
      <c r="Z1708">
        <v>0</v>
      </c>
      <c r="AA1708">
        <v>71</v>
      </c>
      <c r="AB1708">
        <v>0</v>
      </c>
      <c r="AC1708">
        <v>0</v>
      </c>
      <c r="AD1708">
        <v>130</v>
      </c>
      <c r="AE1708">
        <v>701</v>
      </c>
      <c r="AF1708">
        <v>3339</v>
      </c>
      <c r="AJ1708">
        <v>3.56</v>
      </c>
      <c r="AK1708" t="str">
        <f t="shared" si="26"/>
        <v>WZ005-6200</v>
      </c>
    </row>
    <row r="1709" spans="1:37">
      <c r="A1709" t="s">
        <v>3203</v>
      </c>
      <c r="B1709" t="s">
        <v>3204</v>
      </c>
      <c r="C1709" t="s">
        <v>313</v>
      </c>
      <c r="E1709">
        <v>50</v>
      </c>
      <c r="F1709">
        <v>1.7</v>
      </c>
      <c r="G1709">
        <v>166</v>
      </c>
      <c r="H1709">
        <v>135</v>
      </c>
      <c r="I1709">
        <v>117</v>
      </c>
      <c r="J1709">
        <v>124</v>
      </c>
      <c r="K1709">
        <v>1041</v>
      </c>
      <c r="L1709">
        <v>155</v>
      </c>
      <c r="M1709">
        <v>0</v>
      </c>
      <c r="N1709">
        <v>138</v>
      </c>
      <c r="O1709">
        <v>0</v>
      </c>
      <c r="P1709">
        <v>0</v>
      </c>
      <c r="Q1709">
        <v>903</v>
      </c>
      <c r="R1709">
        <v>0</v>
      </c>
      <c r="S1709">
        <v>113</v>
      </c>
      <c r="T1709">
        <v>75</v>
      </c>
      <c r="U1709">
        <v>216</v>
      </c>
      <c r="V1709">
        <v>82</v>
      </c>
      <c r="W1709">
        <v>0</v>
      </c>
      <c r="X1709">
        <v>218</v>
      </c>
      <c r="Y1709">
        <v>25</v>
      </c>
      <c r="Z1709">
        <v>183</v>
      </c>
      <c r="AA1709">
        <v>254</v>
      </c>
      <c r="AB1709">
        <v>51</v>
      </c>
      <c r="AC1709">
        <v>270</v>
      </c>
      <c r="AD1709">
        <v>0</v>
      </c>
      <c r="AE1709">
        <v>1487</v>
      </c>
      <c r="AF1709">
        <v>390</v>
      </c>
      <c r="AJ1709">
        <v>4.26</v>
      </c>
      <c r="AK1709" t="str">
        <f t="shared" si="26"/>
        <v>WZ008-5000</v>
      </c>
    </row>
    <row r="1710" spans="1:37">
      <c r="A1710" t="s">
        <v>3205</v>
      </c>
      <c r="B1710" t="s">
        <v>3204</v>
      </c>
      <c r="C1710" t="s">
        <v>313</v>
      </c>
      <c r="E1710">
        <v>50</v>
      </c>
      <c r="F1710">
        <v>3</v>
      </c>
      <c r="G1710">
        <v>69</v>
      </c>
      <c r="H1710">
        <v>38</v>
      </c>
      <c r="I1710">
        <v>30</v>
      </c>
      <c r="J1710">
        <v>52</v>
      </c>
      <c r="K1710">
        <v>507</v>
      </c>
      <c r="L1710">
        <v>0</v>
      </c>
      <c r="M1710">
        <v>0</v>
      </c>
      <c r="N1710">
        <v>57</v>
      </c>
      <c r="O1710">
        <v>0</v>
      </c>
      <c r="P1710">
        <v>0</v>
      </c>
      <c r="Q1710">
        <v>450</v>
      </c>
      <c r="R1710">
        <v>130</v>
      </c>
      <c r="S1710">
        <v>0</v>
      </c>
      <c r="T1710">
        <v>77</v>
      </c>
      <c r="U1710">
        <v>36</v>
      </c>
      <c r="V1710">
        <v>14</v>
      </c>
      <c r="W1710">
        <v>0</v>
      </c>
      <c r="X1710">
        <v>55</v>
      </c>
      <c r="Y1710">
        <v>11</v>
      </c>
      <c r="Z1710">
        <v>89</v>
      </c>
      <c r="AA1710">
        <v>0</v>
      </c>
      <c r="AB1710">
        <v>24</v>
      </c>
      <c r="AC1710">
        <v>279</v>
      </c>
      <c r="AD1710">
        <v>33</v>
      </c>
      <c r="AE1710">
        <v>618</v>
      </c>
      <c r="AF1710">
        <v>486</v>
      </c>
      <c r="AJ1710">
        <v>4.01</v>
      </c>
      <c r="AK1710" t="str">
        <f t="shared" si="26"/>
        <v>WZ008-6200</v>
      </c>
    </row>
    <row r="1711" spans="1:37">
      <c r="A1711" t="s">
        <v>3206</v>
      </c>
      <c r="B1711" t="s">
        <v>3207</v>
      </c>
      <c r="C1711" t="s">
        <v>318</v>
      </c>
      <c r="E1711">
        <v>50</v>
      </c>
      <c r="F1711">
        <v>-0.1</v>
      </c>
      <c r="G1711">
        <v>9</v>
      </c>
      <c r="H1711">
        <v>20</v>
      </c>
      <c r="I1711">
        <v>26</v>
      </c>
      <c r="J1711">
        <v>22</v>
      </c>
      <c r="K1711">
        <v>0</v>
      </c>
      <c r="L1711">
        <v>5</v>
      </c>
      <c r="M1711">
        <v>0</v>
      </c>
      <c r="N1711">
        <v>7</v>
      </c>
      <c r="O1711">
        <v>0</v>
      </c>
      <c r="P1711">
        <v>0</v>
      </c>
      <c r="Q1711">
        <v>-7</v>
      </c>
      <c r="R1711">
        <v>0</v>
      </c>
      <c r="S1711">
        <v>40</v>
      </c>
      <c r="T1711">
        <v>19</v>
      </c>
      <c r="U1711">
        <v>0</v>
      </c>
      <c r="V1711">
        <v>21</v>
      </c>
      <c r="W1711">
        <v>0</v>
      </c>
      <c r="X1711">
        <v>78</v>
      </c>
      <c r="Y1711">
        <v>18</v>
      </c>
      <c r="Z1711">
        <v>50</v>
      </c>
      <c r="AA1711">
        <v>17</v>
      </c>
      <c r="AB1711">
        <v>22</v>
      </c>
      <c r="AC1711">
        <v>0</v>
      </c>
      <c r="AD1711">
        <v>0</v>
      </c>
      <c r="AE1711">
        <v>265</v>
      </c>
      <c r="AF1711">
        <v>36</v>
      </c>
      <c r="AJ1711">
        <v>5.61</v>
      </c>
      <c r="AK1711" t="str">
        <f t="shared" si="26"/>
        <v>WZ017-5000</v>
      </c>
    </row>
    <row r="1712" spans="1:37">
      <c r="A1712" t="s">
        <v>3208</v>
      </c>
      <c r="B1712" t="s">
        <v>3209</v>
      </c>
      <c r="C1712" t="s">
        <v>318</v>
      </c>
      <c r="E1712">
        <v>50</v>
      </c>
      <c r="F1712">
        <v>0</v>
      </c>
      <c r="G1712">
        <v>16</v>
      </c>
      <c r="H1712">
        <v>0</v>
      </c>
      <c r="I1712">
        <v>0</v>
      </c>
      <c r="J1712">
        <v>8</v>
      </c>
      <c r="K1712">
        <v>212</v>
      </c>
      <c r="L1712">
        <v>0</v>
      </c>
      <c r="M1712">
        <v>0</v>
      </c>
      <c r="N1712">
        <v>13</v>
      </c>
      <c r="O1712">
        <v>0</v>
      </c>
      <c r="P1712">
        <v>0</v>
      </c>
      <c r="Q1712">
        <v>199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56</v>
      </c>
      <c r="AA1712">
        <v>0</v>
      </c>
      <c r="AB1712">
        <v>0</v>
      </c>
      <c r="AC1712">
        <v>37</v>
      </c>
      <c r="AD1712">
        <v>0</v>
      </c>
      <c r="AE1712">
        <v>93</v>
      </c>
      <c r="AF1712">
        <v>134</v>
      </c>
      <c r="AJ1712">
        <v>5.69</v>
      </c>
      <c r="AK1712" t="str">
        <f t="shared" si="26"/>
        <v>WZ017-6200</v>
      </c>
    </row>
    <row r="1713" spans="1:37">
      <c r="A1713" t="s">
        <v>3210</v>
      </c>
      <c r="B1713" t="s">
        <v>3211</v>
      </c>
      <c r="C1713" t="s">
        <v>110</v>
      </c>
      <c r="D1713" t="s">
        <v>3212</v>
      </c>
      <c r="E1713">
        <v>50</v>
      </c>
      <c r="F1713">
        <v>5.6</v>
      </c>
      <c r="G1713">
        <v>0</v>
      </c>
      <c r="H1713">
        <v>3</v>
      </c>
      <c r="I1713">
        <v>24</v>
      </c>
      <c r="J1713">
        <v>22</v>
      </c>
      <c r="K1713">
        <v>74</v>
      </c>
      <c r="L1713">
        <v>38</v>
      </c>
      <c r="M1713">
        <v>0</v>
      </c>
      <c r="N1713">
        <v>0</v>
      </c>
      <c r="O1713">
        <v>0</v>
      </c>
      <c r="P1713">
        <v>0</v>
      </c>
      <c r="Q1713">
        <v>74</v>
      </c>
      <c r="R1713">
        <v>0</v>
      </c>
      <c r="S1713">
        <v>0</v>
      </c>
      <c r="T1713">
        <v>0</v>
      </c>
      <c r="U1713">
        <v>10</v>
      </c>
      <c r="V1713">
        <v>133</v>
      </c>
      <c r="W1713">
        <v>0</v>
      </c>
      <c r="X1713">
        <v>0</v>
      </c>
      <c r="Y1713">
        <v>71</v>
      </c>
      <c r="Z1713">
        <v>15</v>
      </c>
      <c r="AA1713">
        <v>0</v>
      </c>
      <c r="AB1713">
        <v>0</v>
      </c>
      <c r="AC1713">
        <v>39</v>
      </c>
      <c r="AD1713">
        <v>0</v>
      </c>
      <c r="AE1713">
        <v>268</v>
      </c>
      <c r="AF1713">
        <v>511</v>
      </c>
      <c r="AJ1713">
        <v>3.92</v>
      </c>
      <c r="AK1713" t="str">
        <f t="shared" si="26"/>
        <v>WZ018-5000</v>
      </c>
    </row>
    <row r="1714" spans="1:37">
      <c r="A1714" t="s">
        <v>3213</v>
      </c>
      <c r="B1714" t="s">
        <v>3214</v>
      </c>
      <c r="C1714" t="s">
        <v>110</v>
      </c>
      <c r="D1714" t="s">
        <v>3212</v>
      </c>
      <c r="E1714">
        <v>50</v>
      </c>
      <c r="F1714">
        <v>0</v>
      </c>
      <c r="G1714">
        <v>0</v>
      </c>
      <c r="H1714">
        <v>0</v>
      </c>
      <c r="I1714">
        <v>0</v>
      </c>
      <c r="J1714">
        <v>6</v>
      </c>
      <c r="K1714">
        <v>2991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2991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70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70</v>
      </c>
      <c r="AF1714">
        <v>439</v>
      </c>
      <c r="AJ1714">
        <v>3.92</v>
      </c>
      <c r="AK1714" t="str">
        <f t="shared" si="26"/>
        <v>WZ018-6200</v>
      </c>
    </row>
    <row r="1715" spans="1:37">
      <c r="A1715" t="s">
        <v>3215</v>
      </c>
      <c r="B1715" t="s">
        <v>3216</v>
      </c>
      <c r="C1715" t="s">
        <v>329</v>
      </c>
      <c r="E1715">
        <v>50</v>
      </c>
      <c r="F1715">
        <v>0.3</v>
      </c>
      <c r="G1715">
        <v>247</v>
      </c>
      <c r="H1715">
        <v>355</v>
      </c>
      <c r="I1715">
        <v>326</v>
      </c>
      <c r="J1715">
        <v>316</v>
      </c>
      <c r="K1715">
        <v>656</v>
      </c>
      <c r="L1715">
        <v>170</v>
      </c>
      <c r="M1715">
        <v>0</v>
      </c>
      <c r="N1715">
        <v>206</v>
      </c>
      <c r="O1715">
        <v>0</v>
      </c>
      <c r="P1715">
        <v>0</v>
      </c>
      <c r="Q1715">
        <v>450</v>
      </c>
      <c r="R1715">
        <v>222</v>
      </c>
      <c r="S1715">
        <v>344</v>
      </c>
      <c r="T1715">
        <v>314</v>
      </c>
      <c r="U1715">
        <v>408</v>
      </c>
      <c r="V1715">
        <v>205</v>
      </c>
      <c r="W1715">
        <v>264</v>
      </c>
      <c r="X1715">
        <v>423</v>
      </c>
      <c r="Y1715">
        <v>412</v>
      </c>
      <c r="Z1715">
        <v>194</v>
      </c>
      <c r="AA1715">
        <v>378</v>
      </c>
      <c r="AB1715">
        <v>212</v>
      </c>
      <c r="AC1715">
        <v>190</v>
      </c>
      <c r="AD1715">
        <v>450</v>
      </c>
      <c r="AE1715">
        <v>3794</v>
      </c>
      <c r="AF1715">
        <v>7871</v>
      </c>
      <c r="AJ1715">
        <v>3.65</v>
      </c>
      <c r="AK1715" t="str">
        <f t="shared" si="26"/>
        <v>WZ028-5000</v>
      </c>
    </row>
    <row r="1716" spans="1:37">
      <c r="A1716" t="s">
        <v>3217</v>
      </c>
      <c r="B1716" t="s">
        <v>3218</v>
      </c>
      <c r="C1716" t="s">
        <v>329</v>
      </c>
      <c r="E1716">
        <v>50</v>
      </c>
      <c r="F1716">
        <v>3.7</v>
      </c>
      <c r="G1716">
        <v>24</v>
      </c>
      <c r="H1716">
        <v>91</v>
      </c>
      <c r="I1716">
        <v>78</v>
      </c>
      <c r="J1716">
        <v>58</v>
      </c>
      <c r="K1716">
        <v>1346</v>
      </c>
      <c r="L1716">
        <v>25</v>
      </c>
      <c r="M1716">
        <v>0</v>
      </c>
      <c r="N1716">
        <v>20</v>
      </c>
      <c r="O1716">
        <v>0</v>
      </c>
      <c r="P1716">
        <v>0</v>
      </c>
      <c r="Q1716">
        <v>1326</v>
      </c>
      <c r="R1716">
        <v>60</v>
      </c>
      <c r="S1716">
        <v>23</v>
      </c>
      <c r="T1716">
        <v>249</v>
      </c>
      <c r="U1716">
        <v>0</v>
      </c>
      <c r="V1716">
        <v>196</v>
      </c>
      <c r="W1716">
        <v>0</v>
      </c>
      <c r="X1716">
        <v>0</v>
      </c>
      <c r="Y1716">
        <v>0</v>
      </c>
      <c r="Z1716">
        <v>0</v>
      </c>
      <c r="AA1716">
        <v>118</v>
      </c>
      <c r="AB1716">
        <v>0</v>
      </c>
      <c r="AC1716">
        <v>26</v>
      </c>
      <c r="AD1716">
        <v>86</v>
      </c>
      <c r="AE1716">
        <v>698</v>
      </c>
      <c r="AF1716">
        <v>525</v>
      </c>
      <c r="AJ1716">
        <v>6.14</v>
      </c>
      <c r="AK1716" t="str">
        <f t="shared" si="26"/>
        <v>WZ028-6200</v>
      </c>
    </row>
    <row r="1717" spans="1:37">
      <c r="A1717" t="s">
        <v>3219</v>
      </c>
      <c r="B1717" t="s">
        <v>3220</v>
      </c>
      <c r="C1717" t="s">
        <v>329</v>
      </c>
      <c r="D1717" t="s">
        <v>3221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1339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1339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J1717">
        <v>3.56</v>
      </c>
      <c r="AK1717" t="str">
        <f t="shared" si="26"/>
        <v>WZ037-5000</v>
      </c>
    </row>
    <row r="1718" spans="1:37">
      <c r="A1718" t="s">
        <v>3222</v>
      </c>
      <c r="B1718" t="s">
        <v>3220</v>
      </c>
      <c r="C1718" t="s">
        <v>329</v>
      </c>
      <c r="D1718" t="s">
        <v>3223</v>
      </c>
      <c r="E1718">
        <v>50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68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68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530</v>
      </c>
      <c r="AJ1718">
        <v>4.2</v>
      </c>
      <c r="AK1718" t="str">
        <f t="shared" si="26"/>
        <v>WZ037-6200</v>
      </c>
    </row>
    <row r="1719" spans="1:37">
      <c r="A1719" t="s">
        <v>3224</v>
      </c>
      <c r="B1719" t="s">
        <v>3225</v>
      </c>
      <c r="C1719" t="s">
        <v>110</v>
      </c>
      <c r="D1719" t="s">
        <v>3226</v>
      </c>
      <c r="E1719">
        <v>42</v>
      </c>
      <c r="F1719">
        <v>-0.5</v>
      </c>
      <c r="G1719">
        <v>15</v>
      </c>
      <c r="H1719">
        <v>7</v>
      </c>
      <c r="I1719">
        <v>12</v>
      </c>
      <c r="J1719">
        <v>11</v>
      </c>
      <c r="K1719">
        <v>0</v>
      </c>
      <c r="L1719">
        <v>4</v>
      </c>
      <c r="M1719">
        <v>0</v>
      </c>
      <c r="N1719">
        <v>12</v>
      </c>
      <c r="O1719">
        <v>0</v>
      </c>
      <c r="P1719">
        <v>0</v>
      </c>
      <c r="Q1719">
        <v>-12</v>
      </c>
      <c r="R1719">
        <v>32</v>
      </c>
      <c r="S1719">
        <v>16</v>
      </c>
      <c r="T1719">
        <v>0</v>
      </c>
      <c r="U1719">
        <v>4</v>
      </c>
      <c r="V1719">
        <v>18</v>
      </c>
      <c r="W1719">
        <v>7</v>
      </c>
      <c r="X1719">
        <v>26</v>
      </c>
      <c r="Y1719">
        <v>7</v>
      </c>
      <c r="Z1719">
        <v>4</v>
      </c>
      <c r="AA1719">
        <v>14</v>
      </c>
      <c r="AB1719">
        <v>32</v>
      </c>
      <c r="AC1719">
        <v>9</v>
      </c>
      <c r="AD1719">
        <v>0</v>
      </c>
      <c r="AE1719">
        <v>137</v>
      </c>
      <c r="AF1719">
        <v>217</v>
      </c>
      <c r="AJ1719">
        <v>4.28</v>
      </c>
      <c r="AK1719" t="str">
        <f t="shared" si="26"/>
        <v>WZ045-5000</v>
      </c>
    </row>
    <row r="1720" spans="1:37">
      <c r="A1720" t="s">
        <v>3227</v>
      </c>
      <c r="B1720" t="s">
        <v>3225</v>
      </c>
      <c r="C1720" t="s">
        <v>110</v>
      </c>
      <c r="D1720" t="s">
        <v>3226</v>
      </c>
      <c r="E1720">
        <v>42</v>
      </c>
      <c r="F1720">
        <v>0</v>
      </c>
      <c r="G1720">
        <v>0</v>
      </c>
      <c r="H1720">
        <v>0</v>
      </c>
      <c r="I1720">
        <v>0</v>
      </c>
      <c r="J1720">
        <v>13</v>
      </c>
      <c r="K1720">
        <v>1502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1502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26</v>
      </c>
      <c r="Z1720">
        <v>6</v>
      </c>
      <c r="AA1720">
        <v>17</v>
      </c>
      <c r="AB1720">
        <v>31</v>
      </c>
      <c r="AC1720">
        <v>73</v>
      </c>
      <c r="AD1720">
        <v>0</v>
      </c>
      <c r="AE1720">
        <v>153</v>
      </c>
      <c r="AF1720">
        <v>93</v>
      </c>
      <c r="AJ1720">
        <v>4.25</v>
      </c>
      <c r="AK1720" t="str">
        <f t="shared" si="26"/>
        <v>WZ045-6200</v>
      </c>
    </row>
    <row r="1721" spans="1:37">
      <c r="A1721" t="s">
        <v>3228</v>
      </c>
      <c r="B1721" t="s">
        <v>3229</v>
      </c>
      <c r="C1721" t="s">
        <v>329</v>
      </c>
      <c r="D1721" t="s">
        <v>2180</v>
      </c>
      <c r="E1721">
        <v>50</v>
      </c>
      <c r="F1721">
        <v>0.3</v>
      </c>
      <c r="G1721">
        <v>249</v>
      </c>
      <c r="H1721">
        <v>196</v>
      </c>
      <c r="I1721">
        <v>231</v>
      </c>
      <c r="J1721">
        <v>242</v>
      </c>
      <c r="K1721">
        <v>406</v>
      </c>
      <c r="L1721">
        <v>52</v>
      </c>
      <c r="M1721">
        <v>0</v>
      </c>
      <c r="N1721">
        <v>207</v>
      </c>
      <c r="O1721">
        <v>0</v>
      </c>
      <c r="P1721">
        <v>0</v>
      </c>
      <c r="Q1721">
        <v>199</v>
      </c>
      <c r="R1721">
        <v>71</v>
      </c>
      <c r="S1721">
        <v>568</v>
      </c>
      <c r="T1721">
        <v>0</v>
      </c>
      <c r="U1721">
        <v>19</v>
      </c>
      <c r="V1721">
        <v>797</v>
      </c>
      <c r="W1721">
        <v>0</v>
      </c>
      <c r="X1721">
        <v>0</v>
      </c>
      <c r="Y1721">
        <v>101</v>
      </c>
      <c r="Z1721">
        <v>758</v>
      </c>
      <c r="AA1721">
        <v>253</v>
      </c>
      <c r="AB1721">
        <v>159</v>
      </c>
      <c r="AC1721">
        <v>249</v>
      </c>
      <c r="AD1721">
        <v>0</v>
      </c>
      <c r="AE1721">
        <v>2904</v>
      </c>
      <c r="AF1721">
        <v>2400</v>
      </c>
      <c r="AJ1721">
        <v>4.63</v>
      </c>
      <c r="AK1721" t="str">
        <f t="shared" si="26"/>
        <v>WZ049-5000</v>
      </c>
    </row>
    <row r="1722" spans="1:37">
      <c r="A1722" t="s">
        <v>3230</v>
      </c>
      <c r="B1722" t="s">
        <v>3229</v>
      </c>
      <c r="C1722" t="s">
        <v>329</v>
      </c>
      <c r="D1722" t="s">
        <v>2180</v>
      </c>
      <c r="E1722">
        <v>50</v>
      </c>
      <c r="F1722">
        <v>0.5</v>
      </c>
      <c r="G1722">
        <v>24</v>
      </c>
      <c r="H1722">
        <v>194</v>
      </c>
      <c r="I1722">
        <v>155</v>
      </c>
      <c r="J1722">
        <v>174</v>
      </c>
      <c r="K1722">
        <v>417</v>
      </c>
      <c r="L1722">
        <v>194</v>
      </c>
      <c r="M1722">
        <v>0</v>
      </c>
      <c r="N1722">
        <v>20</v>
      </c>
      <c r="O1722">
        <v>0</v>
      </c>
      <c r="P1722">
        <v>0</v>
      </c>
      <c r="Q1722">
        <v>397</v>
      </c>
      <c r="R1722">
        <v>0</v>
      </c>
      <c r="S1722">
        <v>292</v>
      </c>
      <c r="T1722">
        <v>0</v>
      </c>
      <c r="U1722">
        <v>289</v>
      </c>
      <c r="V1722">
        <v>351</v>
      </c>
      <c r="W1722">
        <v>0</v>
      </c>
      <c r="X1722">
        <v>0</v>
      </c>
      <c r="Y1722">
        <v>106</v>
      </c>
      <c r="Z1722">
        <v>784</v>
      </c>
      <c r="AA1722">
        <v>260</v>
      </c>
      <c r="AB1722">
        <v>0</v>
      </c>
      <c r="AC1722">
        <v>0</v>
      </c>
      <c r="AD1722">
        <v>0</v>
      </c>
      <c r="AE1722">
        <v>2082</v>
      </c>
      <c r="AF1722">
        <v>4294</v>
      </c>
      <c r="AJ1722">
        <v>4.63</v>
      </c>
      <c r="AK1722" t="str">
        <f t="shared" si="26"/>
        <v>WZ049-6200</v>
      </c>
    </row>
    <row r="1723" spans="1:37">
      <c r="A1723" t="s">
        <v>3231</v>
      </c>
      <c r="B1723" t="s">
        <v>3232</v>
      </c>
      <c r="C1723" t="s">
        <v>329</v>
      </c>
      <c r="D1723" t="s">
        <v>2180</v>
      </c>
      <c r="E1723">
        <v>50</v>
      </c>
      <c r="F1723">
        <v>1.5</v>
      </c>
      <c r="G1723">
        <v>0</v>
      </c>
      <c r="H1723">
        <v>64</v>
      </c>
      <c r="I1723">
        <v>36</v>
      </c>
      <c r="J1723">
        <v>67</v>
      </c>
      <c r="K1723">
        <v>388</v>
      </c>
      <c r="L1723">
        <v>120</v>
      </c>
      <c r="M1723">
        <v>0</v>
      </c>
      <c r="N1723">
        <v>0</v>
      </c>
      <c r="O1723">
        <v>0</v>
      </c>
      <c r="P1723">
        <v>0</v>
      </c>
      <c r="Q1723">
        <v>388</v>
      </c>
      <c r="R1723">
        <v>72</v>
      </c>
      <c r="S1723">
        <v>131</v>
      </c>
      <c r="T1723">
        <v>0</v>
      </c>
      <c r="U1723">
        <v>61</v>
      </c>
      <c r="V1723">
        <v>23</v>
      </c>
      <c r="W1723">
        <v>0</v>
      </c>
      <c r="X1723">
        <v>0</v>
      </c>
      <c r="Y1723">
        <v>125</v>
      </c>
      <c r="Z1723">
        <v>0</v>
      </c>
      <c r="AA1723">
        <v>0</v>
      </c>
      <c r="AB1723">
        <v>410</v>
      </c>
      <c r="AC1723">
        <v>0</v>
      </c>
      <c r="AD1723">
        <v>59</v>
      </c>
      <c r="AE1723">
        <v>809</v>
      </c>
      <c r="AF1723">
        <v>374</v>
      </c>
      <c r="AJ1723">
        <v>4.05</v>
      </c>
      <c r="AK1723" t="str">
        <f t="shared" si="26"/>
        <v>WZ052-5000</v>
      </c>
    </row>
    <row r="1724" spans="1:37">
      <c r="A1724" t="s">
        <v>3233</v>
      </c>
      <c r="B1724" t="s">
        <v>3232</v>
      </c>
      <c r="C1724" t="s">
        <v>329</v>
      </c>
      <c r="D1724" t="s">
        <v>2180</v>
      </c>
      <c r="E1724">
        <v>50</v>
      </c>
      <c r="F1724">
        <v>0</v>
      </c>
      <c r="G1724">
        <v>27</v>
      </c>
      <c r="H1724">
        <v>0</v>
      </c>
      <c r="I1724">
        <v>8</v>
      </c>
      <c r="J1724">
        <v>8</v>
      </c>
      <c r="K1724">
        <v>1124</v>
      </c>
      <c r="L1724">
        <v>6</v>
      </c>
      <c r="M1724">
        <v>0</v>
      </c>
      <c r="N1724">
        <v>22</v>
      </c>
      <c r="O1724">
        <v>0</v>
      </c>
      <c r="P1724">
        <v>0</v>
      </c>
      <c r="Q1724">
        <v>1102</v>
      </c>
      <c r="R1724">
        <v>0</v>
      </c>
      <c r="S1724">
        <v>0</v>
      </c>
      <c r="T1724">
        <v>0</v>
      </c>
      <c r="U1724">
        <v>0</v>
      </c>
      <c r="V1724">
        <v>31</v>
      </c>
      <c r="W1724">
        <v>19</v>
      </c>
      <c r="X1724">
        <v>0</v>
      </c>
      <c r="Y1724">
        <v>0</v>
      </c>
      <c r="Z1724">
        <v>0</v>
      </c>
      <c r="AA1724">
        <v>27</v>
      </c>
      <c r="AB1724">
        <v>0</v>
      </c>
      <c r="AC1724">
        <v>20</v>
      </c>
      <c r="AD1724">
        <v>0</v>
      </c>
      <c r="AE1724">
        <v>97</v>
      </c>
      <c r="AF1724">
        <v>478</v>
      </c>
      <c r="AJ1724">
        <v>4.92</v>
      </c>
      <c r="AK1724" t="str">
        <f t="shared" si="26"/>
        <v>WZ052-6200</v>
      </c>
    </row>
    <row r="1725" spans="1:37">
      <c r="A1725" t="s">
        <v>3234</v>
      </c>
      <c r="B1725" t="s">
        <v>3235</v>
      </c>
      <c r="C1725" t="s">
        <v>110</v>
      </c>
      <c r="D1725" t="s">
        <v>2180</v>
      </c>
      <c r="E1725">
        <v>50</v>
      </c>
      <c r="F1725">
        <v>18.600000000000001</v>
      </c>
      <c r="G1725">
        <v>0</v>
      </c>
      <c r="H1725">
        <v>2</v>
      </c>
      <c r="I1725">
        <v>1</v>
      </c>
      <c r="J1725">
        <v>3</v>
      </c>
      <c r="K1725">
        <v>174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174</v>
      </c>
      <c r="R1725">
        <v>0</v>
      </c>
      <c r="S1725">
        <v>7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16</v>
      </c>
      <c r="Z1725">
        <v>0</v>
      </c>
      <c r="AA1725">
        <v>10</v>
      </c>
      <c r="AB1725">
        <v>0</v>
      </c>
      <c r="AC1725">
        <v>0</v>
      </c>
      <c r="AD1725">
        <v>0</v>
      </c>
      <c r="AE1725">
        <v>33</v>
      </c>
      <c r="AF1725">
        <v>87</v>
      </c>
      <c r="AJ1725">
        <v>5.0199999999999996</v>
      </c>
      <c r="AK1725" t="str">
        <f t="shared" si="26"/>
        <v>WZ053-5000</v>
      </c>
    </row>
    <row r="1726" spans="1:37">
      <c r="A1726" t="s">
        <v>3236</v>
      </c>
      <c r="B1726" t="s">
        <v>3235</v>
      </c>
      <c r="C1726" t="s">
        <v>110</v>
      </c>
      <c r="D1726" t="s">
        <v>2180</v>
      </c>
      <c r="E1726">
        <v>50</v>
      </c>
      <c r="F1726">
        <v>0</v>
      </c>
      <c r="G1726">
        <v>0</v>
      </c>
      <c r="H1726">
        <v>0</v>
      </c>
      <c r="I1726">
        <v>0</v>
      </c>
      <c r="J1726">
        <v>3</v>
      </c>
      <c r="K1726">
        <v>835</v>
      </c>
      <c r="L1726">
        <v>33</v>
      </c>
      <c r="M1726">
        <v>0</v>
      </c>
      <c r="N1726">
        <v>0</v>
      </c>
      <c r="O1726">
        <v>0</v>
      </c>
      <c r="P1726">
        <v>0</v>
      </c>
      <c r="Q1726">
        <v>835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32</v>
      </c>
      <c r="AB1726">
        <v>0</v>
      </c>
      <c r="AC1726">
        <v>0</v>
      </c>
      <c r="AD1726">
        <v>0</v>
      </c>
      <c r="AE1726">
        <v>32</v>
      </c>
      <c r="AF1726">
        <v>108</v>
      </c>
      <c r="AJ1726">
        <v>2.95</v>
      </c>
      <c r="AK1726" t="str">
        <f t="shared" si="26"/>
        <v>WZ053-6200</v>
      </c>
    </row>
    <row r="1727" spans="1:37">
      <c r="A1727" t="s">
        <v>3237</v>
      </c>
      <c r="B1727" t="s">
        <v>3238</v>
      </c>
      <c r="C1727" t="s">
        <v>267</v>
      </c>
      <c r="D1727" t="s">
        <v>2180</v>
      </c>
      <c r="E1727">
        <v>50</v>
      </c>
      <c r="F1727">
        <v>4</v>
      </c>
      <c r="G1727">
        <v>17</v>
      </c>
      <c r="H1727">
        <v>124</v>
      </c>
      <c r="I1727">
        <v>76</v>
      </c>
      <c r="J1727">
        <v>99</v>
      </c>
      <c r="K1727">
        <v>2003</v>
      </c>
      <c r="L1727">
        <v>0</v>
      </c>
      <c r="M1727">
        <v>0</v>
      </c>
      <c r="N1727">
        <v>14</v>
      </c>
      <c r="O1727">
        <v>0</v>
      </c>
      <c r="P1727">
        <v>0</v>
      </c>
      <c r="Q1727">
        <v>1989</v>
      </c>
      <c r="R1727">
        <v>53</v>
      </c>
      <c r="S1727">
        <v>0</v>
      </c>
      <c r="T1727">
        <v>0</v>
      </c>
      <c r="U1727">
        <v>372</v>
      </c>
      <c r="V1727">
        <v>22</v>
      </c>
      <c r="W1727">
        <v>8</v>
      </c>
      <c r="X1727">
        <v>56</v>
      </c>
      <c r="Y1727">
        <v>0</v>
      </c>
      <c r="Z1727">
        <v>267</v>
      </c>
      <c r="AA1727">
        <v>61</v>
      </c>
      <c r="AB1727">
        <v>62</v>
      </c>
      <c r="AC1727">
        <v>320</v>
      </c>
      <c r="AD1727">
        <v>18</v>
      </c>
      <c r="AE1727">
        <v>1186</v>
      </c>
      <c r="AF1727">
        <v>1208</v>
      </c>
      <c r="AJ1727">
        <v>5.92</v>
      </c>
      <c r="AK1727" t="str">
        <f t="shared" si="26"/>
        <v>WZ054-5000</v>
      </c>
    </row>
    <row r="1728" spans="1:37">
      <c r="A1728" t="s">
        <v>3239</v>
      </c>
      <c r="B1728" t="s">
        <v>3238</v>
      </c>
      <c r="C1728" t="s">
        <v>267</v>
      </c>
      <c r="D1728" t="s">
        <v>2180</v>
      </c>
      <c r="E1728">
        <v>50</v>
      </c>
      <c r="F1728">
        <v>0.7</v>
      </c>
      <c r="G1728">
        <v>65</v>
      </c>
      <c r="H1728">
        <v>78</v>
      </c>
      <c r="I1728">
        <v>39</v>
      </c>
      <c r="J1728">
        <v>28</v>
      </c>
      <c r="K1728">
        <v>269</v>
      </c>
      <c r="L1728">
        <v>90</v>
      </c>
      <c r="M1728">
        <v>0</v>
      </c>
      <c r="N1728">
        <v>55</v>
      </c>
      <c r="O1728">
        <v>0</v>
      </c>
      <c r="P1728">
        <v>0</v>
      </c>
      <c r="Q1728">
        <v>214</v>
      </c>
      <c r="R1728">
        <v>132</v>
      </c>
      <c r="S1728">
        <v>169</v>
      </c>
      <c r="T1728">
        <v>0</v>
      </c>
      <c r="U1728">
        <v>64</v>
      </c>
      <c r="V1728">
        <v>0</v>
      </c>
      <c r="W1728">
        <v>2</v>
      </c>
      <c r="X1728">
        <v>0</v>
      </c>
      <c r="Y1728">
        <v>10</v>
      </c>
      <c r="Z1728">
        <v>0</v>
      </c>
      <c r="AA1728">
        <v>0</v>
      </c>
      <c r="AB1728">
        <v>0</v>
      </c>
      <c r="AC1728">
        <v>86</v>
      </c>
      <c r="AD1728">
        <v>0</v>
      </c>
      <c r="AE1728">
        <v>331</v>
      </c>
      <c r="AF1728">
        <v>174</v>
      </c>
      <c r="AJ1728">
        <v>5.62</v>
      </c>
      <c r="AK1728" t="str">
        <f t="shared" si="26"/>
        <v>WZ054-6200</v>
      </c>
    </row>
    <row r="1729" spans="1:37">
      <c r="A1729" t="s">
        <v>3240</v>
      </c>
      <c r="B1729" t="s">
        <v>3241</v>
      </c>
      <c r="C1729" t="s">
        <v>267</v>
      </c>
      <c r="D1729" t="s">
        <v>2180</v>
      </c>
      <c r="E1729">
        <v>43</v>
      </c>
      <c r="F1729">
        <v>0.4</v>
      </c>
      <c r="G1729">
        <v>20</v>
      </c>
      <c r="H1729">
        <v>410</v>
      </c>
      <c r="I1729">
        <v>409</v>
      </c>
      <c r="J1729">
        <v>297</v>
      </c>
      <c r="K1729">
        <v>682</v>
      </c>
      <c r="L1729">
        <v>520</v>
      </c>
      <c r="M1729">
        <v>0</v>
      </c>
      <c r="N1729">
        <v>17</v>
      </c>
      <c r="O1729">
        <v>0</v>
      </c>
      <c r="P1729">
        <v>0</v>
      </c>
      <c r="Q1729">
        <v>665</v>
      </c>
      <c r="R1729">
        <v>0</v>
      </c>
      <c r="S1729">
        <v>954</v>
      </c>
      <c r="T1729">
        <v>276</v>
      </c>
      <c r="U1729">
        <v>0</v>
      </c>
      <c r="V1729">
        <v>465</v>
      </c>
      <c r="W1729">
        <v>41</v>
      </c>
      <c r="X1729">
        <v>715</v>
      </c>
      <c r="Y1729">
        <v>0</v>
      </c>
      <c r="Z1729">
        <v>289</v>
      </c>
      <c r="AA1729">
        <v>54</v>
      </c>
      <c r="AB1729">
        <v>0</v>
      </c>
      <c r="AC1729">
        <v>295</v>
      </c>
      <c r="AD1729">
        <v>470</v>
      </c>
      <c r="AE1729">
        <v>3559</v>
      </c>
      <c r="AF1729">
        <v>3889</v>
      </c>
      <c r="AJ1729">
        <v>5.78</v>
      </c>
      <c r="AK1729" t="str">
        <f t="shared" si="26"/>
        <v>WZ055-5000</v>
      </c>
    </row>
    <row r="1730" spans="1:37">
      <c r="A1730" t="s">
        <v>3242</v>
      </c>
      <c r="B1730" t="s">
        <v>3241</v>
      </c>
      <c r="C1730" t="s">
        <v>267</v>
      </c>
      <c r="D1730" t="s">
        <v>2180</v>
      </c>
      <c r="E1730">
        <v>43</v>
      </c>
      <c r="F1730">
        <v>9.1</v>
      </c>
      <c r="G1730">
        <v>34</v>
      </c>
      <c r="H1730">
        <v>40</v>
      </c>
      <c r="I1730">
        <v>33</v>
      </c>
      <c r="J1730">
        <v>32</v>
      </c>
      <c r="K1730">
        <v>1492</v>
      </c>
      <c r="L1730">
        <v>0</v>
      </c>
      <c r="M1730">
        <v>0</v>
      </c>
      <c r="N1730">
        <v>29</v>
      </c>
      <c r="O1730">
        <v>0</v>
      </c>
      <c r="P1730">
        <v>0</v>
      </c>
      <c r="Q1730">
        <v>1463</v>
      </c>
      <c r="R1730">
        <v>12</v>
      </c>
      <c r="S1730">
        <v>19</v>
      </c>
      <c r="T1730">
        <v>14</v>
      </c>
      <c r="U1730">
        <v>87</v>
      </c>
      <c r="V1730">
        <v>0</v>
      </c>
      <c r="W1730">
        <v>0</v>
      </c>
      <c r="X1730">
        <v>78</v>
      </c>
      <c r="Y1730">
        <v>0</v>
      </c>
      <c r="Z1730">
        <v>100</v>
      </c>
      <c r="AA1730">
        <v>0</v>
      </c>
      <c r="AB1730">
        <v>41</v>
      </c>
      <c r="AC1730">
        <v>0</v>
      </c>
      <c r="AD1730">
        <v>39</v>
      </c>
      <c r="AE1730">
        <v>378</v>
      </c>
      <c r="AF1730">
        <v>1113</v>
      </c>
      <c r="AJ1730">
        <v>5.9</v>
      </c>
      <c r="AK1730" t="str">
        <f t="shared" si="26"/>
        <v>WZ055-6200</v>
      </c>
    </row>
    <row r="1731" spans="1:37">
      <c r="A1731" t="s">
        <v>3243</v>
      </c>
      <c r="B1731" t="s">
        <v>3244</v>
      </c>
      <c r="C1731" t="s">
        <v>329</v>
      </c>
      <c r="D1731" t="s">
        <v>2180</v>
      </c>
      <c r="E1731">
        <v>50</v>
      </c>
      <c r="F1731">
        <v>0</v>
      </c>
      <c r="G1731">
        <v>17</v>
      </c>
      <c r="H1731">
        <v>0</v>
      </c>
      <c r="I1731">
        <v>31</v>
      </c>
      <c r="J1731">
        <v>41</v>
      </c>
      <c r="K1731">
        <v>0</v>
      </c>
      <c r="L1731">
        <v>20</v>
      </c>
      <c r="M1731">
        <v>0</v>
      </c>
      <c r="N1731">
        <v>14</v>
      </c>
      <c r="O1731">
        <v>0</v>
      </c>
      <c r="P1731">
        <v>0</v>
      </c>
      <c r="Q1731">
        <v>-14</v>
      </c>
      <c r="R1731">
        <v>84</v>
      </c>
      <c r="S1731">
        <v>0</v>
      </c>
      <c r="T1731">
        <v>0</v>
      </c>
      <c r="U1731">
        <v>0</v>
      </c>
      <c r="V1731">
        <v>0</v>
      </c>
      <c r="W1731">
        <v>66</v>
      </c>
      <c r="X1731">
        <v>119</v>
      </c>
      <c r="Y1731">
        <v>0</v>
      </c>
      <c r="Z1731">
        <v>0</v>
      </c>
      <c r="AA1731">
        <v>86</v>
      </c>
      <c r="AB1731">
        <v>137</v>
      </c>
      <c r="AC1731">
        <v>81</v>
      </c>
      <c r="AD1731">
        <v>0</v>
      </c>
      <c r="AE1731">
        <v>489</v>
      </c>
      <c r="AF1731">
        <v>315</v>
      </c>
      <c r="AJ1731">
        <v>4.92</v>
      </c>
      <c r="AK1731" t="str">
        <f t="shared" si="26"/>
        <v>WZ056-5000</v>
      </c>
    </row>
    <row r="1732" spans="1:37">
      <c r="A1732" t="s">
        <v>3245</v>
      </c>
      <c r="B1732" t="s">
        <v>3244</v>
      </c>
      <c r="C1732" t="s">
        <v>329</v>
      </c>
      <c r="D1732" t="s">
        <v>2180</v>
      </c>
      <c r="E1732">
        <v>50</v>
      </c>
      <c r="F1732">
        <v>8</v>
      </c>
      <c r="G1732">
        <v>53</v>
      </c>
      <c r="H1732">
        <v>19</v>
      </c>
      <c r="I1732">
        <v>29</v>
      </c>
      <c r="J1732">
        <v>26</v>
      </c>
      <c r="K1732">
        <v>662</v>
      </c>
      <c r="L1732">
        <v>125</v>
      </c>
      <c r="M1732">
        <v>0</v>
      </c>
      <c r="N1732">
        <v>44</v>
      </c>
      <c r="O1732">
        <v>0</v>
      </c>
      <c r="P1732">
        <v>0</v>
      </c>
      <c r="Q1732">
        <v>618</v>
      </c>
      <c r="R1732">
        <v>73</v>
      </c>
      <c r="S1732">
        <v>39</v>
      </c>
      <c r="T1732">
        <v>19</v>
      </c>
      <c r="U1732">
        <v>0</v>
      </c>
      <c r="V1732">
        <v>7</v>
      </c>
      <c r="W1732">
        <v>39</v>
      </c>
      <c r="X1732">
        <v>69</v>
      </c>
      <c r="Y1732">
        <v>58</v>
      </c>
      <c r="Z1732">
        <v>0</v>
      </c>
      <c r="AA1732">
        <v>60</v>
      </c>
      <c r="AB1732">
        <v>0</v>
      </c>
      <c r="AC1732">
        <v>0</v>
      </c>
      <c r="AD1732">
        <v>18</v>
      </c>
      <c r="AE1732">
        <v>309</v>
      </c>
      <c r="AF1732">
        <v>750</v>
      </c>
      <c r="AJ1732">
        <v>4.92</v>
      </c>
      <c r="AK1732" t="str">
        <f t="shared" si="26"/>
        <v>WZ056-6200</v>
      </c>
    </row>
    <row r="1733" spans="1:37">
      <c r="A1733" t="s">
        <v>3246</v>
      </c>
      <c r="B1733" t="s">
        <v>3247</v>
      </c>
      <c r="C1733" t="s">
        <v>329</v>
      </c>
      <c r="D1733" t="s">
        <v>2180</v>
      </c>
      <c r="E1733">
        <v>50</v>
      </c>
      <c r="F1733">
        <v>1.7</v>
      </c>
      <c r="G1733">
        <v>17</v>
      </c>
      <c r="H1733">
        <v>118</v>
      </c>
      <c r="I1733">
        <v>130</v>
      </c>
      <c r="J1733">
        <v>97</v>
      </c>
      <c r="K1733">
        <v>812</v>
      </c>
      <c r="L1733">
        <v>23</v>
      </c>
      <c r="M1733">
        <v>0</v>
      </c>
      <c r="N1733">
        <v>14</v>
      </c>
      <c r="O1733">
        <v>0</v>
      </c>
      <c r="P1733">
        <v>0</v>
      </c>
      <c r="Q1733">
        <v>798</v>
      </c>
      <c r="R1733">
        <v>0</v>
      </c>
      <c r="S1733">
        <v>47</v>
      </c>
      <c r="T1733">
        <v>308</v>
      </c>
      <c r="U1733">
        <v>0</v>
      </c>
      <c r="V1733">
        <v>236</v>
      </c>
      <c r="W1733">
        <v>0</v>
      </c>
      <c r="X1733">
        <v>191</v>
      </c>
      <c r="Y1733">
        <v>57</v>
      </c>
      <c r="Z1733">
        <v>0</v>
      </c>
      <c r="AA1733">
        <v>55</v>
      </c>
      <c r="AB1733">
        <v>24</v>
      </c>
      <c r="AC1733">
        <v>245</v>
      </c>
      <c r="AD1733">
        <v>0</v>
      </c>
      <c r="AE1733">
        <v>1163</v>
      </c>
      <c r="AF1733">
        <v>2020</v>
      </c>
      <c r="AJ1733">
        <v>4.84</v>
      </c>
      <c r="AK1733" t="str">
        <f t="shared" ref="AK1733:AK1796" si="27">MID(A1733,4,10)</f>
        <v>WZ057-5000</v>
      </c>
    </row>
    <row r="1734" spans="1:37">
      <c r="A1734" t="s">
        <v>3248</v>
      </c>
      <c r="B1734" t="s">
        <v>3247</v>
      </c>
      <c r="C1734" t="s">
        <v>329</v>
      </c>
      <c r="D1734" t="s">
        <v>2180</v>
      </c>
      <c r="E1734">
        <v>50</v>
      </c>
      <c r="F1734">
        <v>4.9000000000000004</v>
      </c>
      <c r="G1734">
        <v>91</v>
      </c>
      <c r="H1734">
        <v>27</v>
      </c>
      <c r="I1734">
        <v>25</v>
      </c>
      <c r="J1734">
        <v>33</v>
      </c>
      <c r="K1734">
        <v>608</v>
      </c>
      <c r="L1734">
        <v>8</v>
      </c>
      <c r="M1734">
        <v>0</v>
      </c>
      <c r="N1734">
        <v>75</v>
      </c>
      <c r="O1734">
        <v>0</v>
      </c>
      <c r="P1734">
        <v>0</v>
      </c>
      <c r="Q1734">
        <v>533</v>
      </c>
      <c r="R1734">
        <v>93</v>
      </c>
      <c r="S1734">
        <v>67</v>
      </c>
      <c r="T1734">
        <v>0</v>
      </c>
      <c r="U1734">
        <v>15</v>
      </c>
      <c r="V1734">
        <v>65</v>
      </c>
      <c r="W1734">
        <v>0</v>
      </c>
      <c r="X1734">
        <v>0</v>
      </c>
      <c r="Y1734">
        <v>100</v>
      </c>
      <c r="Z1734">
        <v>82</v>
      </c>
      <c r="AA1734">
        <v>0</v>
      </c>
      <c r="AB1734">
        <v>36</v>
      </c>
      <c r="AC1734">
        <v>0</v>
      </c>
      <c r="AD1734">
        <v>36</v>
      </c>
      <c r="AE1734">
        <v>401</v>
      </c>
      <c r="AF1734">
        <v>1145</v>
      </c>
      <c r="AJ1734">
        <v>4.84</v>
      </c>
      <c r="AK1734" t="str">
        <f t="shared" si="27"/>
        <v>WZ057-6200</v>
      </c>
    </row>
    <row r="1735" spans="1:37">
      <c r="A1735" t="s">
        <v>3249</v>
      </c>
      <c r="B1735" t="s">
        <v>3250</v>
      </c>
      <c r="C1735" t="s">
        <v>275</v>
      </c>
      <c r="D1735" t="s">
        <v>2180</v>
      </c>
      <c r="E1735">
        <v>43</v>
      </c>
      <c r="F1735">
        <v>-0.1</v>
      </c>
      <c r="G1735">
        <v>185</v>
      </c>
      <c r="H1735">
        <v>290</v>
      </c>
      <c r="I1735">
        <v>390</v>
      </c>
      <c r="J1735">
        <v>276</v>
      </c>
      <c r="K1735">
        <v>0</v>
      </c>
      <c r="L1735">
        <v>49</v>
      </c>
      <c r="M1735">
        <v>0</v>
      </c>
      <c r="N1735">
        <v>154</v>
      </c>
      <c r="O1735">
        <v>0</v>
      </c>
      <c r="P1735">
        <v>0</v>
      </c>
      <c r="Q1735">
        <v>-154</v>
      </c>
      <c r="R1735">
        <v>246</v>
      </c>
      <c r="S1735">
        <v>833</v>
      </c>
      <c r="T1735">
        <v>37</v>
      </c>
      <c r="U1735">
        <v>0</v>
      </c>
      <c r="V1735">
        <v>772</v>
      </c>
      <c r="W1735">
        <v>204</v>
      </c>
      <c r="X1735">
        <v>492</v>
      </c>
      <c r="Y1735">
        <v>0</v>
      </c>
      <c r="Z1735">
        <v>488</v>
      </c>
      <c r="AA1735">
        <v>142</v>
      </c>
      <c r="AB1735">
        <v>53</v>
      </c>
      <c r="AC1735">
        <v>150</v>
      </c>
      <c r="AD1735">
        <v>139</v>
      </c>
      <c r="AE1735">
        <v>3310</v>
      </c>
      <c r="AF1735">
        <v>2093</v>
      </c>
      <c r="AJ1735">
        <v>6.34</v>
      </c>
      <c r="AK1735" t="str">
        <f t="shared" si="27"/>
        <v>WZ062-5000</v>
      </c>
    </row>
    <row r="1736" spans="1:37">
      <c r="A1736" t="s">
        <v>3251</v>
      </c>
      <c r="B1736" t="s">
        <v>3250</v>
      </c>
      <c r="C1736" t="s">
        <v>275</v>
      </c>
      <c r="D1736" t="s">
        <v>2180</v>
      </c>
      <c r="E1736">
        <v>43</v>
      </c>
      <c r="F1736">
        <v>22.8</v>
      </c>
      <c r="G1736">
        <v>28</v>
      </c>
      <c r="H1736">
        <v>25</v>
      </c>
      <c r="I1736">
        <v>20</v>
      </c>
      <c r="J1736">
        <v>21</v>
      </c>
      <c r="K1736">
        <v>2277</v>
      </c>
      <c r="L1736">
        <v>0</v>
      </c>
      <c r="M1736">
        <v>0</v>
      </c>
      <c r="N1736">
        <v>23</v>
      </c>
      <c r="O1736">
        <v>0</v>
      </c>
      <c r="P1736">
        <v>0</v>
      </c>
      <c r="Q1736">
        <v>2254</v>
      </c>
      <c r="R1736">
        <v>0</v>
      </c>
      <c r="S1736">
        <v>23</v>
      </c>
      <c r="T1736">
        <v>26</v>
      </c>
      <c r="U1736">
        <v>25</v>
      </c>
      <c r="V1736">
        <v>16</v>
      </c>
      <c r="W1736">
        <v>32</v>
      </c>
      <c r="X1736">
        <v>0</v>
      </c>
      <c r="Y1736">
        <v>45</v>
      </c>
      <c r="Z1736">
        <v>0</v>
      </c>
      <c r="AA1736">
        <v>75</v>
      </c>
      <c r="AB1736">
        <v>0</v>
      </c>
      <c r="AC1736">
        <v>0</v>
      </c>
      <c r="AD1736">
        <v>10</v>
      </c>
      <c r="AE1736">
        <v>252</v>
      </c>
      <c r="AF1736">
        <v>357</v>
      </c>
      <c r="AJ1736">
        <v>6.13</v>
      </c>
      <c r="AK1736" t="str">
        <f t="shared" si="27"/>
        <v>WZ062-6200</v>
      </c>
    </row>
    <row r="1737" spans="1:37">
      <c r="A1737" t="s">
        <v>3252</v>
      </c>
      <c r="B1737" t="s">
        <v>3253</v>
      </c>
      <c r="C1737" t="s">
        <v>1562</v>
      </c>
      <c r="D1737" t="s">
        <v>2180</v>
      </c>
      <c r="E1737">
        <v>50</v>
      </c>
      <c r="F1737">
        <v>-1.1000000000000001</v>
      </c>
      <c r="G1737">
        <v>69</v>
      </c>
      <c r="H1737">
        <v>13</v>
      </c>
      <c r="I1737">
        <v>49</v>
      </c>
      <c r="J1737">
        <v>69</v>
      </c>
      <c r="K1737">
        <v>0</v>
      </c>
      <c r="L1737">
        <v>51</v>
      </c>
      <c r="M1737">
        <v>0</v>
      </c>
      <c r="N1737">
        <v>58</v>
      </c>
      <c r="O1737">
        <v>0</v>
      </c>
      <c r="P1737">
        <v>0</v>
      </c>
      <c r="Q1737">
        <v>-58</v>
      </c>
      <c r="R1737">
        <v>0</v>
      </c>
      <c r="S1737">
        <v>38</v>
      </c>
      <c r="T1737">
        <v>0</v>
      </c>
      <c r="U1737">
        <v>0</v>
      </c>
      <c r="V1737">
        <v>219</v>
      </c>
      <c r="W1737">
        <v>37</v>
      </c>
      <c r="X1737">
        <v>0</v>
      </c>
      <c r="Y1737">
        <v>60</v>
      </c>
      <c r="Z1737">
        <v>122</v>
      </c>
      <c r="AA1737">
        <v>0</v>
      </c>
      <c r="AB1737">
        <v>192</v>
      </c>
      <c r="AC1737">
        <v>63</v>
      </c>
      <c r="AD1737">
        <v>96</v>
      </c>
      <c r="AE1737">
        <v>827</v>
      </c>
      <c r="AF1737">
        <v>255</v>
      </c>
      <c r="AG1737" t="s">
        <v>2922</v>
      </c>
      <c r="AH1737">
        <v>4</v>
      </c>
      <c r="AI1737">
        <v>172</v>
      </c>
      <c r="AJ1737">
        <v>6.43</v>
      </c>
      <c r="AK1737" t="str">
        <f t="shared" si="27"/>
        <v>WZ063-5000</v>
      </c>
    </row>
    <row r="1738" spans="1:37">
      <c r="A1738" t="s">
        <v>3254</v>
      </c>
      <c r="B1738" t="s">
        <v>3253</v>
      </c>
      <c r="C1738" t="s">
        <v>275</v>
      </c>
      <c r="D1738" t="s">
        <v>2180</v>
      </c>
      <c r="E1738">
        <v>50</v>
      </c>
      <c r="F1738">
        <v>7.8</v>
      </c>
      <c r="G1738">
        <v>18</v>
      </c>
      <c r="H1738">
        <v>53</v>
      </c>
      <c r="I1738">
        <v>39</v>
      </c>
      <c r="J1738">
        <v>19</v>
      </c>
      <c r="K1738">
        <v>1650</v>
      </c>
      <c r="L1738">
        <v>0</v>
      </c>
      <c r="M1738">
        <v>0</v>
      </c>
      <c r="N1738">
        <v>15</v>
      </c>
      <c r="O1738">
        <v>0</v>
      </c>
      <c r="P1738">
        <v>0</v>
      </c>
      <c r="Q1738">
        <v>1635</v>
      </c>
      <c r="R1738">
        <v>0</v>
      </c>
      <c r="S1738">
        <v>40</v>
      </c>
      <c r="T1738">
        <v>93</v>
      </c>
      <c r="U1738">
        <v>25</v>
      </c>
      <c r="V1738">
        <v>47</v>
      </c>
      <c r="W1738">
        <v>0</v>
      </c>
      <c r="X1738">
        <v>27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232</v>
      </c>
      <c r="AF1738">
        <v>293</v>
      </c>
      <c r="AJ1738">
        <v>5.84</v>
      </c>
      <c r="AK1738" t="str">
        <f t="shared" si="27"/>
        <v>WZ063-6200</v>
      </c>
    </row>
    <row r="1739" spans="1:37">
      <c r="A1739" t="s">
        <v>3255</v>
      </c>
      <c r="B1739" t="s">
        <v>3256</v>
      </c>
      <c r="C1739" t="s">
        <v>110</v>
      </c>
      <c r="D1739" t="s">
        <v>3257</v>
      </c>
      <c r="E1739">
        <v>50</v>
      </c>
      <c r="F1739">
        <v>0</v>
      </c>
      <c r="G1739">
        <v>0</v>
      </c>
      <c r="H1739">
        <v>0</v>
      </c>
      <c r="I1739">
        <v>4</v>
      </c>
      <c r="J1739">
        <v>5</v>
      </c>
      <c r="K1739">
        <v>150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150</v>
      </c>
      <c r="R1739">
        <v>0</v>
      </c>
      <c r="S1739">
        <v>0</v>
      </c>
      <c r="T1739">
        <v>0</v>
      </c>
      <c r="U1739">
        <v>0</v>
      </c>
      <c r="V1739">
        <v>23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37</v>
      </c>
      <c r="AC1739">
        <v>0</v>
      </c>
      <c r="AD1739">
        <v>0</v>
      </c>
      <c r="AE1739">
        <v>60</v>
      </c>
      <c r="AF1739">
        <v>86</v>
      </c>
      <c r="AJ1739">
        <v>4.1500000000000004</v>
      </c>
      <c r="AK1739" t="str">
        <f t="shared" si="27"/>
        <v>WZ101-5000</v>
      </c>
    </row>
    <row r="1740" spans="1:37">
      <c r="A1740" t="s">
        <v>3258</v>
      </c>
      <c r="B1740" t="s">
        <v>3259</v>
      </c>
      <c r="C1740" t="s">
        <v>110</v>
      </c>
      <c r="D1740" t="s">
        <v>3260</v>
      </c>
      <c r="E1740">
        <v>50</v>
      </c>
      <c r="F1740">
        <v>0</v>
      </c>
      <c r="G1740">
        <v>1</v>
      </c>
      <c r="H1740">
        <v>0</v>
      </c>
      <c r="I1740">
        <v>1</v>
      </c>
      <c r="J1740">
        <v>1</v>
      </c>
      <c r="K1740">
        <v>218</v>
      </c>
      <c r="L1740">
        <v>0</v>
      </c>
      <c r="M1740">
        <v>0</v>
      </c>
      <c r="N1740">
        <v>1</v>
      </c>
      <c r="O1740">
        <v>0</v>
      </c>
      <c r="P1740">
        <v>0</v>
      </c>
      <c r="Q1740">
        <v>217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4</v>
      </c>
      <c r="X1740">
        <v>0</v>
      </c>
      <c r="Y1740">
        <v>0</v>
      </c>
      <c r="Z1740">
        <v>0</v>
      </c>
      <c r="AA1740">
        <v>0</v>
      </c>
      <c r="AB1740">
        <v>4</v>
      </c>
      <c r="AC1740">
        <v>0</v>
      </c>
      <c r="AD1740">
        <v>0</v>
      </c>
      <c r="AE1740">
        <v>8</v>
      </c>
      <c r="AF1740">
        <v>134</v>
      </c>
      <c r="AJ1740">
        <v>4.1500000000000004</v>
      </c>
      <c r="AK1740" t="str">
        <f t="shared" si="27"/>
        <v>WZ101-6200</v>
      </c>
    </row>
    <row r="1741" spans="1:37">
      <c r="A1741" t="s">
        <v>3261</v>
      </c>
      <c r="B1741" t="s">
        <v>3262</v>
      </c>
      <c r="C1741" t="s">
        <v>329</v>
      </c>
      <c r="D1741" t="s">
        <v>388</v>
      </c>
      <c r="E1741">
        <v>50</v>
      </c>
      <c r="F1741">
        <v>0</v>
      </c>
      <c r="G1741">
        <v>237</v>
      </c>
      <c r="H1741">
        <v>0</v>
      </c>
      <c r="I1741">
        <v>15</v>
      </c>
      <c r="J1741">
        <v>28</v>
      </c>
      <c r="K1741">
        <v>907</v>
      </c>
      <c r="L1741">
        <v>4</v>
      </c>
      <c r="M1741">
        <v>0</v>
      </c>
      <c r="N1741">
        <v>198</v>
      </c>
      <c r="O1741">
        <v>0</v>
      </c>
      <c r="P1741">
        <v>0</v>
      </c>
      <c r="Q1741">
        <v>709</v>
      </c>
      <c r="R1741">
        <v>85</v>
      </c>
      <c r="S1741">
        <v>0</v>
      </c>
      <c r="T1741">
        <v>0</v>
      </c>
      <c r="U1741">
        <v>0</v>
      </c>
      <c r="V1741">
        <v>8</v>
      </c>
      <c r="W1741">
        <v>0</v>
      </c>
      <c r="X1741">
        <v>81</v>
      </c>
      <c r="Y1741">
        <v>26</v>
      </c>
      <c r="Z1741">
        <v>75</v>
      </c>
      <c r="AA1741">
        <v>0</v>
      </c>
      <c r="AB1741">
        <v>108</v>
      </c>
      <c r="AC1741">
        <v>0</v>
      </c>
      <c r="AD1741">
        <v>43</v>
      </c>
      <c r="AE1741">
        <v>341</v>
      </c>
      <c r="AF1741">
        <v>798</v>
      </c>
      <c r="AJ1741">
        <v>6.14</v>
      </c>
      <c r="AK1741" t="str">
        <f t="shared" si="27"/>
        <v>WZ200-5000</v>
      </c>
    </row>
    <row r="1742" spans="1:37">
      <c r="A1742" t="s">
        <v>3263</v>
      </c>
      <c r="B1742" t="s">
        <v>3262</v>
      </c>
      <c r="C1742" t="s">
        <v>329</v>
      </c>
      <c r="D1742" t="s">
        <v>388</v>
      </c>
      <c r="E1742">
        <v>50</v>
      </c>
      <c r="F1742">
        <v>0</v>
      </c>
      <c r="G1742">
        <v>0</v>
      </c>
      <c r="H1742">
        <v>0</v>
      </c>
      <c r="I1742">
        <v>4</v>
      </c>
      <c r="J1742">
        <v>7</v>
      </c>
      <c r="K1742">
        <v>1184</v>
      </c>
      <c r="L1742">
        <v>1</v>
      </c>
      <c r="M1742">
        <v>0</v>
      </c>
      <c r="N1742">
        <v>0</v>
      </c>
      <c r="O1742">
        <v>0</v>
      </c>
      <c r="P1742">
        <v>0</v>
      </c>
      <c r="Q1742">
        <v>1184</v>
      </c>
      <c r="R1742">
        <v>22</v>
      </c>
      <c r="S1742">
        <v>0</v>
      </c>
      <c r="T1742">
        <v>0</v>
      </c>
      <c r="U1742">
        <v>0</v>
      </c>
      <c r="V1742">
        <v>0</v>
      </c>
      <c r="W1742">
        <v>21</v>
      </c>
      <c r="X1742">
        <v>0</v>
      </c>
      <c r="Y1742">
        <v>0</v>
      </c>
      <c r="Z1742">
        <v>0</v>
      </c>
      <c r="AA1742">
        <v>0</v>
      </c>
      <c r="AB1742">
        <v>57</v>
      </c>
      <c r="AC1742">
        <v>0</v>
      </c>
      <c r="AD1742">
        <v>0</v>
      </c>
      <c r="AE1742">
        <v>78</v>
      </c>
      <c r="AF1742">
        <v>178</v>
      </c>
      <c r="AJ1742">
        <v>6.14</v>
      </c>
      <c r="AK1742" t="str">
        <f t="shared" si="27"/>
        <v>WZ200-6200</v>
      </c>
    </row>
    <row r="1743" spans="1:37">
      <c r="A1743" t="s">
        <v>3264</v>
      </c>
      <c r="B1743" t="s">
        <v>3265</v>
      </c>
      <c r="C1743" t="s">
        <v>275</v>
      </c>
      <c r="D1743" t="s">
        <v>3266</v>
      </c>
      <c r="E1743">
        <v>50</v>
      </c>
      <c r="F1743">
        <v>0.4</v>
      </c>
      <c r="G1743">
        <v>274</v>
      </c>
      <c r="H1743">
        <v>645</v>
      </c>
      <c r="I1743">
        <v>682</v>
      </c>
      <c r="J1743">
        <v>782</v>
      </c>
      <c r="K1743">
        <v>1299</v>
      </c>
      <c r="L1743">
        <v>622</v>
      </c>
      <c r="M1743">
        <v>0</v>
      </c>
      <c r="N1743">
        <v>228</v>
      </c>
      <c r="O1743">
        <v>0</v>
      </c>
      <c r="P1743">
        <v>0</v>
      </c>
      <c r="Q1743">
        <v>1071</v>
      </c>
      <c r="R1743">
        <v>907</v>
      </c>
      <c r="S1743">
        <v>639</v>
      </c>
      <c r="T1743">
        <v>25</v>
      </c>
      <c r="U1743">
        <v>1272</v>
      </c>
      <c r="V1743">
        <v>1266</v>
      </c>
      <c r="W1743">
        <v>142</v>
      </c>
      <c r="X1743">
        <v>748</v>
      </c>
      <c r="Y1743">
        <v>574</v>
      </c>
      <c r="Z1743">
        <v>322</v>
      </c>
      <c r="AA1743">
        <v>1126</v>
      </c>
      <c r="AB1743">
        <v>16</v>
      </c>
      <c r="AC1743">
        <v>1023</v>
      </c>
      <c r="AD1743">
        <v>2227</v>
      </c>
      <c r="AE1743">
        <v>9380</v>
      </c>
      <c r="AF1743">
        <v>4291</v>
      </c>
      <c r="AJ1743">
        <v>4.18</v>
      </c>
      <c r="AK1743" t="str">
        <f t="shared" si="27"/>
        <v>WZ201-5000</v>
      </c>
    </row>
    <row r="1744" spans="1:37">
      <c r="A1744" t="s">
        <v>3267</v>
      </c>
      <c r="B1744" t="s">
        <v>3265</v>
      </c>
      <c r="C1744" t="s">
        <v>1562</v>
      </c>
      <c r="D1744" t="s">
        <v>3268</v>
      </c>
      <c r="E1744">
        <v>50</v>
      </c>
      <c r="F1744">
        <v>1.9</v>
      </c>
      <c r="G1744">
        <v>214</v>
      </c>
      <c r="H1744">
        <v>333</v>
      </c>
      <c r="I1744">
        <v>188</v>
      </c>
      <c r="J1744">
        <v>246</v>
      </c>
      <c r="K1744">
        <v>2765</v>
      </c>
      <c r="L1744">
        <v>592</v>
      </c>
      <c r="M1744">
        <v>0</v>
      </c>
      <c r="N1744">
        <v>178</v>
      </c>
      <c r="O1744">
        <v>0</v>
      </c>
      <c r="P1744">
        <v>0</v>
      </c>
      <c r="Q1744">
        <v>2587</v>
      </c>
      <c r="R1744">
        <v>508</v>
      </c>
      <c r="S1744">
        <v>131</v>
      </c>
      <c r="T1744">
        <v>0</v>
      </c>
      <c r="U1744">
        <v>868</v>
      </c>
      <c r="V1744">
        <v>0</v>
      </c>
      <c r="W1744">
        <v>131</v>
      </c>
      <c r="X1744">
        <v>0</v>
      </c>
      <c r="Y1744">
        <v>0</v>
      </c>
      <c r="Z1744">
        <v>729</v>
      </c>
      <c r="AA1744">
        <v>94</v>
      </c>
      <c r="AB1744">
        <v>244</v>
      </c>
      <c r="AC1744">
        <v>254</v>
      </c>
      <c r="AD1744">
        <v>495</v>
      </c>
      <c r="AE1744">
        <v>2946</v>
      </c>
      <c r="AF1744">
        <v>2280</v>
      </c>
      <c r="AG1744" t="s">
        <v>3269</v>
      </c>
      <c r="AH1744">
        <v>1</v>
      </c>
      <c r="AI1744">
        <v>340</v>
      </c>
      <c r="AJ1744">
        <v>4.51</v>
      </c>
      <c r="AK1744" t="str">
        <f t="shared" si="27"/>
        <v>WZ201-6200</v>
      </c>
    </row>
    <row r="1745" spans="1:37">
      <c r="A1745" t="s">
        <v>3270</v>
      </c>
      <c r="B1745" t="s">
        <v>3271</v>
      </c>
      <c r="C1745" t="s">
        <v>318</v>
      </c>
      <c r="D1745" t="s">
        <v>3272</v>
      </c>
      <c r="E1745">
        <v>50</v>
      </c>
      <c r="F1745">
        <v>-0.1</v>
      </c>
      <c r="G1745">
        <v>17</v>
      </c>
      <c r="H1745">
        <v>33</v>
      </c>
      <c r="I1745">
        <v>36</v>
      </c>
      <c r="J1745">
        <v>35</v>
      </c>
      <c r="K1745">
        <v>0</v>
      </c>
      <c r="L1745">
        <v>68</v>
      </c>
      <c r="M1745">
        <v>0</v>
      </c>
      <c r="N1745">
        <v>14</v>
      </c>
      <c r="O1745">
        <v>0</v>
      </c>
      <c r="P1745">
        <v>0</v>
      </c>
      <c r="Q1745">
        <v>-14</v>
      </c>
      <c r="R1745">
        <v>0</v>
      </c>
      <c r="S1745">
        <v>60</v>
      </c>
      <c r="T1745">
        <v>38</v>
      </c>
      <c r="U1745">
        <v>0</v>
      </c>
      <c r="V1745">
        <v>116</v>
      </c>
      <c r="W1745">
        <v>0</v>
      </c>
      <c r="X1745">
        <v>0</v>
      </c>
      <c r="Y1745">
        <v>52</v>
      </c>
      <c r="Z1745">
        <v>14</v>
      </c>
      <c r="AA1745">
        <v>53</v>
      </c>
      <c r="AB1745">
        <v>0</v>
      </c>
      <c r="AC1745">
        <v>0</v>
      </c>
      <c r="AD1745">
        <v>86</v>
      </c>
      <c r="AE1745">
        <v>419</v>
      </c>
      <c r="AF1745">
        <v>487</v>
      </c>
      <c r="AJ1745">
        <v>5.0199999999999996</v>
      </c>
      <c r="AK1745" t="str">
        <f t="shared" si="27"/>
        <v>WZ204-5000</v>
      </c>
    </row>
    <row r="1746" spans="1:37">
      <c r="A1746" t="s">
        <v>3273</v>
      </c>
      <c r="B1746" t="s">
        <v>3271</v>
      </c>
      <c r="C1746" t="s">
        <v>318</v>
      </c>
      <c r="D1746" t="s">
        <v>3274</v>
      </c>
      <c r="E1746">
        <v>50</v>
      </c>
      <c r="F1746">
        <v>11</v>
      </c>
      <c r="G1746">
        <v>24</v>
      </c>
      <c r="H1746">
        <v>7</v>
      </c>
      <c r="I1746">
        <v>4</v>
      </c>
      <c r="J1746">
        <v>11</v>
      </c>
      <c r="K1746">
        <v>329</v>
      </c>
      <c r="L1746">
        <v>0</v>
      </c>
      <c r="M1746">
        <v>0</v>
      </c>
      <c r="N1746">
        <v>20</v>
      </c>
      <c r="O1746">
        <v>0</v>
      </c>
      <c r="P1746">
        <v>0</v>
      </c>
      <c r="Q1746">
        <v>309</v>
      </c>
      <c r="R1746">
        <v>0</v>
      </c>
      <c r="S1746">
        <v>21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58</v>
      </c>
      <c r="Z1746">
        <v>21</v>
      </c>
      <c r="AA1746">
        <v>0</v>
      </c>
      <c r="AB1746">
        <v>0</v>
      </c>
      <c r="AC1746">
        <v>0</v>
      </c>
      <c r="AD1746">
        <v>31</v>
      </c>
      <c r="AE1746">
        <v>131</v>
      </c>
      <c r="AF1746">
        <v>95</v>
      </c>
      <c r="AJ1746">
        <v>5.07</v>
      </c>
      <c r="AK1746" t="str">
        <f t="shared" si="27"/>
        <v>WZ204-6200</v>
      </c>
    </row>
    <row r="1747" spans="1:37">
      <c r="A1747" t="s">
        <v>3275</v>
      </c>
      <c r="B1747" t="s">
        <v>3276</v>
      </c>
      <c r="C1747" t="s">
        <v>318</v>
      </c>
      <c r="E1747">
        <v>50</v>
      </c>
      <c r="F1747">
        <v>2.7</v>
      </c>
      <c r="G1747">
        <v>49</v>
      </c>
      <c r="H1747">
        <v>199</v>
      </c>
      <c r="I1747">
        <v>165</v>
      </c>
      <c r="J1747">
        <v>157</v>
      </c>
      <c r="K1747">
        <v>2192</v>
      </c>
      <c r="L1747">
        <v>17</v>
      </c>
      <c r="M1747">
        <v>0</v>
      </c>
      <c r="N1747">
        <v>41</v>
      </c>
      <c r="O1747">
        <v>0</v>
      </c>
      <c r="P1747">
        <v>0</v>
      </c>
      <c r="Q1747">
        <v>2151</v>
      </c>
      <c r="R1747">
        <v>5</v>
      </c>
      <c r="S1747">
        <v>161</v>
      </c>
      <c r="T1747">
        <v>315</v>
      </c>
      <c r="U1747">
        <v>121</v>
      </c>
      <c r="V1747">
        <v>246</v>
      </c>
      <c r="W1747">
        <v>109</v>
      </c>
      <c r="X1747">
        <v>38</v>
      </c>
      <c r="Y1747">
        <v>0</v>
      </c>
      <c r="Z1747">
        <v>229</v>
      </c>
      <c r="AA1747">
        <v>442</v>
      </c>
      <c r="AB1747">
        <v>226</v>
      </c>
      <c r="AC1747">
        <v>0</v>
      </c>
      <c r="AD1747">
        <v>0</v>
      </c>
      <c r="AE1747">
        <v>1887</v>
      </c>
      <c r="AF1747">
        <v>2634</v>
      </c>
      <c r="AJ1747">
        <v>5.18</v>
      </c>
      <c r="AK1747" t="str">
        <f t="shared" si="27"/>
        <v>WZ207-5000</v>
      </c>
    </row>
    <row r="1748" spans="1:37">
      <c r="A1748" t="s">
        <v>3277</v>
      </c>
      <c r="B1748" t="s">
        <v>3278</v>
      </c>
      <c r="C1748" t="s">
        <v>318</v>
      </c>
      <c r="E1748">
        <v>50</v>
      </c>
      <c r="F1748">
        <v>0.8</v>
      </c>
      <c r="G1748">
        <v>0</v>
      </c>
      <c r="H1748">
        <v>73</v>
      </c>
      <c r="I1748">
        <v>39</v>
      </c>
      <c r="J1748">
        <v>23</v>
      </c>
      <c r="K1748">
        <v>226</v>
      </c>
      <c r="L1748">
        <v>29</v>
      </c>
      <c r="M1748">
        <v>0</v>
      </c>
      <c r="N1748">
        <v>0</v>
      </c>
      <c r="O1748">
        <v>0</v>
      </c>
      <c r="P1748">
        <v>0</v>
      </c>
      <c r="Q1748">
        <v>226</v>
      </c>
      <c r="R1748">
        <v>68</v>
      </c>
      <c r="S1748">
        <v>66</v>
      </c>
      <c r="T1748">
        <v>138</v>
      </c>
      <c r="U1748">
        <v>15</v>
      </c>
      <c r="V1748">
        <v>15</v>
      </c>
      <c r="W1748">
        <v>0</v>
      </c>
      <c r="X1748">
        <v>0</v>
      </c>
      <c r="Y1748">
        <v>0</v>
      </c>
      <c r="Z1748">
        <v>0</v>
      </c>
      <c r="AA1748">
        <v>2</v>
      </c>
      <c r="AB1748">
        <v>41</v>
      </c>
      <c r="AC1748">
        <v>0</v>
      </c>
      <c r="AD1748">
        <v>0</v>
      </c>
      <c r="AE1748">
        <v>277</v>
      </c>
      <c r="AF1748">
        <v>495</v>
      </c>
      <c r="AJ1748">
        <v>5.18</v>
      </c>
      <c r="AK1748" t="str">
        <f t="shared" si="27"/>
        <v>WZ207-6200</v>
      </c>
    </row>
    <row r="1749" spans="1:37">
      <c r="A1749" t="s">
        <v>3279</v>
      </c>
      <c r="B1749" t="s">
        <v>3280</v>
      </c>
      <c r="C1749" t="s">
        <v>313</v>
      </c>
      <c r="E1749">
        <v>43</v>
      </c>
      <c r="F1749">
        <v>0</v>
      </c>
      <c r="G1749">
        <v>0</v>
      </c>
      <c r="H1749">
        <v>0</v>
      </c>
      <c r="I1749">
        <v>10</v>
      </c>
      <c r="J1749">
        <v>8</v>
      </c>
      <c r="K1749">
        <v>1415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1415</v>
      </c>
      <c r="R1749">
        <v>0</v>
      </c>
      <c r="S1749">
        <v>0</v>
      </c>
      <c r="T1749">
        <v>0</v>
      </c>
      <c r="U1749">
        <v>0</v>
      </c>
      <c r="V1749">
        <v>20</v>
      </c>
      <c r="W1749">
        <v>0</v>
      </c>
      <c r="X1749">
        <v>41</v>
      </c>
      <c r="Y1749">
        <v>0</v>
      </c>
      <c r="Z1749">
        <v>0</v>
      </c>
      <c r="AA1749">
        <v>17</v>
      </c>
      <c r="AB1749">
        <v>0</v>
      </c>
      <c r="AC1749">
        <v>16</v>
      </c>
      <c r="AD1749">
        <v>0</v>
      </c>
      <c r="AE1749">
        <v>94</v>
      </c>
      <c r="AF1749">
        <v>83</v>
      </c>
      <c r="AJ1749">
        <v>5.58</v>
      </c>
      <c r="AK1749" t="str">
        <f t="shared" si="27"/>
        <v>WZ209-5000</v>
      </c>
    </row>
    <row r="1750" spans="1:37">
      <c r="A1750" t="s">
        <v>3281</v>
      </c>
      <c r="B1750" t="s">
        <v>3280</v>
      </c>
      <c r="C1750" t="s">
        <v>313</v>
      </c>
      <c r="E1750">
        <v>43</v>
      </c>
      <c r="F1750">
        <v>5.4</v>
      </c>
      <c r="G1750">
        <v>0</v>
      </c>
      <c r="H1750">
        <v>69</v>
      </c>
      <c r="I1750">
        <v>59</v>
      </c>
      <c r="J1750">
        <v>38</v>
      </c>
      <c r="K1750">
        <v>1503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1503</v>
      </c>
      <c r="R1750">
        <v>0</v>
      </c>
      <c r="S1750">
        <v>132</v>
      </c>
      <c r="T1750">
        <v>0</v>
      </c>
      <c r="U1750">
        <v>75</v>
      </c>
      <c r="V1750">
        <v>12</v>
      </c>
      <c r="W1750">
        <v>0</v>
      </c>
      <c r="X1750">
        <v>136</v>
      </c>
      <c r="Y1750">
        <v>40</v>
      </c>
      <c r="Z1750">
        <v>0</v>
      </c>
      <c r="AA1750">
        <v>20</v>
      </c>
      <c r="AB1750">
        <v>9</v>
      </c>
      <c r="AC1750">
        <v>26</v>
      </c>
      <c r="AD1750">
        <v>0</v>
      </c>
      <c r="AE1750">
        <v>450</v>
      </c>
      <c r="AF1750">
        <v>159</v>
      </c>
      <c r="AJ1750">
        <v>5.33</v>
      </c>
      <c r="AK1750" t="str">
        <f t="shared" si="27"/>
        <v>WZ209-6200</v>
      </c>
    </row>
    <row r="1751" spans="1:37">
      <c r="A1751" t="s">
        <v>3282</v>
      </c>
      <c r="B1751" t="s">
        <v>3283</v>
      </c>
      <c r="C1751" t="s">
        <v>110</v>
      </c>
      <c r="E1751">
        <v>50</v>
      </c>
      <c r="F1751">
        <v>0</v>
      </c>
      <c r="G1751">
        <v>43</v>
      </c>
      <c r="H1751">
        <v>0</v>
      </c>
      <c r="I1751">
        <v>16</v>
      </c>
      <c r="J1751">
        <v>16</v>
      </c>
      <c r="K1751">
        <v>219</v>
      </c>
      <c r="L1751">
        <v>20</v>
      </c>
      <c r="M1751">
        <v>0</v>
      </c>
      <c r="N1751">
        <v>36</v>
      </c>
      <c r="O1751">
        <v>0</v>
      </c>
      <c r="P1751">
        <v>0</v>
      </c>
      <c r="Q1751">
        <v>183</v>
      </c>
      <c r="R1751">
        <v>0</v>
      </c>
      <c r="S1751">
        <v>0</v>
      </c>
      <c r="T1751">
        <v>0</v>
      </c>
      <c r="U1751">
        <v>0</v>
      </c>
      <c r="V1751">
        <v>72</v>
      </c>
      <c r="W1751">
        <v>1</v>
      </c>
      <c r="X1751">
        <v>22</v>
      </c>
      <c r="Y1751">
        <v>12</v>
      </c>
      <c r="Z1751">
        <v>6</v>
      </c>
      <c r="AA1751">
        <v>25</v>
      </c>
      <c r="AB1751">
        <v>52</v>
      </c>
      <c r="AC1751">
        <v>0</v>
      </c>
      <c r="AD1751">
        <v>0</v>
      </c>
      <c r="AE1751">
        <v>190</v>
      </c>
      <c r="AF1751">
        <v>184</v>
      </c>
      <c r="AJ1751">
        <v>4.25</v>
      </c>
      <c r="AK1751" t="str">
        <f t="shared" si="27"/>
        <v>WZ301-5000</v>
      </c>
    </row>
    <row r="1752" spans="1:37">
      <c r="A1752" t="s">
        <v>3284</v>
      </c>
      <c r="B1752" t="s">
        <v>3285</v>
      </c>
      <c r="C1752" t="s">
        <v>110</v>
      </c>
      <c r="D1752" t="s">
        <v>3286</v>
      </c>
      <c r="E1752">
        <v>50</v>
      </c>
      <c r="F1752">
        <v>19.100000000000001</v>
      </c>
      <c r="G1752">
        <v>18</v>
      </c>
      <c r="H1752">
        <v>23</v>
      </c>
      <c r="I1752">
        <v>15</v>
      </c>
      <c r="J1752">
        <v>16</v>
      </c>
      <c r="K1752">
        <v>1793</v>
      </c>
      <c r="L1752">
        <v>1</v>
      </c>
      <c r="M1752">
        <v>0</v>
      </c>
      <c r="N1752">
        <v>15</v>
      </c>
      <c r="O1752">
        <v>0</v>
      </c>
      <c r="P1752">
        <v>0</v>
      </c>
      <c r="Q1752">
        <v>1778</v>
      </c>
      <c r="R1752">
        <v>95</v>
      </c>
      <c r="S1752">
        <v>17</v>
      </c>
      <c r="T1752">
        <v>0</v>
      </c>
      <c r="U1752">
        <v>53</v>
      </c>
      <c r="V1752">
        <v>0</v>
      </c>
      <c r="W1752">
        <v>18</v>
      </c>
      <c r="X1752">
        <v>0</v>
      </c>
      <c r="Y1752">
        <v>10</v>
      </c>
      <c r="Z1752">
        <v>29</v>
      </c>
      <c r="AA1752">
        <v>60</v>
      </c>
      <c r="AB1752">
        <v>0</v>
      </c>
      <c r="AC1752">
        <v>0</v>
      </c>
      <c r="AD1752">
        <v>0</v>
      </c>
      <c r="AE1752">
        <v>187</v>
      </c>
      <c r="AF1752">
        <v>369</v>
      </c>
      <c r="AJ1752">
        <v>4.25</v>
      </c>
      <c r="AK1752" t="str">
        <f t="shared" si="27"/>
        <v>WZ301-6200</v>
      </c>
    </row>
    <row r="1753" spans="1:37">
      <c r="A1753" t="s">
        <v>3287</v>
      </c>
      <c r="B1753" t="s">
        <v>3288</v>
      </c>
      <c r="C1753" t="s">
        <v>329</v>
      </c>
      <c r="D1753" t="s">
        <v>3289</v>
      </c>
      <c r="E1753">
        <v>50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226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226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J1753">
        <v>4.75</v>
      </c>
      <c r="AK1753" t="str">
        <f t="shared" si="27"/>
        <v>WZ484-6200</v>
      </c>
    </row>
    <row r="1754" spans="1:37">
      <c r="A1754" t="s">
        <v>3290</v>
      </c>
      <c r="B1754" t="s">
        <v>3291</v>
      </c>
      <c r="C1754" t="s">
        <v>110</v>
      </c>
      <c r="D1754" t="s">
        <v>3292</v>
      </c>
      <c r="E1754">
        <v>50</v>
      </c>
      <c r="F1754">
        <v>100.3</v>
      </c>
      <c r="G1754">
        <v>0</v>
      </c>
      <c r="H1754">
        <v>2</v>
      </c>
      <c r="I1754">
        <v>1</v>
      </c>
      <c r="J1754">
        <v>5</v>
      </c>
      <c r="K1754">
        <v>802</v>
      </c>
      <c r="L1754">
        <v>42</v>
      </c>
      <c r="M1754">
        <v>0</v>
      </c>
      <c r="N1754">
        <v>0</v>
      </c>
      <c r="O1754">
        <v>0</v>
      </c>
      <c r="P1754">
        <v>0</v>
      </c>
      <c r="Q1754">
        <v>802</v>
      </c>
      <c r="R1754">
        <v>0</v>
      </c>
      <c r="S1754">
        <v>0</v>
      </c>
      <c r="T1754">
        <v>0</v>
      </c>
      <c r="U1754">
        <v>6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57</v>
      </c>
      <c r="AC1754">
        <v>0</v>
      </c>
      <c r="AD1754">
        <v>0</v>
      </c>
      <c r="AE1754">
        <v>63</v>
      </c>
      <c r="AF1754">
        <v>372</v>
      </c>
      <c r="AJ1754">
        <v>4.25</v>
      </c>
      <c r="AK1754" t="str">
        <f t="shared" si="27"/>
        <v>WZ501-5000</v>
      </c>
    </row>
    <row r="1755" spans="1:37">
      <c r="A1755" t="s">
        <v>3293</v>
      </c>
      <c r="B1755" t="s">
        <v>3291</v>
      </c>
      <c r="C1755" t="s">
        <v>110</v>
      </c>
      <c r="D1755" t="s">
        <v>3292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2</v>
      </c>
      <c r="K1755">
        <v>878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878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21</v>
      </c>
      <c r="AE1755">
        <v>21</v>
      </c>
      <c r="AF1755">
        <v>82</v>
      </c>
      <c r="AJ1755">
        <v>4.25</v>
      </c>
      <c r="AK1755" t="str">
        <f t="shared" si="27"/>
        <v>WZ501-6200</v>
      </c>
    </row>
    <row r="1756" spans="1:37">
      <c r="A1756" t="s">
        <v>3294</v>
      </c>
      <c r="B1756" t="s">
        <v>3295</v>
      </c>
      <c r="C1756" t="s">
        <v>110</v>
      </c>
      <c r="D1756" t="s">
        <v>3296</v>
      </c>
      <c r="E1756">
        <v>65</v>
      </c>
      <c r="F1756">
        <v>-0.1</v>
      </c>
      <c r="G1756">
        <v>45</v>
      </c>
      <c r="H1756">
        <v>131</v>
      </c>
      <c r="I1756">
        <v>72</v>
      </c>
      <c r="J1756">
        <v>55</v>
      </c>
      <c r="K1756">
        <v>0</v>
      </c>
      <c r="L1756">
        <v>21</v>
      </c>
      <c r="M1756">
        <v>0</v>
      </c>
      <c r="N1756">
        <v>38</v>
      </c>
      <c r="O1756">
        <v>0</v>
      </c>
      <c r="P1756">
        <v>0</v>
      </c>
      <c r="Q1756">
        <v>-38</v>
      </c>
      <c r="R1756">
        <v>0</v>
      </c>
      <c r="S1756">
        <v>72</v>
      </c>
      <c r="T1756">
        <v>278</v>
      </c>
      <c r="U1756">
        <v>44</v>
      </c>
      <c r="V1756">
        <v>0</v>
      </c>
      <c r="W1756">
        <v>0</v>
      </c>
      <c r="X1756">
        <v>39</v>
      </c>
      <c r="Y1756">
        <v>23</v>
      </c>
      <c r="Z1756">
        <v>0</v>
      </c>
      <c r="AA1756">
        <v>0</v>
      </c>
      <c r="AB1756">
        <v>101</v>
      </c>
      <c r="AC1756">
        <v>28</v>
      </c>
      <c r="AD1756">
        <v>73</v>
      </c>
      <c r="AE1756">
        <v>658</v>
      </c>
      <c r="AF1756">
        <v>158</v>
      </c>
      <c r="AJ1756">
        <v>4.25</v>
      </c>
      <c r="AK1756" t="str">
        <f t="shared" si="27"/>
        <v>WZ513-5000</v>
      </c>
    </row>
    <row r="1757" spans="1:37">
      <c r="A1757" t="s">
        <v>3297</v>
      </c>
      <c r="B1757" t="s">
        <v>3298</v>
      </c>
      <c r="C1757" t="s">
        <v>110</v>
      </c>
      <c r="D1757" t="s">
        <v>3296</v>
      </c>
      <c r="E1757">
        <v>65</v>
      </c>
      <c r="F1757">
        <v>38.5</v>
      </c>
      <c r="G1757">
        <v>0</v>
      </c>
      <c r="H1757">
        <v>19</v>
      </c>
      <c r="I1757">
        <v>10</v>
      </c>
      <c r="J1757">
        <v>24</v>
      </c>
      <c r="K1757">
        <v>2979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2979</v>
      </c>
      <c r="R1757">
        <v>0</v>
      </c>
      <c r="S1757">
        <v>58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153</v>
      </c>
      <c r="AC1757">
        <v>54</v>
      </c>
      <c r="AD1757">
        <v>22</v>
      </c>
      <c r="AE1757">
        <v>287</v>
      </c>
      <c r="AF1757">
        <v>954</v>
      </c>
      <c r="AJ1757">
        <v>4.25</v>
      </c>
      <c r="AK1757" t="str">
        <f t="shared" si="27"/>
        <v>WZ513-6200</v>
      </c>
    </row>
    <row r="1758" spans="1:37">
      <c r="A1758" t="s">
        <v>3299</v>
      </c>
      <c r="B1758" t="s">
        <v>3300</v>
      </c>
      <c r="C1758" t="s">
        <v>318</v>
      </c>
      <c r="D1758" t="s">
        <v>3301</v>
      </c>
      <c r="E1758">
        <v>50</v>
      </c>
      <c r="F1758">
        <v>1</v>
      </c>
      <c r="G1758">
        <v>38</v>
      </c>
      <c r="H1758">
        <v>164</v>
      </c>
      <c r="I1758">
        <v>180</v>
      </c>
      <c r="J1758">
        <v>226</v>
      </c>
      <c r="K1758">
        <v>701</v>
      </c>
      <c r="L1758">
        <v>200</v>
      </c>
      <c r="M1758">
        <v>0</v>
      </c>
      <c r="N1758">
        <v>31</v>
      </c>
      <c r="O1758">
        <v>0</v>
      </c>
      <c r="P1758">
        <v>0</v>
      </c>
      <c r="Q1758">
        <v>670</v>
      </c>
      <c r="R1758">
        <v>117</v>
      </c>
      <c r="S1758">
        <v>0</v>
      </c>
      <c r="T1758">
        <v>221</v>
      </c>
      <c r="U1758">
        <v>270</v>
      </c>
      <c r="V1758">
        <v>382</v>
      </c>
      <c r="W1758">
        <v>101</v>
      </c>
      <c r="X1758">
        <v>104</v>
      </c>
      <c r="Y1758">
        <v>141</v>
      </c>
      <c r="Z1758">
        <v>338</v>
      </c>
      <c r="AA1758">
        <v>91</v>
      </c>
      <c r="AB1758">
        <v>288</v>
      </c>
      <c r="AC1758">
        <v>587</v>
      </c>
      <c r="AD1758">
        <v>184</v>
      </c>
      <c r="AE1758">
        <v>2707</v>
      </c>
      <c r="AF1758">
        <v>3019</v>
      </c>
      <c r="AJ1758">
        <v>6.68</v>
      </c>
      <c r="AK1758" t="str">
        <f t="shared" si="27"/>
        <v>WZ588-5000</v>
      </c>
    </row>
    <row r="1759" spans="1:37">
      <c r="A1759" t="s">
        <v>3302</v>
      </c>
      <c r="B1759" t="s">
        <v>3303</v>
      </c>
      <c r="C1759" t="s">
        <v>318</v>
      </c>
      <c r="D1759" t="s">
        <v>3304</v>
      </c>
      <c r="E1759">
        <v>50</v>
      </c>
      <c r="F1759">
        <v>0</v>
      </c>
      <c r="G1759">
        <v>48</v>
      </c>
      <c r="H1759">
        <v>0</v>
      </c>
      <c r="I1759">
        <v>25</v>
      </c>
      <c r="J1759">
        <v>40</v>
      </c>
      <c r="K1759">
        <v>467</v>
      </c>
      <c r="L1759">
        <v>39</v>
      </c>
      <c r="M1759">
        <v>0</v>
      </c>
      <c r="N1759">
        <v>40</v>
      </c>
      <c r="O1759">
        <v>0</v>
      </c>
      <c r="P1759">
        <v>0</v>
      </c>
      <c r="Q1759">
        <v>427</v>
      </c>
      <c r="R1759">
        <v>58</v>
      </c>
      <c r="S1759">
        <v>0</v>
      </c>
      <c r="T1759">
        <v>0</v>
      </c>
      <c r="U1759">
        <v>0</v>
      </c>
      <c r="V1759">
        <v>8</v>
      </c>
      <c r="W1759">
        <v>98</v>
      </c>
      <c r="X1759">
        <v>42</v>
      </c>
      <c r="Y1759">
        <v>63</v>
      </c>
      <c r="Z1759">
        <v>82</v>
      </c>
      <c r="AA1759">
        <v>0</v>
      </c>
      <c r="AB1759">
        <v>104</v>
      </c>
      <c r="AC1759">
        <v>0</v>
      </c>
      <c r="AD1759">
        <v>77</v>
      </c>
      <c r="AE1759">
        <v>474</v>
      </c>
      <c r="AF1759">
        <v>1434</v>
      </c>
      <c r="AJ1759">
        <v>7.55</v>
      </c>
      <c r="AK1759" t="str">
        <f t="shared" si="27"/>
        <v>WZ588-6200</v>
      </c>
    </row>
    <row r="1760" spans="1:37">
      <c r="A1760" t="s">
        <v>3305</v>
      </c>
      <c r="B1760" t="s">
        <v>3306</v>
      </c>
      <c r="C1760" t="s">
        <v>275</v>
      </c>
      <c r="D1760" t="s">
        <v>3307</v>
      </c>
      <c r="E1760">
        <v>50</v>
      </c>
      <c r="F1760">
        <v>1.6</v>
      </c>
      <c r="G1760">
        <v>51</v>
      </c>
      <c r="H1760">
        <v>334</v>
      </c>
      <c r="I1760">
        <v>379</v>
      </c>
      <c r="J1760">
        <v>507</v>
      </c>
      <c r="K1760">
        <v>2165</v>
      </c>
      <c r="L1760">
        <v>1087</v>
      </c>
      <c r="M1760">
        <v>0</v>
      </c>
      <c r="N1760">
        <v>42</v>
      </c>
      <c r="O1760">
        <v>0</v>
      </c>
      <c r="P1760">
        <v>0</v>
      </c>
      <c r="Q1760">
        <v>2123</v>
      </c>
      <c r="R1760">
        <v>1080</v>
      </c>
      <c r="S1760">
        <v>404</v>
      </c>
      <c r="T1760">
        <v>15</v>
      </c>
      <c r="U1760">
        <v>583</v>
      </c>
      <c r="V1760">
        <v>198</v>
      </c>
      <c r="W1760">
        <v>874</v>
      </c>
      <c r="X1760">
        <v>202</v>
      </c>
      <c r="Y1760">
        <v>1507</v>
      </c>
      <c r="Z1760">
        <v>350</v>
      </c>
      <c r="AA1760">
        <v>947</v>
      </c>
      <c r="AB1760">
        <v>290</v>
      </c>
      <c r="AC1760">
        <v>555</v>
      </c>
      <c r="AD1760">
        <v>157</v>
      </c>
      <c r="AE1760">
        <v>6082</v>
      </c>
      <c r="AF1760">
        <v>5324</v>
      </c>
      <c r="AJ1760">
        <v>4.08</v>
      </c>
      <c r="AK1760" t="str">
        <f t="shared" si="27"/>
        <v>WZ601-5000</v>
      </c>
    </row>
    <row r="1761" spans="1:37">
      <c r="A1761" t="s">
        <v>3308</v>
      </c>
      <c r="B1761" t="s">
        <v>3306</v>
      </c>
      <c r="C1761" t="s">
        <v>275</v>
      </c>
      <c r="E1761">
        <v>50</v>
      </c>
      <c r="F1761">
        <v>2.6</v>
      </c>
      <c r="G1761">
        <v>98</v>
      </c>
      <c r="H1761">
        <v>237</v>
      </c>
      <c r="I1761">
        <v>229</v>
      </c>
      <c r="J1761">
        <v>318</v>
      </c>
      <c r="K1761">
        <v>2552</v>
      </c>
      <c r="L1761">
        <v>85</v>
      </c>
      <c r="M1761">
        <v>0</v>
      </c>
      <c r="N1761">
        <v>81</v>
      </c>
      <c r="O1761">
        <v>0</v>
      </c>
      <c r="P1761">
        <v>0</v>
      </c>
      <c r="Q1761">
        <v>2471</v>
      </c>
      <c r="R1761">
        <v>52</v>
      </c>
      <c r="S1761">
        <v>229</v>
      </c>
      <c r="T1761">
        <v>333</v>
      </c>
      <c r="U1761">
        <v>150</v>
      </c>
      <c r="V1761">
        <v>193</v>
      </c>
      <c r="W1761">
        <v>0</v>
      </c>
      <c r="X1761">
        <v>467</v>
      </c>
      <c r="Y1761">
        <v>936</v>
      </c>
      <c r="Z1761">
        <v>425</v>
      </c>
      <c r="AA1761">
        <v>550</v>
      </c>
      <c r="AB1761">
        <v>234</v>
      </c>
      <c r="AC1761">
        <v>98</v>
      </c>
      <c r="AD1761">
        <v>198</v>
      </c>
      <c r="AE1761">
        <v>3813</v>
      </c>
      <c r="AF1761">
        <v>2651</v>
      </c>
      <c r="AJ1761">
        <v>4.08</v>
      </c>
      <c r="AK1761" t="str">
        <f t="shared" si="27"/>
        <v>WZ601-6200</v>
      </c>
    </row>
    <row r="1762" spans="1:37">
      <c r="A1762" t="s">
        <v>3310</v>
      </c>
      <c r="B1762" t="s">
        <v>3309</v>
      </c>
      <c r="C1762" t="s">
        <v>313</v>
      </c>
      <c r="E1762">
        <v>43</v>
      </c>
      <c r="F1762">
        <v>5.3</v>
      </c>
      <c r="G1762">
        <v>0</v>
      </c>
      <c r="H1762">
        <v>17</v>
      </c>
      <c r="I1762">
        <v>13</v>
      </c>
      <c r="J1762">
        <v>34</v>
      </c>
      <c r="K1762">
        <v>358</v>
      </c>
      <c r="L1762">
        <v>3</v>
      </c>
      <c r="M1762">
        <v>0</v>
      </c>
      <c r="N1762">
        <v>0</v>
      </c>
      <c r="O1762">
        <v>0</v>
      </c>
      <c r="P1762">
        <v>0</v>
      </c>
      <c r="Q1762">
        <v>358</v>
      </c>
      <c r="R1762">
        <v>0</v>
      </c>
      <c r="S1762">
        <v>24</v>
      </c>
      <c r="T1762">
        <v>11</v>
      </c>
      <c r="U1762">
        <v>16</v>
      </c>
      <c r="V1762">
        <v>0</v>
      </c>
      <c r="W1762">
        <v>18</v>
      </c>
      <c r="X1762">
        <v>10</v>
      </c>
      <c r="Y1762">
        <v>31</v>
      </c>
      <c r="Z1762">
        <v>10</v>
      </c>
      <c r="AA1762">
        <v>0</v>
      </c>
      <c r="AB1762">
        <v>23</v>
      </c>
      <c r="AC1762">
        <v>0</v>
      </c>
      <c r="AD1762">
        <v>267</v>
      </c>
      <c r="AE1762">
        <v>410</v>
      </c>
      <c r="AF1762">
        <v>18</v>
      </c>
      <c r="AJ1762">
        <v>5.3</v>
      </c>
      <c r="AK1762" t="str">
        <f t="shared" si="27"/>
        <v>WZ604-6200</v>
      </c>
    </row>
    <row r="1763" spans="1:37">
      <c r="A1763" t="s">
        <v>3311</v>
      </c>
      <c r="B1763" t="s">
        <v>3312</v>
      </c>
      <c r="C1763" t="s">
        <v>318</v>
      </c>
      <c r="D1763" t="s">
        <v>3313</v>
      </c>
      <c r="E1763">
        <v>50</v>
      </c>
      <c r="F1763">
        <v>0.8</v>
      </c>
      <c r="G1763">
        <v>0</v>
      </c>
      <c r="H1763">
        <v>119</v>
      </c>
      <c r="I1763">
        <v>82</v>
      </c>
      <c r="J1763">
        <v>81</v>
      </c>
      <c r="K1763">
        <v>366</v>
      </c>
      <c r="L1763">
        <v>29</v>
      </c>
      <c r="M1763">
        <v>0</v>
      </c>
      <c r="N1763">
        <v>0</v>
      </c>
      <c r="O1763">
        <v>0</v>
      </c>
      <c r="P1763">
        <v>0</v>
      </c>
      <c r="Q1763">
        <v>366</v>
      </c>
      <c r="R1763">
        <v>0</v>
      </c>
      <c r="S1763">
        <v>268</v>
      </c>
      <c r="T1763">
        <v>0</v>
      </c>
      <c r="U1763">
        <v>89</v>
      </c>
      <c r="V1763">
        <v>132</v>
      </c>
      <c r="W1763">
        <v>0</v>
      </c>
      <c r="X1763">
        <v>0</v>
      </c>
      <c r="Y1763">
        <v>0</v>
      </c>
      <c r="Z1763">
        <v>223</v>
      </c>
      <c r="AA1763">
        <v>0</v>
      </c>
      <c r="AB1763">
        <v>49</v>
      </c>
      <c r="AC1763">
        <v>68</v>
      </c>
      <c r="AD1763">
        <v>142</v>
      </c>
      <c r="AE1763">
        <v>971</v>
      </c>
      <c r="AF1763">
        <v>638</v>
      </c>
      <c r="AJ1763">
        <v>5.17</v>
      </c>
      <c r="AK1763" t="str">
        <f t="shared" si="27"/>
        <v>WZ848-5000</v>
      </c>
    </row>
    <row r="1764" spans="1:37">
      <c r="A1764" t="s">
        <v>3314</v>
      </c>
      <c r="B1764" t="s">
        <v>3315</v>
      </c>
      <c r="C1764" t="s">
        <v>318</v>
      </c>
      <c r="D1764" t="s">
        <v>3316</v>
      </c>
      <c r="E1764">
        <v>50</v>
      </c>
      <c r="F1764">
        <v>0</v>
      </c>
      <c r="G1764">
        <v>16</v>
      </c>
      <c r="H1764">
        <v>0</v>
      </c>
      <c r="I1764">
        <v>2</v>
      </c>
      <c r="J1764">
        <v>5</v>
      </c>
      <c r="K1764">
        <v>697</v>
      </c>
      <c r="L1764">
        <v>0</v>
      </c>
      <c r="M1764">
        <v>0</v>
      </c>
      <c r="N1764">
        <v>13</v>
      </c>
      <c r="O1764">
        <v>0</v>
      </c>
      <c r="P1764">
        <v>0</v>
      </c>
      <c r="Q1764">
        <v>684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9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55</v>
      </c>
      <c r="AE1764">
        <v>64</v>
      </c>
      <c r="AF1764">
        <v>99</v>
      </c>
      <c r="AJ1764">
        <v>5.17</v>
      </c>
      <c r="AK1764" t="str">
        <f t="shared" si="27"/>
        <v>WZ848-6200</v>
      </c>
    </row>
    <row r="1765" spans="1:37">
      <c r="A1765" t="s">
        <v>3317</v>
      </c>
      <c r="B1765" t="s">
        <v>3318</v>
      </c>
      <c r="C1765" t="s">
        <v>318</v>
      </c>
      <c r="D1765" t="s">
        <v>3319</v>
      </c>
      <c r="E1765">
        <v>50</v>
      </c>
      <c r="F1765">
        <v>39.4</v>
      </c>
      <c r="G1765">
        <v>0</v>
      </c>
      <c r="H1765">
        <v>3</v>
      </c>
      <c r="I1765">
        <v>4</v>
      </c>
      <c r="J1765">
        <v>18</v>
      </c>
      <c r="K1765">
        <v>473</v>
      </c>
      <c r="L1765">
        <v>96</v>
      </c>
      <c r="M1765">
        <v>0</v>
      </c>
      <c r="N1765">
        <v>0</v>
      </c>
      <c r="O1765">
        <v>0</v>
      </c>
      <c r="P1765">
        <v>0</v>
      </c>
      <c r="Q1765">
        <v>473</v>
      </c>
      <c r="R1765">
        <v>87</v>
      </c>
      <c r="S1765">
        <v>0</v>
      </c>
      <c r="T1765">
        <v>0</v>
      </c>
      <c r="U1765">
        <v>9</v>
      </c>
      <c r="V1765">
        <v>14</v>
      </c>
      <c r="W1765">
        <v>0</v>
      </c>
      <c r="X1765">
        <v>0</v>
      </c>
      <c r="Y1765">
        <v>8</v>
      </c>
      <c r="Z1765">
        <v>0</v>
      </c>
      <c r="AA1765">
        <v>9</v>
      </c>
      <c r="AB1765">
        <v>176</v>
      </c>
      <c r="AC1765">
        <v>0</v>
      </c>
      <c r="AD1765">
        <v>0</v>
      </c>
      <c r="AE1765">
        <v>216</v>
      </c>
      <c r="AF1765">
        <v>172</v>
      </c>
      <c r="AJ1765">
        <v>5.46</v>
      </c>
      <c r="AK1765" t="str">
        <f t="shared" si="27"/>
        <v>YSN01-5000</v>
      </c>
    </row>
    <row r="1766" spans="1:37">
      <c r="A1766" t="s">
        <v>3320</v>
      </c>
      <c r="B1766" t="s">
        <v>3318</v>
      </c>
      <c r="C1766" t="s">
        <v>318</v>
      </c>
      <c r="E1766">
        <v>50</v>
      </c>
      <c r="F1766">
        <v>73.3</v>
      </c>
      <c r="G1766">
        <v>24</v>
      </c>
      <c r="H1766">
        <v>6</v>
      </c>
      <c r="I1766">
        <v>3</v>
      </c>
      <c r="J1766">
        <v>3</v>
      </c>
      <c r="K1766">
        <v>1779</v>
      </c>
      <c r="L1766">
        <v>0</v>
      </c>
      <c r="M1766">
        <v>0</v>
      </c>
      <c r="N1766">
        <v>20</v>
      </c>
      <c r="O1766">
        <v>0</v>
      </c>
      <c r="P1766">
        <v>0</v>
      </c>
      <c r="Q1766">
        <v>1759</v>
      </c>
      <c r="R1766">
        <v>0</v>
      </c>
      <c r="S1766">
        <v>18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13</v>
      </c>
      <c r="AB1766">
        <v>0</v>
      </c>
      <c r="AC1766">
        <v>0</v>
      </c>
      <c r="AD1766">
        <v>0</v>
      </c>
      <c r="AE1766">
        <v>31</v>
      </c>
      <c r="AF1766">
        <v>174</v>
      </c>
      <c r="AJ1766">
        <v>4.1399999999999997</v>
      </c>
      <c r="AK1766" t="str">
        <f t="shared" si="27"/>
        <v>YSN01-6200</v>
      </c>
    </row>
    <row r="1767" spans="1:37">
      <c r="A1767" t="s">
        <v>3321</v>
      </c>
      <c r="B1767" t="s">
        <v>3322</v>
      </c>
      <c r="C1767" t="s">
        <v>318</v>
      </c>
      <c r="D1767" t="s">
        <v>3323</v>
      </c>
      <c r="E1767">
        <v>50</v>
      </c>
      <c r="F1767">
        <v>0</v>
      </c>
      <c r="G1767">
        <v>9</v>
      </c>
      <c r="H1767">
        <v>48</v>
      </c>
      <c r="I1767">
        <v>60</v>
      </c>
      <c r="J1767">
        <v>48</v>
      </c>
      <c r="K1767">
        <v>0</v>
      </c>
      <c r="L1767">
        <v>0</v>
      </c>
      <c r="M1767">
        <v>0</v>
      </c>
      <c r="N1767">
        <v>7</v>
      </c>
      <c r="O1767">
        <v>0</v>
      </c>
      <c r="P1767">
        <v>0</v>
      </c>
      <c r="Q1767">
        <v>-7</v>
      </c>
      <c r="R1767">
        <v>159</v>
      </c>
      <c r="S1767">
        <v>0</v>
      </c>
      <c r="T1767">
        <v>120</v>
      </c>
      <c r="U1767">
        <v>25</v>
      </c>
      <c r="V1767">
        <v>0</v>
      </c>
      <c r="W1767">
        <v>217</v>
      </c>
      <c r="X1767">
        <v>0</v>
      </c>
      <c r="Y1767">
        <v>73</v>
      </c>
      <c r="Z1767">
        <v>0</v>
      </c>
      <c r="AA1767">
        <v>14</v>
      </c>
      <c r="AB1767">
        <v>39</v>
      </c>
      <c r="AC1767">
        <v>55</v>
      </c>
      <c r="AD1767">
        <v>37</v>
      </c>
      <c r="AE1767">
        <v>580</v>
      </c>
      <c r="AF1767">
        <v>864</v>
      </c>
      <c r="AJ1767">
        <v>5.46</v>
      </c>
      <c r="AK1767" t="str">
        <f t="shared" si="27"/>
        <v>YSN02-5000</v>
      </c>
    </row>
    <row r="1768" spans="1:37">
      <c r="A1768" t="s">
        <v>3324</v>
      </c>
      <c r="B1768" t="s">
        <v>3325</v>
      </c>
      <c r="C1768" t="s">
        <v>318</v>
      </c>
      <c r="D1768" t="s">
        <v>3326</v>
      </c>
      <c r="E1768">
        <v>50</v>
      </c>
      <c r="F1768">
        <v>0</v>
      </c>
      <c r="G1768">
        <v>0</v>
      </c>
      <c r="H1768">
        <v>0</v>
      </c>
      <c r="I1768">
        <v>46</v>
      </c>
      <c r="J1768">
        <v>32</v>
      </c>
      <c r="K1768">
        <v>464</v>
      </c>
      <c r="L1768">
        <v>36</v>
      </c>
      <c r="M1768">
        <v>0</v>
      </c>
      <c r="N1768">
        <v>0</v>
      </c>
      <c r="O1768">
        <v>0</v>
      </c>
      <c r="P1768">
        <v>0</v>
      </c>
      <c r="Q1768">
        <v>464</v>
      </c>
      <c r="R1768">
        <v>0</v>
      </c>
      <c r="S1768">
        <v>0</v>
      </c>
      <c r="T1768">
        <v>0</v>
      </c>
      <c r="U1768">
        <v>0</v>
      </c>
      <c r="V1768">
        <v>209</v>
      </c>
      <c r="W1768">
        <v>0</v>
      </c>
      <c r="X1768">
        <v>66</v>
      </c>
      <c r="Y1768">
        <v>91</v>
      </c>
      <c r="Z1768">
        <v>0</v>
      </c>
      <c r="AA1768">
        <v>0</v>
      </c>
      <c r="AB1768">
        <v>21</v>
      </c>
      <c r="AC1768">
        <v>0</v>
      </c>
      <c r="AD1768">
        <v>0</v>
      </c>
      <c r="AE1768">
        <v>387</v>
      </c>
      <c r="AF1768">
        <v>498</v>
      </c>
      <c r="AJ1768">
        <v>5.46</v>
      </c>
      <c r="AK1768" t="str">
        <f t="shared" si="27"/>
        <v>YSN02-6200</v>
      </c>
    </row>
    <row r="1769" spans="1:37">
      <c r="A1769" t="s">
        <v>5625</v>
      </c>
      <c r="B1769" t="s">
        <v>3328</v>
      </c>
      <c r="E1769">
        <v>50</v>
      </c>
      <c r="F1769">
        <v>-0.1</v>
      </c>
      <c r="G1769">
        <v>4</v>
      </c>
      <c r="H1769">
        <v>8</v>
      </c>
      <c r="I1769">
        <v>4</v>
      </c>
      <c r="J1769">
        <v>2</v>
      </c>
      <c r="K1769">
        <v>0</v>
      </c>
      <c r="L1769">
        <v>13</v>
      </c>
      <c r="M1769">
        <v>0</v>
      </c>
      <c r="N1769">
        <v>3</v>
      </c>
      <c r="O1769">
        <v>0</v>
      </c>
      <c r="P1769">
        <v>0</v>
      </c>
      <c r="Q1769">
        <v>-3</v>
      </c>
      <c r="R1769">
        <v>0</v>
      </c>
      <c r="S1769">
        <v>25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25</v>
      </c>
      <c r="AF1769">
        <v>13</v>
      </c>
      <c r="AJ1769">
        <v>0</v>
      </c>
      <c r="AK1769" t="str">
        <f t="shared" si="27"/>
        <v>AB201-5000</v>
      </c>
    </row>
    <row r="1770" spans="1:37">
      <c r="A1770" t="s">
        <v>3327</v>
      </c>
      <c r="B1770" t="s">
        <v>3328</v>
      </c>
      <c r="C1770" t="s">
        <v>110</v>
      </c>
      <c r="E1770">
        <v>50</v>
      </c>
      <c r="F1770">
        <v>8.1999999999999993</v>
      </c>
      <c r="G1770">
        <v>3</v>
      </c>
      <c r="H1770">
        <v>6</v>
      </c>
      <c r="I1770">
        <v>5</v>
      </c>
      <c r="J1770">
        <v>5</v>
      </c>
      <c r="K1770">
        <v>188</v>
      </c>
      <c r="L1770">
        <v>2</v>
      </c>
      <c r="M1770">
        <v>0</v>
      </c>
      <c r="N1770">
        <v>2</v>
      </c>
      <c r="O1770">
        <v>0</v>
      </c>
      <c r="P1770">
        <v>0</v>
      </c>
      <c r="Q1770">
        <v>186</v>
      </c>
      <c r="R1770">
        <v>15</v>
      </c>
      <c r="S1770">
        <v>6</v>
      </c>
      <c r="T1770">
        <v>11</v>
      </c>
      <c r="U1770">
        <v>0</v>
      </c>
      <c r="V1770">
        <v>11</v>
      </c>
      <c r="W1770">
        <v>0</v>
      </c>
      <c r="X1770">
        <v>1</v>
      </c>
      <c r="Y1770">
        <v>16</v>
      </c>
      <c r="Z1770">
        <v>0</v>
      </c>
      <c r="AA1770">
        <v>10</v>
      </c>
      <c r="AB1770">
        <v>0</v>
      </c>
      <c r="AC1770">
        <v>0</v>
      </c>
      <c r="AD1770">
        <v>9</v>
      </c>
      <c r="AE1770">
        <v>64</v>
      </c>
      <c r="AF1770">
        <v>144</v>
      </c>
      <c r="AJ1770">
        <v>0</v>
      </c>
      <c r="AK1770" t="str">
        <f t="shared" si="27"/>
        <v>AB201-6200</v>
      </c>
    </row>
    <row r="1771" spans="1:37">
      <c r="A1771" t="s">
        <v>3329</v>
      </c>
      <c r="B1771" t="s">
        <v>3330</v>
      </c>
      <c r="E1771">
        <v>50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1790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1790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30</v>
      </c>
      <c r="AJ1771">
        <v>0</v>
      </c>
      <c r="AK1771" t="str">
        <f t="shared" si="27"/>
        <v>AB291-5000</v>
      </c>
    </row>
    <row r="1772" spans="1:37">
      <c r="A1772" t="s">
        <v>3331</v>
      </c>
      <c r="B1772" t="s">
        <v>3332</v>
      </c>
      <c r="E1772">
        <v>50</v>
      </c>
      <c r="F1772">
        <v>6.7</v>
      </c>
      <c r="G1772">
        <v>0</v>
      </c>
      <c r="H1772">
        <v>101</v>
      </c>
      <c r="I1772">
        <v>50</v>
      </c>
      <c r="J1772">
        <v>31</v>
      </c>
      <c r="K1772">
        <v>2687</v>
      </c>
      <c r="L1772">
        <v>9</v>
      </c>
      <c r="M1772">
        <v>0</v>
      </c>
      <c r="N1772">
        <v>0</v>
      </c>
      <c r="O1772">
        <v>0</v>
      </c>
      <c r="P1772">
        <v>0</v>
      </c>
      <c r="Q1772">
        <v>2687</v>
      </c>
      <c r="R1772">
        <v>0</v>
      </c>
      <c r="S1772">
        <v>0</v>
      </c>
      <c r="T1772">
        <v>302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55</v>
      </c>
      <c r="AC1772">
        <v>20</v>
      </c>
      <c r="AD1772">
        <v>0</v>
      </c>
      <c r="AE1772">
        <v>377</v>
      </c>
      <c r="AF1772">
        <v>0</v>
      </c>
      <c r="AJ1772">
        <v>0</v>
      </c>
      <c r="AK1772" t="str">
        <f t="shared" si="27"/>
        <v>AG200-6200</v>
      </c>
    </row>
    <row r="1773" spans="1:37">
      <c r="A1773" t="s">
        <v>6026</v>
      </c>
      <c r="B1773" t="s">
        <v>3334</v>
      </c>
      <c r="E1773">
        <v>50</v>
      </c>
      <c r="F1773">
        <v>0</v>
      </c>
      <c r="G1773">
        <v>0</v>
      </c>
      <c r="H1773">
        <v>2</v>
      </c>
      <c r="I1773">
        <v>1</v>
      </c>
      <c r="J1773">
        <v>4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5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7</v>
      </c>
      <c r="AB1773">
        <v>8</v>
      </c>
      <c r="AC1773">
        <v>33</v>
      </c>
      <c r="AD1773">
        <v>0</v>
      </c>
      <c r="AE1773">
        <v>53</v>
      </c>
      <c r="AF1773">
        <v>61</v>
      </c>
      <c r="AJ1773">
        <v>0</v>
      </c>
      <c r="AK1773" t="str">
        <f t="shared" si="27"/>
        <v>AG345-5000</v>
      </c>
    </row>
    <row r="1774" spans="1:37">
      <c r="A1774" t="s">
        <v>3333</v>
      </c>
      <c r="B1774" t="s">
        <v>3334</v>
      </c>
      <c r="E1774">
        <v>50</v>
      </c>
      <c r="F1774">
        <v>4.0999999999999996</v>
      </c>
      <c r="G1774">
        <v>13</v>
      </c>
      <c r="H1774">
        <v>42</v>
      </c>
      <c r="I1774">
        <v>21</v>
      </c>
      <c r="J1774">
        <v>15</v>
      </c>
      <c r="K1774">
        <v>688</v>
      </c>
      <c r="L1774">
        <v>0</v>
      </c>
      <c r="M1774">
        <v>0</v>
      </c>
      <c r="N1774">
        <v>11</v>
      </c>
      <c r="O1774">
        <v>0</v>
      </c>
      <c r="P1774">
        <v>0</v>
      </c>
      <c r="Q1774">
        <v>677</v>
      </c>
      <c r="R1774">
        <v>0</v>
      </c>
      <c r="S1774">
        <v>12</v>
      </c>
      <c r="T1774">
        <v>113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14</v>
      </c>
      <c r="AA1774">
        <v>0</v>
      </c>
      <c r="AB1774">
        <v>13</v>
      </c>
      <c r="AC1774">
        <v>26</v>
      </c>
      <c r="AD1774">
        <v>0</v>
      </c>
      <c r="AE1774">
        <v>178</v>
      </c>
      <c r="AF1774">
        <v>231</v>
      </c>
      <c r="AJ1774">
        <v>0</v>
      </c>
      <c r="AK1774" t="str">
        <f t="shared" si="27"/>
        <v>AG345-6200</v>
      </c>
    </row>
    <row r="1775" spans="1:37">
      <c r="A1775" t="s">
        <v>3335</v>
      </c>
      <c r="B1775" t="s">
        <v>3336</v>
      </c>
      <c r="E1775">
        <v>43</v>
      </c>
      <c r="F1775">
        <v>24.1</v>
      </c>
      <c r="G1775">
        <v>2</v>
      </c>
      <c r="H1775">
        <v>5</v>
      </c>
      <c r="I1775">
        <v>8</v>
      </c>
      <c r="J1775">
        <v>16</v>
      </c>
      <c r="K1775">
        <v>452</v>
      </c>
      <c r="L1775">
        <v>0</v>
      </c>
      <c r="M1775">
        <v>0</v>
      </c>
      <c r="N1775">
        <v>2</v>
      </c>
      <c r="O1775">
        <v>0</v>
      </c>
      <c r="P1775">
        <v>0</v>
      </c>
      <c r="Q1775">
        <v>450</v>
      </c>
      <c r="R1775">
        <v>0</v>
      </c>
      <c r="S1775">
        <v>0</v>
      </c>
      <c r="T1775">
        <v>0</v>
      </c>
      <c r="U1775">
        <v>14</v>
      </c>
      <c r="V1775">
        <v>0</v>
      </c>
      <c r="W1775">
        <v>36</v>
      </c>
      <c r="X1775">
        <v>0</v>
      </c>
      <c r="Y1775">
        <v>25</v>
      </c>
      <c r="Z1775">
        <v>31</v>
      </c>
      <c r="AA1775">
        <v>29</v>
      </c>
      <c r="AB1775">
        <v>12</v>
      </c>
      <c r="AC1775">
        <v>9</v>
      </c>
      <c r="AD1775">
        <v>38</v>
      </c>
      <c r="AE1775">
        <v>194</v>
      </c>
      <c r="AF1775">
        <v>63</v>
      </c>
      <c r="AJ1775">
        <v>0</v>
      </c>
      <c r="AK1775" t="str">
        <f t="shared" si="27"/>
        <v>AT311-6200</v>
      </c>
    </row>
    <row r="1776" spans="1:37">
      <c r="A1776" t="s">
        <v>3337</v>
      </c>
      <c r="B1776" t="s">
        <v>3338</v>
      </c>
      <c r="E1776">
        <v>50</v>
      </c>
      <c r="F1776">
        <v>1.5</v>
      </c>
      <c r="G1776">
        <v>10</v>
      </c>
      <c r="H1776">
        <v>11</v>
      </c>
      <c r="I1776">
        <v>14</v>
      </c>
      <c r="J1776">
        <v>13</v>
      </c>
      <c r="K1776">
        <v>74</v>
      </c>
      <c r="L1776">
        <v>18</v>
      </c>
      <c r="M1776">
        <v>0</v>
      </c>
      <c r="N1776">
        <v>8</v>
      </c>
      <c r="O1776">
        <v>0</v>
      </c>
      <c r="P1776">
        <v>0</v>
      </c>
      <c r="Q1776">
        <v>66</v>
      </c>
      <c r="R1776">
        <v>0</v>
      </c>
      <c r="S1776">
        <v>0</v>
      </c>
      <c r="T1776">
        <v>6</v>
      </c>
      <c r="U1776">
        <v>26</v>
      </c>
      <c r="V1776">
        <v>46</v>
      </c>
      <c r="W1776">
        <v>0</v>
      </c>
      <c r="X1776">
        <v>7</v>
      </c>
      <c r="Y1776">
        <v>23</v>
      </c>
      <c r="Z1776">
        <v>16</v>
      </c>
      <c r="AA1776">
        <v>0</v>
      </c>
      <c r="AB1776">
        <v>0</v>
      </c>
      <c r="AC1776">
        <v>8</v>
      </c>
      <c r="AD1776">
        <v>20</v>
      </c>
      <c r="AE1776">
        <v>152</v>
      </c>
      <c r="AF1776">
        <v>154</v>
      </c>
      <c r="AJ1776">
        <v>0</v>
      </c>
      <c r="AK1776" t="str">
        <f t="shared" si="27"/>
        <v>AT321-6200</v>
      </c>
    </row>
    <row r="1777" spans="1:37">
      <c r="A1777" t="s">
        <v>3341</v>
      </c>
      <c r="B1777" t="s">
        <v>3342</v>
      </c>
      <c r="C1777" t="s">
        <v>110</v>
      </c>
      <c r="E1777">
        <v>50</v>
      </c>
      <c r="F1777">
        <v>0</v>
      </c>
      <c r="G1777">
        <v>9</v>
      </c>
      <c r="H1777">
        <v>0</v>
      </c>
      <c r="I1777">
        <v>0</v>
      </c>
      <c r="J1777">
        <v>3</v>
      </c>
      <c r="K1777">
        <v>1843</v>
      </c>
      <c r="L1777">
        <v>0</v>
      </c>
      <c r="M1777">
        <v>0</v>
      </c>
      <c r="N1777">
        <v>7</v>
      </c>
      <c r="O1777">
        <v>0</v>
      </c>
      <c r="P1777">
        <v>0</v>
      </c>
      <c r="Q1777">
        <v>1836</v>
      </c>
      <c r="R1777">
        <v>14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18</v>
      </c>
      <c r="AD1777">
        <v>13</v>
      </c>
      <c r="AE1777">
        <v>31</v>
      </c>
      <c r="AF1777">
        <v>131</v>
      </c>
      <c r="AJ1777">
        <v>0</v>
      </c>
      <c r="AK1777" t="str">
        <f t="shared" si="27"/>
        <v>AV941-6200</v>
      </c>
    </row>
    <row r="1778" spans="1:37">
      <c r="A1778" t="s">
        <v>3343</v>
      </c>
      <c r="B1778" t="s">
        <v>3344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32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32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HP191-6200</v>
      </c>
    </row>
    <row r="1779" spans="1:37">
      <c r="A1779" t="s">
        <v>3345</v>
      </c>
      <c r="B1779" t="s">
        <v>3346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158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158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HP355-5000</v>
      </c>
    </row>
    <row r="1780" spans="1:37">
      <c r="A1780" t="s">
        <v>3347</v>
      </c>
      <c r="B1780" t="s">
        <v>3348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750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750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HP820-6200</v>
      </c>
    </row>
    <row r="1781" spans="1:37">
      <c r="A1781" t="s">
        <v>3349</v>
      </c>
      <c r="B1781" t="s">
        <v>3350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51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51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HP822-6200</v>
      </c>
    </row>
    <row r="1782" spans="1:37">
      <c r="A1782" t="s">
        <v>6027</v>
      </c>
      <c r="B1782" t="s">
        <v>3352</v>
      </c>
      <c r="E1782">
        <v>50</v>
      </c>
      <c r="F1782">
        <v>-0.2</v>
      </c>
      <c r="G1782">
        <v>5</v>
      </c>
      <c r="H1782">
        <v>5</v>
      </c>
      <c r="I1782">
        <v>3</v>
      </c>
      <c r="J1782">
        <v>2</v>
      </c>
      <c r="K1782">
        <v>0</v>
      </c>
      <c r="L1782">
        <v>2</v>
      </c>
      <c r="M1782">
        <v>0</v>
      </c>
      <c r="N1782">
        <v>4</v>
      </c>
      <c r="O1782">
        <v>0</v>
      </c>
      <c r="P1782">
        <v>0</v>
      </c>
      <c r="Q1782">
        <v>-4</v>
      </c>
      <c r="R1782">
        <v>6</v>
      </c>
      <c r="S1782">
        <v>16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4</v>
      </c>
      <c r="AD1782">
        <v>0</v>
      </c>
      <c r="AE1782">
        <v>20</v>
      </c>
      <c r="AF1782">
        <v>3</v>
      </c>
      <c r="AJ1782">
        <v>0</v>
      </c>
      <c r="AK1782" t="str">
        <f t="shared" si="27"/>
        <v>K2016-5000</v>
      </c>
    </row>
    <row r="1783" spans="1:37">
      <c r="A1783" t="s">
        <v>3351</v>
      </c>
      <c r="B1783" t="s">
        <v>3352</v>
      </c>
      <c r="E1783">
        <v>50</v>
      </c>
      <c r="F1783">
        <v>59.5</v>
      </c>
      <c r="G1783">
        <v>0</v>
      </c>
      <c r="H1783">
        <v>2</v>
      </c>
      <c r="I1783">
        <v>2</v>
      </c>
      <c r="J1783">
        <v>2</v>
      </c>
      <c r="K1783">
        <v>555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555</v>
      </c>
      <c r="R1783">
        <v>0</v>
      </c>
      <c r="S1783">
        <v>6</v>
      </c>
      <c r="T1783">
        <v>1</v>
      </c>
      <c r="U1783">
        <v>0</v>
      </c>
      <c r="V1783">
        <v>6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10</v>
      </c>
      <c r="AD1783">
        <v>5</v>
      </c>
      <c r="AE1783">
        <v>28</v>
      </c>
      <c r="AF1783">
        <v>62</v>
      </c>
      <c r="AJ1783">
        <v>0</v>
      </c>
      <c r="AK1783" t="str">
        <f t="shared" si="27"/>
        <v>K2016-6200</v>
      </c>
    </row>
    <row r="1784" spans="1:37">
      <c r="A1784" t="s">
        <v>3353</v>
      </c>
      <c r="B1784" t="s">
        <v>3354</v>
      </c>
      <c r="E1784">
        <v>43</v>
      </c>
      <c r="F1784">
        <v>4.4000000000000004</v>
      </c>
      <c r="G1784">
        <v>2</v>
      </c>
      <c r="H1784">
        <v>92</v>
      </c>
      <c r="I1784">
        <v>46</v>
      </c>
      <c r="J1784">
        <v>32</v>
      </c>
      <c r="K1784">
        <v>1604</v>
      </c>
      <c r="L1784">
        <v>0</v>
      </c>
      <c r="M1784">
        <v>0</v>
      </c>
      <c r="N1784">
        <v>2</v>
      </c>
      <c r="O1784">
        <v>0</v>
      </c>
      <c r="P1784">
        <v>0</v>
      </c>
      <c r="Q1784">
        <v>1602</v>
      </c>
      <c r="R1784">
        <v>7</v>
      </c>
      <c r="S1784">
        <v>275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104</v>
      </c>
      <c r="AC1784">
        <v>0</v>
      </c>
      <c r="AD1784">
        <v>0</v>
      </c>
      <c r="AE1784">
        <v>379</v>
      </c>
      <c r="AF1784">
        <v>454</v>
      </c>
      <c r="AJ1784">
        <v>0</v>
      </c>
      <c r="AK1784" t="str">
        <f t="shared" si="27"/>
        <v>KM001-5000</v>
      </c>
    </row>
    <row r="1785" spans="1:37">
      <c r="A1785" t="s">
        <v>3355</v>
      </c>
      <c r="B1785" t="s">
        <v>3356</v>
      </c>
      <c r="E1785">
        <v>43</v>
      </c>
      <c r="F1785">
        <v>8</v>
      </c>
      <c r="G1785">
        <v>62</v>
      </c>
      <c r="H1785">
        <v>54</v>
      </c>
      <c r="I1785">
        <v>27</v>
      </c>
      <c r="J1785">
        <v>27</v>
      </c>
      <c r="K1785">
        <v>1759</v>
      </c>
      <c r="L1785">
        <v>66</v>
      </c>
      <c r="M1785">
        <v>0</v>
      </c>
      <c r="N1785">
        <v>52</v>
      </c>
      <c r="O1785">
        <v>0</v>
      </c>
      <c r="P1785">
        <v>0</v>
      </c>
      <c r="Q1785">
        <v>1707</v>
      </c>
      <c r="R1785">
        <v>116</v>
      </c>
      <c r="S1785">
        <v>62</v>
      </c>
      <c r="T1785">
        <v>99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73</v>
      </c>
      <c r="AA1785">
        <v>13</v>
      </c>
      <c r="AB1785">
        <v>79</v>
      </c>
      <c r="AC1785">
        <v>0</v>
      </c>
      <c r="AD1785">
        <v>0</v>
      </c>
      <c r="AE1785">
        <v>326</v>
      </c>
      <c r="AF1785">
        <v>299</v>
      </c>
      <c r="AJ1785">
        <v>0</v>
      </c>
      <c r="AK1785" t="str">
        <f t="shared" si="27"/>
        <v>KM002-5000</v>
      </c>
    </row>
    <row r="1786" spans="1:37">
      <c r="A1786" t="s">
        <v>3357</v>
      </c>
      <c r="B1786" t="s">
        <v>3358</v>
      </c>
      <c r="E1786">
        <v>43</v>
      </c>
      <c r="F1786">
        <v>7.3</v>
      </c>
      <c r="G1786">
        <v>0</v>
      </c>
      <c r="H1786">
        <v>83</v>
      </c>
      <c r="I1786">
        <v>42</v>
      </c>
      <c r="J1786">
        <v>21</v>
      </c>
      <c r="K1786">
        <v>2420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2420</v>
      </c>
      <c r="R1786">
        <v>0</v>
      </c>
      <c r="S1786">
        <v>0</v>
      </c>
      <c r="T1786">
        <v>250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250</v>
      </c>
      <c r="AF1786">
        <v>146</v>
      </c>
      <c r="AJ1786">
        <v>0</v>
      </c>
      <c r="AK1786" t="str">
        <f t="shared" si="27"/>
        <v>KM003-5000</v>
      </c>
    </row>
    <row r="1787" spans="1:37">
      <c r="A1787" t="s">
        <v>3359</v>
      </c>
      <c r="B1787" t="s">
        <v>3360</v>
      </c>
      <c r="E1787">
        <v>43</v>
      </c>
      <c r="F1787">
        <v>10</v>
      </c>
      <c r="G1787">
        <v>0</v>
      </c>
      <c r="H1787">
        <v>56</v>
      </c>
      <c r="I1787">
        <v>28</v>
      </c>
      <c r="J1787">
        <v>30</v>
      </c>
      <c r="K1787">
        <v>2227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2227</v>
      </c>
      <c r="R1787">
        <v>0</v>
      </c>
      <c r="S1787">
        <v>167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89</v>
      </c>
      <c r="AC1787">
        <v>105</v>
      </c>
      <c r="AD1787">
        <v>0</v>
      </c>
      <c r="AE1787">
        <v>361</v>
      </c>
      <c r="AF1787">
        <v>0</v>
      </c>
      <c r="AJ1787">
        <v>0</v>
      </c>
      <c r="AK1787" t="str">
        <f t="shared" si="27"/>
        <v>KM004-5000</v>
      </c>
    </row>
    <row r="1788" spans="1:37">
      <c r="A1788" t="s">
        <v>3361</v>
      </c>
      <c r="B1788" t="s">
        <v>3362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2</v>
      </c>
      <c r="K1788">
        <v>1850</v>
      </c>
      <c r="L1788">
        <v>15</v>
      </c>
      <c r="M1788">
        <v>0</v>
      </c>
      <c r="N1788">
        <v>0</v>
      </c>
      <c r="O1788">
        <v>0</v>
      </c>
      <c r="P1788">
        <v>0</v>
      </c>
      <c r="Q1788">
        <v>1850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22</v>
      </c>
      <c r="AA1788">
        <v>0</v>
      </c>
      <c r="AB1788">
        <v>0</v>
      </c>
      <c r="AC1788">
        <v>0</v>
      </c>
      <c r="AD1788">
        <v>0</v>
      </c>
      <c r="AE1788">
        <v>22</v>
      </c>
      <c r="AF1788">
        <v>0</v>
      </c>
      <c r="AJ1788">
        <v>0</v>
      </c>
      <c r="AK1788" t="str">
        <f t="shared" si="27"/>
        <v>KM005-5000</v>
      </c>
    </row>
    <row r="1789" spans="1:37">
      <c r="A1789" t="s">
        <v>3363</v>
      </c>
      <c r="B1789" t="s">
        <v>3362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190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190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126</v>
      </c>
      <c r="AJ1789">
        <v>0</v>
      </c>
      <c r="AK1789" t="str">
        <f t="shared" si="27"/>
        <v>KM005-6200</v>
      </c>
    </row>
    <row r="1790" spans="1:37">
      <c r="A1790" t="s">
        <v>3364</v>
      </c>
      <c r="B1790" t="s">
        <v>3365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19</v>
      </c>
      <c r="K1790">
        <v>2300</v>
      </c>
      <c r="L1790">
        <v>11</v>
      </c>
      <c r="M1790">
        <v>0</v>
      </c>
      <c r="N1790">
        <v>0</v>
      </c>
      <c r="O1790">
        <v>0</v>
      </c>
      <c r="P1790">
        <v>0</v>
      </c>
      <c r="Q1790">
        <v>2300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104</v>
      </c>
      <c r="AC1790">
        <v>126</v>
      </c>
      <c r="AD1790">
        <v>0</v>
      </c>
      <c r="AE1790">
        <v>230</v>
      </c>
      <c r="AF1790">
        <v>0</v>
      </c>
      <c r="AJ1790">
        <v>0</v>
      </c>
      <c r="AK1790" t="str">
        <f t="shared" si="27"/>
        <v>KM006-5000</v>
      </c>
    </row>
    <row r="1791" spans="1:37">
      <c r="A1791" t="s">
        <v>3366</v>
      </c>
      <c r="B1791" t="s">
        <v>3367</v>
      </c>
      <c r="E1791">
        <v>43</v>
      </c>
      <c r="F1791">
        <v>0</v>
      </c>
      <c r="G1791">
        <v>0</v>
      </c>
      <c r="H1791">
        <v>4</v>
      </c>
      <c r="I1791">
        <v>2</v>
      </c>
      <c r="J1791">
        <v>1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285</v>
      </c>
      <c r="S1791">
        <v>13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13</v>
      </c>
      <c r="AF1791">
        <v>5</v>
      </c>
      <c r="AJ1791">
        <v>0</v>
      </c>
      <c r="AK1791" t="str">
        <f t="shared" si="27"/>
        <v>KM018-5000</v>
      </c>
    </row>
    <row r="1792" spans="1:37">
      <c r="A1792" t="s">
        <v>3368</v>
      </c>
      <c r="B1792" t="s">
        <v>3369</v>
      </c>
      <c r="E1792">
        <v>43</v>
      </c>
      <c r="F1792">
        <v>0</v>
      </c>
      <c r="G1792">
        <v>0</v>
      </c>
      <c r="H1792">
        <v>8</v>
      </c>
      <c r="I1792">
        <v>4</v>
      </c>
      <c r="J1792">
        <v>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260</v>
      </c>
      <c r="S1792">
        <v>20</v>
      </c>
      <c r="T1792">
        <v>3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23</v>
      </c>
      <c r="AF1792">
        <v>0</v>
      </c>
      <c r="AJ1792">
        <v>0</v>
      </c>
      <c r="AK1792" t="str">
        <f t="shared" si="27"/>
        <v>KM019-5000</v>
      </c>
    </row>
    <row r="1793" spans="1:37">
      <c r="A1793" t="s">
        <v>3370</v>
      </c>
      <c r="B1793" t="s">
        <v>3371</v>
      </c>
      <c r="E1793">
        <v>43</v>
      </c>
      <c r="F1793">
        <v>0</v>
      </c>
      <c r="G1793">
        <v>0</v>
      </c>
      <c r="H1793">
        <v>1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168</v>
      </c>
      <c r="S1793">
        <v>4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4</v>
      </c>
      <c r="AF1793">
        <v>0</v>
      </c>
      <c r="AJ1793">
        <v>0</v>
      </c>
      <c r="AK1793" t="str">
        <f t="shared" si="27"/>
        <v>KM020-5000</v>
      </c>
    </row>
    <row r="1794" spans="1:37">
      <c r="A1794" t="s">
        <v>3372</v>
      </c>
      <c r="B1794" t="s">
        <v>3373</v>
      </c>
      <c r="E1794">
        <v>43</v>
      </c>
      <c r="F1794">
        <v>0</v>
      </c>
      <c r="G1794">
        <v>0</v>
      </c>
      <c r="H1794">
        <v>2</v>
      </c>
      <c r="I1794">
        <v>1</v>
      </c>
      <c r="J1794">
        <v>1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296</v>
      </c>
      <c r="S1794">
        <v>7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7</v>
      </c>
      <c r="AF1794">
        <v>0</v>
      </c>
      <c r="AJ1794">
        <v>0</v>
      </c>
      <c r="AK1794" t="str">
        <f t="shared" si="27"/>
        <v>KM021-5000</v>
      </c>
    </row>
    <row r="1795" spans="1:37">
      <c r="A1795" t="s">
        <v>3374</v>
      </c>
      <c r="B1795" t="s">
        <v>3375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2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284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11</v>
      </c>
      <c r="AA1795">
        <v>10</v>
      </c>
      <c r="AB1795">
        <v>0</v>
      </c>
      <c r="AC1795">
        <v>0</v>
      </c>
      <c r="AD1795">
        <v>0</v>
      </c>
      <c r="AE1795">
        <v>25</v>
      </c>
      <c r="AF1795">
        <v>0</v>
      </c>
      <c r="AJ1795">
        <v>0</v>
      </c>
      <c r="AK1795" t="str">
        <f t="shared" si="27"/>
        <v>KM022-5000</v>
      </c>
    </row>
    <row r="1796" spans="1:37">
      <c r="A1796" t="s">
        <v>3376</v>
      </c>
      <c r="B1796" t="s">
        <v>3377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286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KM023-5000</v>
      </c>
    </row>
    <row r="1797" spans="1:37">
      <c r="A1797" t="s">
        <v>3378</v>
      </c>
      <c r="B1797" t="s">
        <v>3379</v>
      </c>
      <c r="E1797">
        <v>43</v>
      </c>
      <c r="F1797">
        <v>0</v>
      </c>
      <c r="G1797">
        <v>0</v>
      </c>
      <c r="H1797">
        <v>2</v>
      </c>
      <c r="I1797">
        <v>1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318</v>
      </c>
      <c r="S1797">
        <v>5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5</v>
      </c>
      <c r="AF1797">
        <v>0</v>
      </c>
      <c r="AJ1797">
        <v>0</v>
      </c>
      <c r="AK1797" t="str">
        <f t="shared" ref="AK1797:AK1857" si="28">MID(A1797,4,10)</f>
        <v>KM024-5000</v>
      </c>
    </row>
    <row r="1798" spans="1:37">
      <c r="A1798" t="s">
        <v>3380</v>
      </c>
      <c r="B1798" t="s">
        <v>3381</v>
      </c>
      <c r="E1798">
        <v>43</v>
      </c>
      <c r="F1798">
        <v>0</v>
      </c>
      <c r="G1798">
        <v>0</v>
      </c>
      <c r="H1798">
        <v>3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290</v>
      </c>
      <c r="S1798">
        <v>8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8</v>
      </c>
      <c r="AF1798">
        <v>0</v>
      </c>
      <c r="AJ1798">
        <v>0</v>
      </c>
      <c r="AK1798" t="str">
        <f t="shared" si="28"/>
        <v>KM025-5000</v>
      </c>
    </row>
    <row r="1799" spans="1:37">
      <c r="A1799" t="s">
        <v>3382</v>
      </c>
      <c r="B1799" t="s">
        <v>3383</v>
      </c>
      <c r="E1799">
        <v>43</v>
      </c>
      <c r="F1799">
        <v>0</v>
      </c>
      <c r="G1799">
        <v>0</v>
      </c>
      <c r="H1799">
        <v>2</v>
      </c>
      <c r="I1799">
        <v>2</v>
      </c>
      <c r="J1799">
        <v>1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280</v>
      </c>
      <c r="S1799">
        <v>7</v>
      </c>
      <c r="T1799">
        <v>0</v>
      </c>
      <c r="U1799">
        <v>0</v>
      </c>
      <c r="V1799">
        <v>4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11</v>
      </c>
      <c r="AF1799">
        <v>21</v>
      </c>
      <c r="AJ1799">
        <v>0</v>
      </c>
      <c r="AK1799" t="str">
        <f t="shared" si="28"/>
        <v>KM026-5000</v>
      </c>
    </row>
    <row r="1800" spans="1:37">
      <c r="A1800" t="s">
        <v>3384</v>
      </c>
      <c r="B1800" t="s">
        <v>3385</v>
      </c>
      <c r="E1800">
        <v>62</v>
      </c>
      <c r="F1800">
        <v>0</v>
      </c>
      <c r="G1800">
        <v>0</v>
      </c>
      <c r="H1800">
        <v>0</v>
      </c>
      <c r="I1800">
        <v>35</v>
      </c>
      <c r="J1800">
        <v>42</v>
      </c>
      <c r="K1800">
        <v>858</v>
      </c>
      <c r="L1800">
        <v>90</v>
      </c>
      <c r="M1800">
        <v>0</v>
      </c>
      <c r="N1800">
        <v>0</v>
      </c>
      <c r="O1800">
        <v>0</v>
      </c>
      <c r="P1800">
        <v>0</v>
      </c>
      <c r="Q1800">
        <v>858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210</v>
      </c>
      <c r="X1800">
        <v>0</v>
      </c>
      <c r="Y1800">
        <v>252</v>
      </c>
      <c r="Z1800">
        <v>0</v>
      </c>
      <c r="AA1800">
        <v>36</v>
      </c>
      <c r="AB1800">
        <v>0</v>
      </c>
      <c r="AC1800">
        <v>0</v>
      </c>
      <c r="AD1800">
        <v>0</v>
      </c>
      <c r="AE1800">
        <v>498</v>
      </c>
      <c r="AF1800">
        <v>0</v>
      </c>
      <c r="AJ1800">
        <v>0</v>
      </c>
      <c r="AK1800" t="str">
        <f t="shared" si="28"/>
        <v>KM031-5000</v>
      </c>
    </row>
    <row r="1801" spans="1:37">
      <c r="A1801" t="s">
        <v>3386</v>
      </c>
      <c r="B1801" t="s">
        <v>3387</v>
      </c>
      <c r="C1801" t="s">
        <v>110</v>
      </c>
      <c r="D1801" t="s">
        <v>3388</v>
      </c>
      <c r="E1801">
        <v>43</v>
      </c>
      <c r="F1801">
        <v>1.2</v>
      </c>
      <c r="G1801">
        <v>0</v>
      </c>
      <c r="H1801">
        <v>55</v>
      </c>
      <c r="I1801">
        <v>28</v>
      </c>
      <c r="J1801">
        <v>14</v>
      </c>
      <c r="K1801">
        <v>269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269</v>
      </c>
      <c r="R1801">
        <v>0</v>
      </c>
      <c r="S1801">
        <v>0</v>
      </c>
      <c r="T1801">
        <v>10</v>
      </c>
      <c r="U1801">
        <v>156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166</v>
      </c>
      <c r="AF1801">
        <v>0</v>
      </c>
      <c r="AJ1801">
        <v>0</v>
      </c>
      <c r="AK1801" t="str">
        <f t="shared" si="28"/>
        <v>KM039-6200</v>
      </c>
    </row>
    <row r="1802" spans="1:37">
      <c r="A1802" t="s">
        <v>3389</v>
      </c>
      <c r="B1802" t="s">
        <v>3390</v>
      </c>
      <c r="C1802" t="s">
        <v>3391</v>
      </c>
      <c r="E1802">
        <v>43</v>
      </c>
      <c r="F1802">
        <v>1.1000000000000001</v>
      </c>
      <c r="G1802">
        <v>0</v>
      </c>
      <c r="H1802">
        <v>45</v>
      </c>
      <c r="I1802">
        <v>23</v>
      </c>
      <c r="J1802">
        <v>11</v>
      </c>
      <c r="K1802">
        <v>199</v>
      </c>
      <c r="L1802">
        <v>4</v>
      </c>
      <c r="M1802">
        <v>0</v>
      </c>
      <c r="N1802">
        <v>0</v>
      </c>
      <c r="O1802">
        <v>0</v>
      </c>
      <c r="P1802">
        <v>0</v>
      </c>
      <c r="Q1802">
        <v>199</v>
      </c>
      <c r="R1802">
        <v>0</v>
      </c>
      <c r="S1802">
        <v>0</v>
      </c>
      <c r="T1802">
        <v>0</v>
      </c>
      <c r="U1802">
        <v>135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KM040-6200</v>
      </c>
    </row>
    <row r="1803" spans="1:37">
      <c r="A1803" t="s">
        <v>3392</v>
      </c>
      <c r="B1803" t="s">
        <v>1109</v>
      </c>
      <c r="E1803">
        <v>50</v>
      </c>
      <c r="F1803">
        <v>40.5</v>
      </c>
      <c r="G1803">
        <v>87</v>
      </c>
      <c r="H1803">
        <v>10</v>
      </c>
      <c r="I1803">
        <v>23</v>
      </c>
      <c r="J1803">
        <v>11</v>
      </c>
      <c r="K1803">
        <v>1692</v>
      </c>
      <c r="L1803">
        <v>7</v>
      </c>
      <c r="M1803">
        <v>0</v>
      </c>
      <c r="N1803">
        <v>72</v>
      </c>
      <c r="O1803">
        <v>0</v>
      </c>
      <c r="P1803">
        <v>0</v>
      </c>
      <c r="Q1803">
        <v>1620</v>
      </c>
      <c r="R1803">
        <v>42</v>
      </c>
      <c r="S1803">
        <v>0</v>
      </c>
      <c r="T1803">
        <v>30</v>
      </c>
      <c r="U1803">
        <v>0</v>
      </c>
      <c r="V1803">
        <v>105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135</v>
      </c>
      <c r="AF1803">
        <v>0</v>
      </c>
      <c r="AJ1803">
        <v>0</v>
      </c>
      <c r="AK1803" t="str">
        <f t="shared" si="28"/>
        <v>KM041-5000</v>
      </c>
    </row>
    <row r="1804" spans="1:37">
      <c r="A1804" t="s">
        <v>3393</v>
      </c>
      <c r="B1804" t="s">
        <v>3394</v>
      </c>
      <c r="C1804" t="s">
        <v>1127</v>
      </c>
      <c r="E1804">
        <v>50</v>
      </c>
      <c r="F1804">
        <v>0</v>
      </c>
      <c r="G1804">
        <v>0</v>
      </c>
      <c r="H1804">
        <v>0</v>
      </c>
      <c r="I1804">
        <v>10</v>
      </c>
      <c r="J1804">
        <v>5</v>
      </c>
      <c r="K1804">
        <v>120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120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61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61</v>
      </c>
      <c r="AF1804">
        <v>0</v>
      </c>
      <c r="AJ1804">
        <v>0</v>
      </c>
      <c r="AK1804" t="str">
        <f t="shared" si="28"/>
        <v>KM070-5000</v>
      </c>
    </row>
    <row r="1805" spans="1:37">
      <c r="A1805" t="s">
        <v>3395</v>
      </c>
      <c r="B1805" t="s">
        <v>3396</v>
      </c>
      <c r="D1805" t="s">
        <v>3397</v>
      </c>
      <c r="E1805">
        <v>50</v>
      </c>
      <c r="F1805">
        <v>0</v>
      </c>
      <c r="G1805">
        <v>0</v>
      </c>
      <c r="H1805">
        <v>0</v>
      </c>
      <c r="I1805">
        <v>91</v>
      </c>
      <c r="J1805">
        <v>45</v>
      </c>
      <c r="K1805">
        <v>534</v>
      </c>
      <c r="L1805">
        <v>35</v>
      </c>
      <c r="M1805">
        <v>0</v>
      </c>
      <c r="N1805">
        <v>0</v>
      </c>
      <c r="O1805">
        <v>0</v>
      </c>
      <c r="P1805">
        <v>0</v>
      </c>
      <c r="Q1805">
        <v>534</v>
      </c>
      <c r="R1805">
        <v>0</v>
      </c>
      <c r="S1805">
        <v>0</v>
      </c>
      <c r="T1805">
        <v>0</v>
      </c>
      <c r="U1805">
        <v>0</v>
      </c>
      <c r="V1805">
        <v>299</v>
      </c>
      <c r="W1805">
        <v>0</v>
      </c>
      <c r="X1805">
        <v>245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544</v>
      </c>
      <c r="AF1805">
        <v>0</v>
      </c>
      <c r="AJ1805">
        <v>0</v>
      </c>
      <c r="AK1805" t="str">
        <f t="shared" si="28"/>
        <v>PDN03-5000</v>
      </c>
    </row>
    <row r="1806" spans="1:37">
      <c r="A1806" t="s">
        <v>3398</v>
      </c>
      <c r="B1806" t="s">
        <v>3399</v>
      </c>
      <c r="E1806">
        <v>43</v>
      </c>
      <c r="F1806">
        <v>0</v>
      </c>
      <c r="G1806">
        <v>0</v>
      </c>
      <c r="H1806">
        <v>0</v>
      </c>
      <c r="I1806">
        <v>2</v>
      </c>
      <c r="J1806">
        <v>5</v>
      </c>
      <c r="K1806">
        <v>717</v>
      </c>
      <c r="L1806">
        <v>8</v>
      </c>
      <c r="M1806">
        <v>0</v>
      </c>
      <c r="N1806">
        <v>0</v>
      </c>
      <c r="O1806">
        <v>0</v>
      </c>
      <c r="P1806">
        <v>0</v>
      </c>
      <c r="Q1806">
        <v>717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12</v>
      </c>
      <c r="Y1806">
        <v>47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59</v>
      </c>
      <c r="AF1806">
        <v>33</v>
      </c>
      <c r="AJ1806">
        <v>0</v>
      </c>
      <c r="AK1806" t="str">
        <f t="shared" si="28"/>
        <v>QW120-5000</v>
      </c>
    </row>
    <row r="1807" spans="1:37">
      <c r="A1807" t="s">
        <v>3400</v>
      </c>
      <c r="B1807" t="s">
        <v>3399</v>
      </c>
      <c r="E1807">
        <v>43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2240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2240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20</v>
      </c>
      <c r="AJ1807">
        <v>0</v>
      </c>
      <c r="AK1807" t="str">
        <f t="shared" si="28"/>
        <v>QW120-6200</v>
      </c>
    </row>
    <row r="1808" spans="1:37">
      <c r="A1808" t="s">
        <v>3401</v>
      </c>
      <c r="B1808" t="s">
        <v>3402</v>
      </c>
      <c r="C1808" t="s">
        <v>68</v>
      </c>
      <c r="D1808" t="s">
        <v>3403</v>
      </c>
      <c r="E1808">
        <v>92</v>
      </c>
      <c r="F1808">
        <v>0.8</v>
      </c>
      <c r="G1808">
        <v>74</v>
      </c>
      <c r="H1808">
        <v>81</v>
      </c>
      <c r="I1808">
        <v>74</v>
      </c>
      <c r="J1808">
        <v>65</v>
      </c>
      <c r="K1808">
        <v>314</v>
      </c>
      <c r="L1808">
        <v>53</v>
      </c>
      <c r="M1808">
        <v>0</v>
      </c>
      <c r="N1808">
        <v>61</v>
      </c>
      <c r="O1808">
        <v>0</v>
      </c>
      <c r="P1808">
        <v>0</v>
      </c>
      <c r="Q1808">
        <v>253</v>
      </c>
      <c r="R1808">
        <v>0</v>
      </c>
      <c r="S1808">
        <v>0</v>
      </c>
      <c r="T1808">
        <v>180</v>
      </c>
      <c r="U1808">
        <v>62</v>
      </c>
      <c r="V1808">
        <v>0</v>
      </c>
      <c r="W1808">
        <v>0</v>
      </c>
      <c r="X1808">
        <v>199</v>
      </c>
      <c r="Y1808">
        <v>129</v>
      </c>
      <c r="Z1808">
        <v>0</v>
      </c>
      <c r="AA1808">
        <v>147</v>
      </c>
      <c r="AB1808">
        <v>0</v>
      </c>
      <c r="AC1808">
        <v>59</v>
      </c>
      <c r="AD1808">
        <v>0</v>
      </c>
      <c r="AE1808">
        <v>776</v>
      </c>
      <c r="AF1808">
        <v>0</v>
      </c>
      <c r="AJ1808">
        <v>0</v>
      </c>
      <c r="AK1808" t="str">
        <f t="shared" si="28"/>
        <v>S9043-6200</v>
      </c>
    </row>
    <row r="1809" spans="1:37">
      <c r="A1809" t="s">
        <v>3404</v>
      </c>
      <c r="B1809" t="s">
        <v>3405</v>
      </c>
      <c r="C1809" t="s">
        <v>68</v>
      </c>
      <c r="D1809" t="s">
        <v>3406</v>
      </c>
      <c r="E1809">
        <v>65</v>
      </c>
      <c r="F1809">
        <v>17.399999999999999</v>
      </c>
      <c r="G1809">
        <v>188</v>
      </c>
      <c r="H1809">
        <v>73</v>
      </c>
      <c r="I1809">
        <v>37</v>
      </c>
      <c r="J1809">
        <v>49</v>
      </c>
      <c r="K1809">
        <v>5237</v>
      </c>
      <c r="L1809">
        <v>215</v>
      </c>
      <c r="M1809">
        <v>0</v>
      </c>
      <c r="N1809">
        <v>157</v>
      </c>
      <c r="O1809">
        <v>0</v>
      </c>
      <c r="P1809">
        <v>0</v>
      </c>
      <c r="Q1809">
        <v>5080</v>
      </c>
      <c r="R1809">
        <v>440</v>
      </c>
      <c r="S1809">
        <v>0</v>
      </c>
      <c r="T1809">
        <v>149</v>
      </c>
      <c r="U1809">
        <v>70</v>
      </c>
      <c r="V1809">
        <v>0</v>
      </c>
      <c r="W1809">
        <v>0</v>
      </c>
      <c r="X1809">
        <v>0</v>
      </c>
      <c r="Y1809">
        <v>49</v>
      </c>
      <c r="Z1809">
        <v>31</v>
      </c>
      <c r="AA1809">
        <v>287</v>
      </c>
      <c r="AB1809">
        <v>0</v>
      </c>
      <c r="AC1809">
        <v>0</v>
      </c>
      <c r="AD1809">
        <v>0</v>
      </c>
      <c r="AE1809">
        <v>586</v>
      </c>
      <c r="AF1809">
        <v>495</v>
      </c>
      <c r="AJ1809">
        <v>0</v>
      </c>
      <c r="AK1809" t="str">
        <f t="shared" si="28"/>
        <v>S9177-5000</v>
      </c>
    </row>
    <row r="1810" spans="1:37">
      <c r="A1810" t="s">
        <v>3407</v>
      </c>
      <c r="B1810" t="s">
        <v>3408</v>
      </c>
      <c r="E1810">
        <v>65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3519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3519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SB028-5000</v>
      </c>
    </row>
    <row r="1811" spans="1:37">
      <c r="A1811" t="s">
        <v>3409</v>
      </c>
      <c r="B1811" t="s">
        <v>3410</v>
      </c>
      <c r="D1811" t="s">
        <v>3411</v>
      </c>
      <c r="E1811">
        <v>65</v>
      </c>
      <c r="F1811">
        <v>0</v>
      </c>
      <c r="G1811">
        <v>52</v>
      </c>
      <c r="H1811">
        <v>0</v>
      </c>
      <c r="I1811">
        <v>0</v>
      </c>
      <c r="J1811">
        <v>5</v>
      </c>
      <c r="K1811">
        <v>715</v>
      </c>
      <c r="L1811">
        <v>53</v>
      </c>
      <c r="M1811">
        <v>0</v>
      </c>
      <c r="N1811">
        <v>43</v>
      </c>
      <c r="O1811">
        <v>0</v>
      </c>
      <c r="P1811">
        <v>0</v>
      </c>
      <c r="Q1811">
        <v>672</v>
      </c>
      <c r="R1811">
        <v>116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55</v>
      </c>
      <c r="AA1811">
        <v>0</v>
      </c>
      <c r="AB1811">
        <v>0</v>
      </c>
      <c r="AC1811">
        <v>0</v>
      </c>
      <c r="AD1811">
        <v>0</v>
      </c>
      <c r="AE1811">
        <v>55</v>
      </c>
      <c r="AF1811">
        <v>89</v>
      </c>
      <c r="AJ1811">
        <v>0</v>
      </c>
      <c r="AK1811" t="str">
        <f t="shared" si="28"/>
        <v>SG212-5000</v>
      </c>
    </row>
    <row r="1812" spans="1:37">
      <c r="A1812" t="s">
        <v>3412</v>
      </c>
      <c r="B1812" t="s">
        <v>3410</v>
      </c>
      <c r="D1812" t="s">
        <v>3411</v>
      </c>
      <c r="E1812">
        <v>65</v>
      </c>
      <c r="F1812">
        <v>27.1</v>
      </c>
      <c r="G1812">
        <v>0</v>
      </c>
      <c r="H1812">
        <v>14</v>
      </c>
      <c r="I1812">
        <v>7</v>
      </c>
      <c r="J1812">
        <v>10</v>
      </c>
      <c r="K1812">
        <v>1520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1520</v>
      </c>
      <c r="R1812">
        <v>0</v>
      </c>
      <c r="S1812">
        <v>42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83</v>
      </c>
      <c r="AA1812">
        <v>0</v>
      </c>
      <c r="AB1812">
        <v>0</v>
      </c>
      <c r="AC1812">
        <v>0</v>
      </c>
      <c r="AD1812">
        <v>0</v>
      </c>
      <c r="AE1812">
        <v>125</v>
      </c>
      <c r="AF1812">
        <v>74</v>
      </c>
      <c r="AJ1812">
        <v>0</v>
      </c>
      <c r="AK1812" t="str">
        <f t="shared" si="28"/>
        <v>SG212-6200</v>
      </c>
    </row>
    <row r="1813" spans="1:37">
      <c r="A1813" t="s">
        <v>3413</v>
      </c>
      <c r="B1813" t="s">
        <v>3414</v>
      </c>
      <c r="D1813" t="s">
        <v>3411</v>
      </c>
      <c r="E1813">
        <v>65</v>
      </c>
      <c r="F1813">
        <v>0</v>
      </c>
      <c r="G1813">
        <v>0</v>
      </c>
      <c r="H1813">
        <v>0</v>
      </c>
      <c r="I1813">
        <v>9</v>
      </c>
      <c r="J1813">
        <v>4</v>
      </c>
      <c r="K1813">
        <v>881</v>
      </c>
      <c r="L1813">
        <v>12</v>
      </c>
      <c r="M1813">
        <v>0</v>
      </c>
      <c r="N1813">
        <v>0</v>
      </c>
      <c r="O1813">
        <v>0</v>
      </c>
      <c r="P1813">
        <v>0</v>
      </c>
      <c r="Q1813">
        <v>881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53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53</v>
      </c>
      <c r="AF1813">
        <v>100</v>
      </c>
      <c r="AJ1813">
        <v>0</v>
      </c>
      <c r="AK1813" t="str">
        <f t="shared" si="28"/>
        <v>SG215-5000</v>
      </c>
    </row>
    <row r="1814" spans="1:37">
      <c r="A1814" t="s">
        <v>3415</v>
      </c>
      <c r="B1814" t="s">
        <v>3414</v>
      </c>
      <c r="D1814" t="s">
        <v>3411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1247</v>
      </c>
      <c r="L1814">
        <v>11</v>
      </c>
      <c r="M1814">
        <v>0</v>
      </c>
      <c r="N1814">
        <v>0</v>
      </c>
      <c r="O1814">
        <v>0</v>
      </c>
      <c r="P1814">
        <v>0</v>
      </c>
      <c r="Q1814">
        <v>1247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120</v>
      </c>
      <c r="AJ1814">
        <v>0</v>
      </c>
      <c r="AK1814" t="str">
        <f t="shared" si="28"/>
        <v>SG215-6200</v>
      </c>
    </row>
    <row r="1815" spans="1:37">
      <c r="A1815" t="s">
        <v>5366</v>
      </c>
      <c r="B1815" t="s">
        <v>1509</v>
      </c>
      <c r="E1815">
        <v>65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1281</v>
      </c>
      <c r="L1815">
        <v>200</v>
      </c>
      <c r="M1815">
        <v>0</v>
      </c>
      <c r="N1815">
        <v>0</v>
      </c>
      <c r="O1815">
        <v>0</v>
      </c>
      <c r="P1815">
        <v>0</v>
      </c>
      <c r="Q1815">
        <v>1281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ST628-5000</v>
      </c>
    </row>
    <row r="1816" spans="1:37">
      <c r="A1816" t="s">
        <v>3417</v>
      </c>
      <c r="B1816" t="s">
        <v>3418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440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440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SW780-5000</v>
      </c>
    </row>
    <row r="1817" spans="1:37">
      <c r="A1817" t="s">
        <v>3419</v>
      </c>
      <c r="B1817" t="s">
        <v>3418</v>
      </c>
      <c r="E1817">
        <v>62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51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51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SW780-6200</v>
      </c>
    </row>
    <row r="1818" spans="1:37">
      <c r="A1818" t="s">
        <v>3420</v>
      </c>
      <c r="B1818" t="s">
        <v>3421</v>
      </c>
      <c r="C1818" t="s">
        <v>329</v>
      </c>
      <c r="D1818" t="s">
        <v>3422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952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952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W5514-6200</v>
      </c>
    </row>
    <row r="1819" spans="1:37">
      <c r="A1819" t="s">
        <v>3423</v>
      </c>
      <c r="B1819" t="s">
        <v>3424</v>
      </c>
      <c r="C1819" t="s">
        <v>329</v>
      </c>
      <c r="D1819" t="s">
        <v>3425</v>
      </c>
      <c r="E1819">
        <v>50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718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718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25</v>
      </c>
      <c r="AJ1819">
        <v>0</v>
      </c>
      <c r="AK1819" t="str">
        <f t="shared" si="28"/>
        <v>W7178-6200</v>
      </c>
    </row>
    <row r="1820" spans="1:37">
      <c r="A1820" t="s">
        <v>3426</v>
      </c>
      <c r="B1820" t="s">
        <v>3427</v>
      </c>
      <c r="C1820" t="s">
        <v>110</v>
      </c>
      <c r="D1820" t="s">
        <v>3428</v>
      </c>
      <c r="E1820">
        <v>50</v>
      </c>
      <c r="F1820">
        <v>0.7</v>
      </c>
      <c r="G1820">
        <v>34</v>
      </c>
      <c r="H1820">
        <v>23</v>
      </c>
      <c r="I1820">
        <v>17</v>
      </c>
      <c r="J1820">
        <v>12</v>
      </c>
      <c r="K1820">
        <v>94</v>
      </c>
      <c r="L1820">
        <v>8</v>
      </c>
      <c r="M1820">
        <v>0</v>
      </c>
      <c r="N1820">
        <v>28</v>
      </c>
      <c r="O1820">
        <v>0</v>
      </c>
      <c r="P1820">
        <v>0</v>
      </c>
      <c r="Q1820">
        <v>66</v>
      </c>
      <c r="R1820">
        <v>24</v>
      </c>
      <c r="S1820">
        <v>0</v>
      </c>
      <c r="T1820">
        <v>0</v>
      </c>
      <c r="U1820">
        <v>68</v>
      </c>
      <c r="V1820">
        <v>19</v>
      </c>
      <c r="W1820">
        <v>0</v>
      </c>
      <c r="X1820">
        <v>13</v>
      </c>
      <c r="Y1820">
        <v>0</v>
      </c>
      <c r="Z1820">
        <v>0</v>
      </c>
      <c r="AA1820">
        <v>38</v>
      </c>
      <c r="AB1820">
        <v>0</v>
      </c>
      <c r="AC1820">
        <v>0</v>
      </c>
      <c r="AD1820">
        <v>0</v>
      </c>
      <c r="AE1820">
        <v>138</v>
      </c>
      <c r="AF1820">
        <v>175</v>
      </c>
      <c r="AJ1820">
        <v>0</v>
      </c>
      <c r="AK1820" t="str">
        <f t="shared" si="28"/>
        <v>W8374-6200</v>
      </c>
    </row>
    <row r="1821" spans="1:37">
      <c r="A1821" t="s">
        <v>3429</v>
      </c>
      <c r="B1821" t="s">
        <v>3430</v>
      </c>
      <c r="E1821">
        <v>50</v>
      </c>
      <c r="F1821">
        <v>0</v>
      </c>
      <c r="G1821">
        <v>0</v>
      </c>
      <c r="H1821">
        <v>5</v>
      </c>
      <c r="I1821">
        <v>3</v>
      </c>
      <c r="J1821">
        <v>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16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16</v>
      </c>
      <c r="AF1821">
        <v>0</v>
      </c>
      <c r="AJ1821">
        <v>0</v>
      </c>
      <c r="AK1821" t="str">
        <f t="shared" si="28"/>
        <v>W9464-5000</v>
      </c>
    </row>
    <row r="1822" spans="1:37">
      <c r="A1822" t="s">
        <v>3435</v>
      </c>
      <c r="B1822" t="s">
        <v>3436</v>
      </c>
      <c r="C1822" t="s">
        <v>110</v>
      </c>
      <c r="D1822" t="s">
        <v>3437</v>
      </c>
      <c r="E1822">
        <v>42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1547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1547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0</v>
      </c>
      <c r="AK1822" t="str">
        <f t="shared" si="28"/>
        <v>WF009-3700</v>
      </c>
    </row>
    <row r="1823" spans="1:37">
      <c r="A1823" t="s">
        <v>3441</v>
      </c>
      <c r="B1823" t="s">
        <v>3442</v>
      </c>
      <c r="E1823">
        <v>50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1527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1527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1E-3</v>
      </c>
      <c r="AK1823" t="str">
        <f t="shared" si="28"/>
        <v>WM225-6200</v>
      </c>
    </row>
    <row r="1824" spans="1:37">
      <c r="A1824" t="s">
        <v>3443</v>
      </c>
      <c r="B1824" t="s">
        <v>3444</v>
      </c>
      <c r="D1824" t="s">
        <v>1960</v>
      </c>
      <c r="E1824">
        <v>43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490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490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WM228-5000</v>
      </c>
    </row>
    <row r="1825" spans="1:37">
      <c r="A1825" t="s">
        <v>3445</v>
      </c>
      <c r="B1825" t="s">
        <v>3098</v>
      </c>
      <c r="C1825" t="s">
        <v>338</v>
      </c>
      <c r="E1825">
        <v>43</v>
      </c>
      <c r="F1825">
        <v>0</v>
      </c>
      <c r="G1825">
        <v>0</v>
      </c>
      <c r="H1825">
        <v>1000</v>
      </c>
      <c r="I1825">
        <v>535</v>
      </c>
      <c r="J1825">
        <v>270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3000</v>
      </c>
      <c r="V1825">
        <v>58</v>
      </c>
      <c r="W1825">
        <v>0</v>
      </c>
      <c r="X1825">
        <v>151</v>
      </c>
      <c r="Y1825">
        <v>0</v>
      </c>
      <c r="Z1825">
        <v>0</v>
      </c>
      <c r="AA1825">
        <v>0</v>
      </c>
      <c r="AB1825">
        <v>16</v>
      </c>
      <c r="AC1825">
        <v>9</v>
      </c>
      <c r="AD1825">
        <v>0</v>
      </c>
      <c r="AE1825">
        <v>3234</v>
      </c>
      <c r="AF1825">
        <v>156</v>
      </c>
      <c r="AJ1825">
        <v>0</v>
      </c>
      <c r="AK1825" t="str">
        <f t="shared" si="28"/>
        <v>WO140-5000</v>
      </c>
    </row>
    <row r="1826" spans="1:37">
      <c r="A1826" t="s">
        <v>3446</v>
      </c>
      <c r="B1826" t="s">
        <v>3447</v>
      </c>
      <c r="C1826" t="s">
        <v>329</v>
      </c>
      <c r="E1826">
        <v>65</v>
      </c>
      <c r="F1826">
        <v>0</v>
      </c>
      <c r="G1826">
        <v>1</v>
      </c>
      <c r="H1826">
        <v>0</v>
      </c>
      <c r="I1826">
        <v>0</v>
      </c>
      <c r="J1826">
        <v>4</v>
      </c>
      <c r="K1826">
        <v>575</v>
      </c>
      <c r="L1826">
        <v>6</v>
      </c>
      <c r="M1826">
        <v>0</v>
      </c>
      <c r="N1826">
        <v>1</v>
      </c>
      <c r="O1826">
        <v>0</v>
      </c>
      <c r="P1826">
        <v>0</v>
      </c>
      <c r="Q1826">
        <v>574</v>
      </c>
      <c r="R1826">
        <v>57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42</v>
      </c>
      <c r="AB1826">
        <v>0</v>
      </c>
      <c r="AC1826">
        <v>0</v>
      </c>
      <c r="AD1826">
        <v>0</v>
      </c>
      <c r="AE1826">
        <v>42</v>
      </c>
      <c r="AF1826">
        <v>164</v>
      </c>
      <c r="AJ1826">
        <v>0</v>
      </c>
      <c r="AK1826" t="str">
        <f t="shared" si="28"/>
        <v>WP013-6200</v>
      </c>
    </row>
    <row r="1827" spans="1:37">
      <c r="A1827" t="s">
        <v>3448</v>
      </c>
      <c r="B1827" t="s">
        <v>3449</v>
      </c>
      <c r="E1827">
        <v>42</v>
      </c>
      <c r="F1827">
        <v>1.5</v>
      </c>
      <c r="G1827">
        <v>0</v>
      </c>
      <c r="H1827">
        <v>53</v>
      </c>
      <c r="I1827">
        <v>63</v>
      </c>
      <c r="J1827">
        <v>32</v>
      </c>
      <c r="K1827">
        <v>321</v>
      </c>
      <c r="L1827">
        <v>35</v>
      </c>
      <c r="M1827">
        <v>0</v>
      </c>
      <c r="N1827">
        <v>0</v>
      </c>
      <c r="O1827">
        <v>0</v>
      </c>
      <c r="P1827">
        <v>0</v>
      </c>
      <c r="Q1827">
        <v>321</v>
      </c>
      <c r="R1827">
        <v>0</v>
      </c>
      <c r="S1827">
        <v>0</v>
      </c>
      <c r="T1827">
        <v>0</v>
      </c>
      <c r="U1827">
        <v>158</v>
      </c>
      <c r="V1827">
        <v>129</v>
      </c>
      <c r="W1827">
        <v>8</v>
      </c>
      <c r="X1827">
        <v>83</v>
      </c>
      <c r="Y1827">
        <v>0</v>
      </c>
      <c r="Z1827">
        <v>4</v>
      </c>
      <c r="AA1827">
        <v>1</v>
      </c>
      <c r="AB1827">
        <v>0</v>
      </c>
      <c r="AC1827">
        <v>0</v>
      </c>
      <c r="AD1827">
        <v>0</v>
      </c>
      <c r="AE1827">
        <v>383</v>
      </c>
      <c r="AF1827">
        <v>509</v>
      </c>
      <c r="AJ1827">
        <v>0</v>
      </c>
      <c r="AK1827" t="str">
        <f t="shared" si="28"/>
        <v>WR002-5000</v>
      </c>
    </row>
    <row r="1828" spans="1:37">
      <c r="A1828" t="s">
        <v>3450</v>
      </c>
      <c r="B1828" t="s">
        <v>3451</v>
      </c>
      <c r="C1828" t="s">
        <v>313</v>
      </c>
      <c r="D1828" t="s">
        <v>3452</v>
      </c>
      <c r="E1828">
        <v>43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1746</v>
      </c>
      <c r="L1828">
        <v>66</v>
      </c>
      <c r="M1828">
        <v>0</v>
      </c>
      <c r="N1828">
        <v>0</v>
      </c>
      <c r="O1828">
        <v>0</v>
      </c>
      <c r="P1828">
        <v>0</v>
      </c>
      <c r="Q1828">
        <v>1746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203</v>
      </c>
      <c r="AJ1828">
        <v>0</v>
      </c>
      <c r="AK1828" t="str">
        <f t="shared" si="28"/>
        <v>WS020-6200</v>
      </c>
    </row>
    <row r="1829" spans="1:37">
      <c r="A1829" t="s">
        <v>3455</v>
      </c>
      <c r="B1829" t="s">
        <v>3456</v>
      </c>
      <c r="E1829">
        <v>50</v>
      </c>
      <c r="F1829">
        <v>9.4</v>
      </c>
      <c r="G1829">
        <v>0</v>
      </c>
      <c r="H1829">
        <v>50</v>
      </c>
      <c r="I1829">
        <v>32</v>
      </c>
      <c r="J1829">
        <v>16</v>
      </c>
      <c r="K1829">
        <v>1901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1901</v>
      </c>
      <c r="R1829">
        <v>45</v>
      </c>
      <c r="S1829">
        <v>151</v>
      </c>
      <c r="T1829">
        <v>0</v>
      </c>
      <c r="U1829">
        <v>0</v>
      </c>
      <c r="V1829">
        <v>39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190</v>
      </c>
      <c r="AF1829">
        <v>0</v>
      </c>
      <c r="AJ1829">
        <v>0</v>
      </c>
      <c r="AK1829" t="str">
        <f t="shared" si="28"/>
        <v>WW060-5000</v>
      </c>
    </row>
    <row r="1830" spans="1:37">
      <c r="A1830" t="s">
        <v>3457</v>
      </c>
      <c r="B1830" t="s">
        <v>3458</v>
      </c>
      <c r="E1830">
        <v>43</v>
      </c>
      <c r="F1830">
        <v>0</v>
      </c>
      <c r="G1830">
        <v>5</v>
      </c>
      <c r="H1830">
        <v>0</v>
      </c>
      <c r="I1830">
        <v>0</v>
      </c>
      <c r="J1830">
        <v>7</v>
      </c>
      <c r="K1830">
        <v>1747</v>
      </c>
      <c r="L1830">
        <v>23</v>
      </c>
      <c r="M1830">
        <v>0</v>
      </c>
      <c r="N1830">
        <v>4</v>
      </c>
      <c r="O1830">
        <v>0</v>
      </c>
      <c r="P1830">
        <v>0</v>
      </c>
      <c r="Q1830">
        <v>1743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80</v>
      </c>
      <c r="AC1830">
        <v>0</v>
      </c>
      <c r="AD1830">
        <v>0</v>
      </c>
      <c r="AE1830">
        <v>80</v>
      </c>
      <c r="AF1830">
        <v>19</v>
      </c>
      <c r="AJ1830">
        <v>0</v>
      </c>
      <c r="AK1830" t="str">
        <f t="shared" si="28"/>
        <v>WW080-5000</v>
      </c>
    </row>
    <row r="1831" spans="1:37">
      <c r="A1831" t="s">
        <v>5367</v>
      </c>
      <c r="B1831" t="s">
        <v>1965</v>
      </c>
      <c r="E1831">
        <v>50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581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581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J1831">
        <v>0</v>
      </c>
      <c r="AK1831" t="str">
        <f t="shared" si="28"/>
        <v>WX341-6200</v>
      </c>
    </row>
    <row r="1832" spans="1:37">
      <c r="A1832" t="s">
        <v>3459</v>
      </c>
      <c r="B1832" t="s">
        <v>3460</v>
      </c>
      <c r="C1832" t="s">
        <v>3461</v>
      </c>
      <c r="E1832">
        <v>0</v>
      </c>
      <c r="F1832">
        <v>3.3</v>
      </c>
      <c r="G1832">
        <v>248</v>
      </c>
      <c r="H1832">
        <v>251</v>
      </c>
      <c r="I1832">
        <v>231</v>
      </c>
      <c r="J1832">
        <v>157</v>
      </c>
      <c r="K1832">
        <v>3503</v>
      </c>
      <c r="L1832">
        <v>0</v>
      </c>
      <c r="M1832">
        <v>0</v>
      </c>
      <c r="N1832">
        <v>207</v>
      </c>
      <c r="O1832">
        <v>0</v>
      </c>
      <c r="P1832">
        <v>0</v>
      </c>
      <c r="Q1832">
        <v>3296</v>
      </c>
      <c r="R1832">
        <v>233</v>
      </c>
      <c r="S1832">
        <v>223</v>
      </c>
      <c r="T1832">
        <v>279</v>
      </c>
      <c r="U1832">
        <v>252</v>
      </c>
      <c r="V1832">
        <v>305</v>
      </c>
      <c r="W1832">
        <v>158</v>
      </c>
      <c r="X1832">
        <v>169</v>
      </c>
      <c r="Y1832">
        <v>100</v>
      </c>
      <c r="Z1832">
        <v>67</v>
      </c>
      <c r="AA1832">
        <v>87</v>
      </c>
      <c r="AB1832">
        <v>103</v>
      </c>
      <c r="AC1832">
        <v>75</v>
      </c>
      <c r="AD1832">
        <v>63</v>
      </c>
      <c r="AE1832">
        <v>1881</v>
      </c>
      <c r="AF1832">
        <v>388</v>
      </c>
      <c r="AJ1832">
        <v>2.61</v>
      </c>
      <c r="AK1832" t="str">
        <f t="shared" si="28"/>
        <v>AB-6ANTIBL</v>
      </c>
    </row>
    <row r="1833" spans="1:37">
      <c r="A1833" t="s">
        <v>3462</v>
      </c>
      <c r="B1833" t="s">
        <v>3463</v>
      </c>
      <c r="C1833" t="s">
        <v>3464</v>
      </c>
      <c r="E1833">
        <v>0</v>
      </c>
      <c r="F1833">
        <v>12.3</v>
      </c>
      <c r="G1833">
        <v>23</v>
      </c>
      <c r="H1833">
        <v>39</v>
      </c>
      <c r="I1833">
        <v>37</v>
      </c>
      <c r="J1833">
        <v>39</v>
      </c>
      <c r="K1833">
        <v>1957</v>
      </c>
      <c r="L1833">
        <v>0</v>
      </c>
      <c r="M1833">
        <v>0</v>
      </c>
      <c r="N1833">
        <v>19</v>
      </c>
      <c r="O1833">
        <v>0</v>
      </c>
      <c r="P1833">
        <v>0</v>
      </c>
      <c r="Q1833">
        <v>1938</v>
      </c>
      <c r="R1833">
        <v>36</v>
      </c>
      <c r="S1833">
        <v>41</v>
      </c>
      <c r="T1833">
        <v>49</v>
      </c>
      <c r="U1833">
        <v>28</v>
      </c>
      <c r="V1833">
        <v>53</v>
      </c>
      <c r="W1833">
        <v>9</v>
      </c>
      <c r="X1833">
        <v>42</v>
      </c>
      <c r="Y1833">
        <v>50</v>
      </c>
      <c r="Z1833">
        <v>34</v>
      </c>
      <c r="AA1833">
        <v>44</v>
      </c>
      <c r="AB1833">
        <v>51</v>
      </c>
      <c r="AC1833">
        <v>37</v>
      </c>
      <c r="AD1833">
        <v>31</v>
      </c>
      <c r="AE1833">
        <v>468</v>
      </c>
      <c r="AF1833">
        <v>292</v>
      </c>
      <c r="AG1833" t="s">
        <v>7593</v>
      </c>
      <c r="AH1833">
        <v>1</v>
      </c>
      <c r="AI1833">
        <v>880</v>
      </c>
      <c r="AJ1833">
        <v>24.28</v>
      </c>
      <c r="AK1833" t="str">
        <f t="shared" si="28"/>
        <v>BYK348</v>
      </c>
    </row>
    <row r="1834" spans="1:37">
      <c r="A1834" t="s">
        <v>3465</v>
      </c>
      <c r="B1834" t="s">
        <v>3466</v>
      </c>
      <c r="C1834" t="s">
        <v>620</v>
      </c>
      <c r="D1834" t="s">
        <v>3467</v>
      </c>
      <c r="E1834">
        <v>147</v>
      </c>
      <c r="F1834">
        <v>0</v>
      </c>
      <c r="G1834">
        <v>0</v>
      </c>
      <c r="H1834">
        <v>0</v>
      </c>
      <c r="I1834">
        <v>0</v>
      </c>
      <c r="J1834">
        <v>451</v>
      </c>
      <c r="K1834">
        <v>10366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10366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5406</v>
      </c>
      <c r="AE1834">
        <v>5406</v>
      </c>
      <c r="AF1834">
        <v>19491</v>
      </c>
      <c r="AJ1834">
        <v>0.39400000000000002</v>
      </c>
      <c r="AK1834" t="str">
        <f t="shared" si="28"/>
        <v>DR148-4934</v>
      </c>
    </row>
    <row r="1835" spans="1:37">
      <c r="A1835" t="s">
        <v>3468</v>
      </c>
      <c r="B1835" t="s">
        <v>3469</v>
      </c>
      <c r="C1835" t="s">
        <v>622</v>
      </c>
      <c r="E1835">
        <v>175</v>
      </c>
      <c r="F1835">
        <v>0</v>
      </c>
      <c r="G1835">
        <v>0</v>
      </c>
      <c r="H1835">
        <v>0</v>
      </c>
      <c r="I1835">
        <v>0</v>
      </c>
      <c r="J1835">
        <v>144</v>
      </c>
      <c r="K1835">
        <v>157555</v>
      </c>
      <c r="L1835">
        <v>604</v>
      </c>
      <c r="M1835">
        <v>0</v>
      </c>
      <c r="N1835">
        <v>0</v>
      </c>
      <c r="O1835">
        <v>0</v>
      </c>
      <c r="P1835">
        <v>0</v>
      </c>
      <c r="Q1835">
        <v>157555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992</v>
      </c>
      <c r="Z1835">
        <v>0</v>
      </c>
      <c r="AA1835">
        <v>0</v>
      </c>
      <c r="AB1835">
        <v>735</v>
      </c>
      <c r="AC1835">
        <v>0</v>
      </c>
      <c r="AD1835">
        <v>0</v>
      </c>
      <c r="AE1835">
        <v>1727</v>
      </c>
      <c r="AF1835">
        <v>21752</v>
      </c>
      <c r="AJ1835">
        <v>0.36</v>
      </c>
      <c r="AK1835" t="str">
        <f t="shared" si="28"/>
        <v>DR175-4912</v>
      </c>
    </row>
    <row r="1836" spans="1:37">
      <c r="A1836" t="s">
        <v>3470</v>
      </c>
      <c r="B1836" t="s">
        <v>3469</v>
      </c>
      <c r="C1836" t="s">
        <v>622</v>
      </c>
      <c r="E1836">
        <v>175</v>
      </c>
      <c r="F1836">
        <v>49.6</v>
      </c>
      <c r="G1836">
        <v>388</v>
      </c>
      <c r="H1836">
        <v>155</v>
      </c>
      <c r="I1836">
        <v>78</v>
      </c>
      <c r="J1836">
        <v>213</v>
      </c>
      <c r="K1836">
        <v>31131</v>
      </c>
      <c r="L1836">
        <v>2509</v>
      </c>
      <c r="M1836">
        <v>0</v>
      </c>
      <c r="N1836">
        <v>324</v>
      </c>
      <c r="O1836">
        <v>0</v>
      </c>
      <c r="P1836">
        <v>0</v>
      </c>
      <c r="Q1836">
        <v>30807</v>
      </c>
      <c r="R1836">
        <v>0</v>
      </c>
      <c r="S1836">
        <v>0</v>
      </c>
      <c r="T1836">
        <v>466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1270</v>
      </c>
      <c r="AB1836">
        <v>0</v>
      </c>
      <c r="AC1836">
        <v>821</v>
      </c>
      <c r="AD1836">
        <v>0</v>
      </c>
      <c r="AE1836">
        <v>2557</v>
      </c>
      <c r="AF1836">
        <v>18030</v>
      </c>
      <c r="AJ1836">
        <v>0.36</v>
      </c>
      <c r="AK1836" t="str">
        <f t="shared" si="28"/>
        <v>DR175-6234</v>
      </c>
    </row>
    <row r="1837" spans="1:37">
      <c r="A1837" t="s">
        <v>3471</v>
      </c>
      <c r="B1837" t="s">
        <v>3472</v>
      </c>
      <c r="C1837" t="s">
        <v>3473</v>
      </c>
      <c r="E1837">
        <v>0</v>
      </c>
      <c r="F1837">
        <v>1.3</v>
      </c>
      <c r="G1837">
        <v>5381</v>
      </c>
      <c r="H1837">
        <v>3198</v>
      </c>
      <c r="I1837">
        <v>3858</v>
      </c>
      <c r="J1837">
        <v>4063</v>
      </c>
      <c r="K1837">
        <v>21503</v>
      </c>
      <c r="L1837">
        <v>0</v>
      </c>
      <c r="M1837">
        <v>0</v>
      </c>
      <c r="N1837">
        <v>4484</v>
      </c>
      <c r="O1837">
        <v>0</v>
      </c>
      <c r="P1837">
        <v>0</v>
      </c>
      <c r="Q1837">
        <v>17019</v>
      </c>
      <c r="R1837">
        <v>3363</v>
      </c>
      <c r="S1837">
        <v>3249</v>
      </c>
      <c r="T1837">
        <v>4717</v>
      </c>
      <c r="U1837">
        <v>1629</v>
      </c>
      <c r="V1837">
        <v>7649</v>
      </c>
      <c r="W1837">
        <v>1570</v>
      </c>
      <c r="X1837">
        <v>4334</v>
      </c>
      <c r="Y1837">
        <v>3779</v>
      </c>
      <c r="Z1837">
        <v>5039</v>
      </c>
      <c r="AA1837">
        <v>4252</v>
      </c>
      <c r="AB1837">
        <v>4856</v>
      </c>
      <c r="AC1837">
        <v>4119</v>
      </c>
      <c r="AD1837">
        <v>3565</v>
      </c>
      <c r="AE1837">
        <v>48758</v>
      </c>
      <c r="AF1837">
        <v>52975</v>
      </c>
      <c r="AG1837" t="s">
        <v>3474</v>
      </c>
      <c r="AH1837">
        <v>3</v>
      </c>
      <c r="AI1837">
        <v>6615</v>
      </c>
      <c r="AJ1837">
        <v>2.19</v>
      </c>
      <c r="AK1837" t="str">
        <f t="shared" si="28"/>
        <v>FENT140</v>
      </c>
    </row>
    <row r="1838" spans="1:37">
      <c r="A1838" t="s">
        <v>3471</v>
      </c>
      <c r="B1838" t="s">
        <v>3472</v>
      </c>
      <c r="C1838" t="s">
        <v>3473</v>
      </c>
      <c r="E1838">
        <v>0</v>
      </c>
      <c r="AG1838" t="s">
        <v>3474</v>
      </c>
      <c r="AH1838">
        <v>4</v>
      </c>
      <c r="AI1838">
        <v>6615</v>
      </c>
      <c r="AK1838" t="str">
        <f t="shared" si="28"/>
        <v>FENT140</v>
      </c>
    </row>
    <row r="1839" spans="1:37">
      <c r="A1839" t="s">
        <v>3475</v>
      </c>
      <c r="B1839" t="s">
        <v>3476</v>
      </c>
      <c r="C1839" t="s">
        <v>3477</v>
      </c>
      <c r="E1839">
        <v>0</v>
      </c>
      <c r="F1839">
        <v>4.4000000000000004</v>
      </c>
      <c r="G1839">
        <v>85</v>
      </c>
      <c r="H1839">
        <v>147</v>
      </c>
      <c r="I1839">
        <v>139</v>
      </c>
      <c r="J1839">
        <v>147</v>
      </c>
      <c r="K1839">
        <v>2669</v>
      </c>
      <c r="L1839">
        <v>0</v>
      </c>
      <c r="M1839">
        <v>0</v>
      </c>
      <c r="N1839">
        <v>71</v>
      </c>
      <c r="O1839">
        <v>0</v>
      </c>
      <c r="P1839">
        <v>0</v>
      </c>
      <c r="Q1839">
        <v>2598</v>
      </c>
      <c r="R1839">
        <v>134</v>
      </c>
      <c r="S1839">
        <v>152</v>
      </c>
      <c r="T1839">
        <v>186</v>
      </c>
      <c r="U1839">
        <v>104</v>
      </c>
      <c r="V1839">
        <v>199</v>
      </c>
      <c r="W1839">
        <v>35</v>
      </c>
      <c r="X1839">
        <v>158</v>
      </c>
      <c r="Y1839">
        <v>187</v>
      </c>
      <c r="Z1839">
        <v>126</v>
      </c>
      <c r="AA1839">
        <v>164</v>
      </c>
      <c r="AB1839">
        <v>192</v>
      </c>
      <c r="AC1839">
        <v>139</v>
      </c>
      <c r="AD1839">
        <v>117</v>
      </c>
      <c r="AE1839">
        <v>1759</v>
      </c>
      <c r="AF1839">
        <v>916</v>
      </c>
      <c r="AJ1839">
        <v>3.15</v>
      </c>
      <c r="AK1839" t="str">
        <f t="shared" si="28"/>
        <v>FENT301</v>
      </c>
    </row>
    <row r="1840" spans="1:37">
      <c r="A1840" t="s">
        <v>3478</v>
      </c>
      <c r="B1840" t="s">
        <v>3479</v>
      </c>
      <c r="C1840" t="s">
        <v>3473</v>
      </c>
      <c r="E1840">
        <v>0</v>
      </c>
      <c r="F1840">
        <v>1.8</v>
      </c>
      <c r="G1840">
        <v>398</v>
      </c>
      <c r="H1840">
        <v>441</v>
      </c>
      <c r="I1840">
        <v>497</v>
      </c>
      <c r="J1840">
        <v>502</v>
      </c>
      <c r="K1840">
        <v>3459</v>
      </c>
      <c r="L1840">
        <v>0</v>
      </c>
      <c r="M1840">
        <v>0</v>
      </c>
      <c r="N1840">
        <v>331</v>
      </c>
      <c r="O1840">
        <v>0</v>
      </c>
      <c r="P1840">
        <v>0</v>
      </c>
      <c r="Q1840">
        <v>3128</v>
      </c>
      <c r="R1840">
        <v>435</v>
      </c>
      <c r="S1840">
        <v>314</v>
      </c>
      <c r="T1840">
        <v>483</v>
      </c>
      <c r="U1840">
        <v>527</v>
      </c>
      <c r="V1840">
        <v>597</v>
      </c>
      <c r="W1840">
        <v>483</v>
      </c>
      <c r="X1840">
        <v>577</v>
      </c>
      <c r="Y1840">
        <v>534</v>
      </c>
      <c r="Z1840">
        <v>487</v>
      </c>
      <c r="AA1840">
        <v>611</v>
      </c>
      <c r="AB1840">
        <v>483</v>
      </c>
      <c r="AC1840">
        <v>501</v>
      </c>
      <c r="AD1840">
        <v>424</v>
      </c>
      <c r="AE1840">
        <v>6021</v>
      </c>
      <c r="AF1840">
        <v>5693</v>
      </c>
      <c r="AG1840" t="s">
        <v>7594</v>
      </c>
      <c r="AH1840">
        <v>1</v>
      </c>
      <c r="AI1840">
        <v>4410</v>
      </c>
      <c r="AJ1840">
        <v>2.0699999999999998</v>
      </c>
      <c r="AK1840" t="str">
        <f t="shared" si="28"/>
        <v>FENT310</v>
      </c>
    </row>
    <row r="1841" spans="1:37">
      <c r="A1841" t="s">
        <v>3480</v>
      </c>
      <c r="B1841" t="s">
        <v>3481</v>
      </c>
      <c r="C1841" t="s">
        <v>3473</v>
      </c>
      <c r="E1841">
        <v>0</v>
      </c>
      <c r="F1841">
        <v>0.2</v>
      </c>
      <c r="G1841">
        <v>495</v>
      </c>
      <c r="H1841">
        <v>836</v>
      </c>
      <c r="I1841">
        <v>789</v>
      </c>
      <c r="J1841">
        <v>832</v>
      </c>
      <c r="K1841">
        <v>1118</v>
      </c>
      <c r="L1841">
        <v>0</v>
      </c>
      <c r="M1841">
        <v>0</v>
      </c>
      <c r="N1841">
        <v>412</v>
      </c>
      <c r="O1841">
        <v>0</v>
      </c>
      <c r="P1841">
        <v>0</v>
      </c>
      <c r="Q1841">
        <v>706</v>
      </c>
      <c r="R1841">
        <v>743</v>
      </c>
      <c r="S1841">
        <v>879</v>
      </c>
      <c r="T1841">
        <v>1037</v>
      </c>
      <c r="U1841">
        <v>591</v>
      </c>
      <c r="V1841">
        <v>1134</v>
      </c>
      <c r="W1841">
        <v>204</v>
      </c>
      <c r="X1841">
        <v>891</v>
      </c>
      <c r="Y1841">
        <v>1045</v>
      </c>
      <c r="Z1841">
        <v>732</v>
      </c>
      <c r="AA1841">
        <v>941</v>
      </c>
      <c r="AB1841">
        <v>1090</v>
      </c>
      <c r="AC1841">
        <v>786</v>
      </c>
      <c r="AD1841">
        <v>658</v>
      </c>
      <c r="AE1841">
        <v>9988</v>
      </c>
      <c r="AF1841">
        <v>6249</v>
      </c>
      <c r="AG1841" t="s">
        <v>3482</v>
      </c>
      <c r="AH1841">
        <v>1</v>
      </c>
      <c r="AI1841">
        <v>5</v>
      </c>
      <c r="AJ1841">
        <v>1.32</v>
      </c>
      <c r="AK1841" t="str">
        <f t="shared" si="28"/>
        <v>FENT6045</v>
      </c>
    </row>
    <row r="1842" spans="1:37">
      <c r="A1842" t="s">
        <v>3480</v>
      </c>
      <c r="B1842" t="s">
        <v>3481</v>
      </c>
      <c r="C1842" t="s">
        <v>3473</v>
      </c>
      <c r="E1842">
        <v>0</v>
      </c>
      <c r="AG1842" t="s">
        <v>7595</v>
      </c>
      <c r="AH1842">
        <v>1</v>
      </c>
      <c r="AI1842">
        <v>6615</v>
      </c>
      <c r="AK1842" t="str">
        <f t="shared" si="28"/>
        <v>FENT6045</v>
      </c>
    </row>
    <row r="1843" spans="1:37">
      <c r="A1843" t="s">
        <v>3483</v>
      </c>
      <c r="B1843" t="s">
        <v>3484</v>
      </c>
      <c r="C1843" t="s">
        <v>3477</v>
      </c>
      <c r="E1843">
        <v>0</v>
      </c>
      <c r="F1843">
        <v>4.0999999999999996</v>
      </c>
      <c r="G1843">
        <v>321</v>
      </c>
      <c r="H1843">
        <v>492</v>
      </c>
      <c r="I1843">
        <v>537</v>
      </c>
      <c r="J1843">
        <v>381</v>
      </c>
      <c r="K1843">
        <v>8266</v>
      </c>
      <c r="L1843">
        <v>0</v>
      </c>
      <c r="M1843">
        <v>0</v>
      </c>
      <c r="N1843">
        <v>268</v>
      </c>
      <c r="O1843">
        <v>0</v>
      </c>
      <c r="P1843">
        <v>0</v>
      </c>
      <c r="Q1843">
        <v>7998</v>
      </c>
      <c r="R1843">
        <v>499</v>
      </c>
      <c r="S1843">
        <v>336</v>
      </c>
      <c r="T1843">
        <v>555</v>
      </c>
      <c r="U1843">
        <v>585</v>
      </c>
      <c r="V1843">
        <v>683</v>
      </c>
      <c r="W1843">
        <v>517</v>
      </c>
      <c r="X1843">
        <v>547</v>
      </c>
      <c r="Y1843">
        <v>457</v>
      </c>
      <c r="Z1843">
        <v>315</v>
      </c>
      <c r="AA1843">
        <v>246</v>
      </c>
      <c r="AB1843">
        <v>140</v>
      </c>
      <c r="AC1843">
        <v>102</v>
      </c>
      <c r="AD1843">
        <v>86</v>
      </c>
      <c r="AE1843">
        <v>4570</v>
      </c>
      <c r="AF1843">
        <v>804</v>
      </c>
      <c r="AJ1843">
        <v>2.5</v>
      </c>
      <c r="AK1843" t="str">
        <f t="shared" si="28"/>
        <v>FENT777</v>
      </c>
    </row>
    <row r="1844" spans="1:37">
      <c r="A1844" t="s">
        <v>3485</v>
      </c>
      <c r="B1844" t="s">
        <v>3486</v>
      </c>
      <c r="C1844" t="s">
        <v>3473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2205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2205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J1844">
        <v>2.5499999999999998</v>
      </c>
      <c r="AK1844" t="str">
        <f t="shared" si="28"/>
        <v>FENT81277</v>
      </c>
    </row>
    <row r="1845" spans="1:37">
      <c r="A1845" t="s">
        <v>3487</v>
      </c>
      <c r="B1845" t="s">
        <v>3488</v>
      </c>
      <c r="C1845" t="s">
        <v>3489</v>
      </c>
      <c r="E1845">
        <v>0</v>
      </c>
      <c r="F1845">
        <v>36.700000000000003</v>
      </c>
      <c r="G1845">
        <v>9</v>
      </c>
      <c r="H1845">
        <v>10</v>
      </c>
      <c r="I1845">
        <v>11</v>
      </c>
      <c r="J1845">
        <v>11</v>
      </c>
      <c r="K1845">
        <v>1516</v>
      </c>
      <c r="L1845">
        <v>0</v>
      </c>
      <c r="M1845">
        <v>0</v>
      </c>
      <c r="N1845">
        <v>7</v>
      </c>
      <c r="O1845">
        <v>0</v>
      </c>
      <c r="P1845">
        <v>0</v>
      </c>
      <c r="Q1845">
        <v>1509</v>
      </c>
      <c r="R1845">
        <v>11</v>
      </c>
      <c r="S1845">
        <v>10</v>
      </c>
      <c r="T1845">
        <v>13</v>
      </c>
      <c r="U1845">
        <v>8</v>
      </c>
      <c r="V1845">
        <v>13</v>
      </c>
      <c r="W1845">
        <v>6</v>
      </c>
      <c r="X1845">
        <v>14</v>
      </c>
      <c r="Y1845">
        <v>12</v>
      </c>
      <c r="Z1845">
        <v>10</v>
      </c>
      <c r="AA1845">
        <v>14</v>
      </c>
      <c r="AB1845">
        <v>13</v>
      </c>
      <c r="AC1845">
        <v>11</v>
      </c>
      <c r="AD1845">
        <v>10</v>
      </c>
      <c r="AE1845">
        <v>135</v>
      </c>
      <c r="AF1845">
        <v>111</v>
      </c>
      <c r="AG1845" t="s">
        <v>3490</v>
      </c>
      <c r="AH1845">
        <v>1</v>
      </c>
      <c r="AI1845">
        <v>2</v>
      </c>
      <c r="AJ1845">
        <v>4.3899999999999997</v>
      </c>
      <c r="AK1845" t="str">
        <f t="shared" si="28"/>
        <v>FMDFL</v>
      </c>
    </row>
    <row r="1846" spans="1:37">
      <c r="A1846" t="s">
        <v>3491</v>
      </c>
      <c r="B1846" t="s">
        <v>3492</v>
      </c>
      <c r="C1846" t="s">
        <v>6028</v>
      </c>
      <c r="E1846">
        <v>0</v>
      </c>
      <c r="F1846">
        <v>0</v>
      </c>
      <c r="G1846">
        <v>11136</v>
      </c>
      <c r="H1846">
        <v>4989</v>
      </c>
      <c r="I1846">
        <v>3262</v>
      </c>
      <c r="J1846">
        <v>3466</v>
      </c>
      <c r="K1846">
        <v>10044</v>
      </c>
      <c r="L1846">
        <v>0</v>
      </c>
      <c r="M1846">
        <v>0</v>
      </c>
      <c r="N1846">
        <v>9280</v>
      </c>
      <c r="O1846">
        <v>0</v>
      </c>
      <c r="P1846">
        <v>0</v>
      </c>
      <c r="Q1846">
        <v>764</v>
      </c>
      <c r="R1846">
        <v>997</v>
      </c>
      <c r="S1846">
        <v>5931</v>
      </c>
      <c r="T1846">
        <v>4411</v>
      </c>
      <c r="U1846">
        <v>4626</v>
      </c>
      <c r="V1846">
        <v>2503</v>
      </c>
      <c r="W1846">
        <v>0</v>
      </c>
      <c r="X1846">
        <v>2102</v>
      </c>
      <c r="Y1846">
        <v>3512</v>
      </c>
      <c r="Z1846">
        <v>2511</v>
      </c>
      <c r="AA1846">
        <v>6111</v>
      </c>
      <c r="AB1846">
        <v>3778</v>
      </c>
      <c r="AC1846">
        <v>4225</v>
      </c>
      <c r="AD1846">
        <v>1887</v>
      </c>
      <c r="AE1846">
        <v>41597</v>
      </c>
      <c r="AF1846">
        <v>36972</v>
      </c>
      <c r="AJ1846">
        <v>1.9194</v>
      </c>
      <c r="AK1846" t="str">
        <f t="shared" si="28"/>
        <v>GP4169</v>
      </c>
    </row>
    <row r="1847" spans="1:37">
      <c r="A1847" t="s">
        <v>3493</v>
      </c>
      <c r="B1847" t="s">
        <v>3494</v>
      </c>
      <c r="C1847" t="s">
        <v>3495</v>
      </c>
      <c r="D1847" t="s">
        <v>636</v>
      </c>
      <c r="E1847">
        <v>0</v>
      </c>
      <c r="F1847">
        <v>4.2</v>
      </c>
      <c r="G1847">
        <v>1</v>
      </c>
      <c r="H1847">
        <v>424</v>
      </c>
      <c r="I1847">
        <v>389</v>
      </c>
      <c r="J1847">
        <v>285</v>
      </c>
      <c r="K1847">
        <v>7147</v>
      </c>
      <c r="L1847">
        <v>0</v>
      </c>
      <c r="M1847">
        <v>0</v>
      </c>
      <c r="N1847">
        <v>1</v>
      </c>
      <c r="O1847">
        <v>0</v>
      </c>
      <c r="P1847">
        <v>0</v>
      </c>
      <c r="Q1847">
        <v>7147</v>
      </c>
      <c r="R1847">
        <v>298</v>
      </c>
      <c r="S1847">
        <v>199</v>
      </c>
      <c r="T1847">
        <v>340</v>
      </c>
      <c r="U1847">
        <v>733</v>
      </c>
      <c r="V1847">
        <v>534</v>
      </c>
      <c r="W1847">
        <v>349</v>
      </c>
      <c r="X1847">
        <v>180</v>
      </c>
      <c r="Y1847">
        <v>190</v>
      </c>
      <c r="Z1847">
        <v>171</v>
      </c>
      <c r="AA1847">
        <v>209</v>
      </c>
      <c r="AB1847">
        <v>211</v>
      </c>
      <c r="AC1847">
        <v>166</v>
      </c>
      <c r="AD1847">
        <v>145</v>
      </c>
      <c r="AE1847">
        <v>3426</v>
      </c>
      <c r="AF1847">
        <v>1268</v>
      </c>
      <c r="AJ1847">
        <v>1.3149999999999999</v>
      </c>
      <c r="AK1847" t="str">
        <f t="shared" si="28"/>
        <v>HARPF7</v>
      </c>
    </row>
    <row r="1848" spans="1:37">
      <c r="A1848" t="s">
        <v>3496</v>
      </c>
      <c r="B1848" t="s">
        <v>3497</v>
      </c>
      <c r="C1848" t="s">
        <v>3461</v>
      </c>
      <c r="E1848">
        <v>0</v>
      </c>
      <c r="F1848">
        <v>6.7</v>
      </c>
      <c r="G1848">
        <v>120</v>
      </c>
      <c r="H1848">
        <v>34</v>
      </c>
      <c r="I1848">
        <v>43</v>
      </c>
      <c r="J1848">
        <v>60</v>
      </c>
      <c r="K1848">
        <v>1022</v>
      </c>
      <c r="L1848">
        <v>0</v>
      </c>
      <c r="M1848">
        <v>0</v>
      </c>
      <c r="N1848">
        <v>100</v>
      </c>
      <c r="O1848">
        <v>0</v>
      </c>
      <c r="P1848">
        <v>0</v>
      </c>
      <c r="Q1848">
        <v>922</v>
      </c>
      <c r="R1848">
        <v>92</v>
      </c>
      <c r="S1848">
        <v>26</v>
      </c>
      <c r="T1848">
        <v>44</v>
      </c>
      <c r="U1848">
        <v>33</v>
      </c>
      <c r="V1848">
        <v>81</v>
      </c>
      <c r="W1848">
        <v>27</v>
      </c>
      <c r="X1848">
        <v>49</v>
      </c>
      <c r="Y1848">
        <v>73</v>
      </c>
      <c r="Z1848">
        <v>85</v>
      </c>
      <c r="AA1848">
        <v>89</v>
      </c>
      <c r="AB1848">
        <v>124</v>
      </c>
      <c r="AC1848">
        <v>36</v>
      </c>
      <c r="AD1848">
        <v>53</v>
      </c>
      <c r="AE1848">
        <v>718</v>
      </c>
      <c r="AF1848">
        <v>635</v>
      </c>
      <c r="AJ1848">
        <v>4.42</v>
      </c>
      <c r="AK1848" t="str">
        <f t="shared" si="28"/>
        <v>INT2E</v>
      </c>
    </row>
    <row r="1849" spans="1:37">
      <c r="A1849" t="s">
        <v>3498</v>
      </c>
      <c r="B1849" t="s">
        <v>3499</v>
      </c>
      <c r="C1849" t="s">
        <v>3500</v>
      </c>
      <c r="E1849">
        <v>0</v>
      </c>
      <c r="F1849">
        <v>53.8</v>
      </c>
      <c r="G1849">
        <v>7</v>
      </c>
      <c r="H1849">
        <v>8</v>
      </c>
      <c r="I1849">
        <v>10</v>
      </c>
      <c r="J1849">
        <v>53</v>
      </c>
      <c r="K1849">
        <v>1692</v>
      </c>
      <c r="L1849">
        <v>0</v>
      </c>
      <c r="M1849">
        <v>0</v>
      </c>
      <c r="N1849">
        <v>6</v>
      </c>
      <c r="O1849">
        <v>0</v>
      </c>
      <c r="P1849">
        <v>0</v>
      </c>
      <c r="Q1849">
        <v>1686</v>
      </c>
      <c r="R1849">
        <v>7</v>
      </c>
      <c r="S1849">
        <v>4</v>
      </c>
      <c r="T1849">
        <v>8</v>
      </c>
      <c r="U1849">
        <v>11</v>
      </c>
      <c r="V1849">
        <v>11</v>
      </c>
      <c r="W1849">
        <v>9</v>
      </c>
      <c r="X1849">
        <v>15</v>
      </c>
      <c r="Y1849">
        <v>13</v>
      </c>
      <c r="Z1849">
        <v>29</v>
      </c>
      <c r="AA1849">
        <v>129</v>
      </c>
      <c r="AB1849">
        <v>138</v>
      </c>
      <c r="AC1849">
        <v>140</v>
      </c>
      <c r="AD1849">
        <v>129</v>
      </c>
      <c r="AE1849">
        <v>636</v>
      </c>
      <c r="AF1849">
        <v>1204</v>
      </c>
      <c r="AJ1849">
        <v>2.85</v>
      </c>
      <c r="AK1849" t="str">
        <f t="shared" si="28"/>
        <v>PAT658D</v>
      </c>
    </row>
    <row r="1850" spans="1:37">
      <c r="A1850" t="s">
        <v>3501</v>
      </c>
      <c r="B1850" t="s">
        <v>3502</v>
      </c>
      <c r="C1850" t="s">
        <v>5368</v>
      </c>
      <c r="E1850">
        <v>0</v>
      </c>
      <c r="F1850">
        <v>3.9</v>
      </c>
      <c r="G1850">
        <v>74</v>
      </c>
      <c r="H1850">
        <v>21</v>
      </c>
      <c r="I1850">
        <v>19</v>
      </c>
      <c r="J1850">
        <v>16</v>
      </c>
      <c r="K1850">
        <v>394</v>
      </c>
      <c r="L1850">
        <v>0</v>
      </c>
      <c r="M1850">
        <v>0</v>
      </c>
      <c r="N1850">
        <v>62</v>
      </c>
      <c r="O1850">
        <v>0</v>
      </c>
      <c r="P1850">
        <v>0</v>
      </c>
      <c r="Q1850">
        <v>332</v>
      </c>
      <c r="R1850">
        <v>25</v>
      </c>
      <c r="S1850">
        <v>17</v>
      </c>
      <c r="T1850">
        <v>26</v>
      </c>
      <c r="U1850">
        <v>21</v>
      </c>
      <c r="V1850">
        <v>11</v>
      </c>
      <c r="W1850">
        <v>14</v>
      </c>
      <c r="X1850">
        <v>26</v>
      </c>
      <c r="Y1850">
        <v>22</v>
      </c>
      <c r="Z1850">
        <v>9</v>
      </c>
      <c r="AA1850">
        <v>12</v>
      </c>
      <c r="AB1850">
        <v>7</v>
      </c>
      <c r="AC1850">
        <v>17</v>
      </c>
      <c r="AD1850">
        <v>7</v>
      </c>
      <c r="AE1850">
        <v>189</v>
      </c>
      <c r="AF1850">
        <v>175</v>
      </c>
      <c r="AJ1850">
        <v>8.76</v>
      </c>
      <c r="AK1850" t="str">
        <f t="shared" si="28"/>
        <v>SURFY</v>
      </c>
    </row>
    <row r="1851" spans="1:37">
      <c r="A1851" t="s">
        <v>3503</v>
      </c>
      <c r="B1851">
        <v>7101172.2400000002</v>
      </c>
      <c r="AK1851" t="str">
        <f t="shared" si="28"/>
        <v xml:space="preserve">al for HP </v>
      </c>
    </row>
    <row r="1852" spans="1:37">
      <c r="A1852" t="s">
        <v>3504</v>
      </c>
      <c r="B1852">
        <v>389829.85</v>
      </c>
      <c r="AK1852" t="str">
        <f t="shared" si="28"/>
        <v xml:space="preserve">al For LP </v>
      </c>
    </row>
    <row r="1853" spans="1:37">
      <c r="A1853" t="s">
        <v>3505</v>
      </c>
      <c r="B1853">
        <v>112233.41</v>
      </c>
      <c r="AK1853" t="str">
        <f t="shared" si="28"/>
        <v>al For all</v>
      </c>
    </row>
    <row r="1854" spans="1:37">
      <c r="A1854" t="s">
        <v>3506</v>
      </c>
      <c r="B1854">
        <v>191032.84</v>
      </c>
      <c r="AK1854" t="str">
        <f t="shared" si="28"/>
        <v>al For all</v>
      </c>
    </row>
    <row r="1855" spans="1:37">
      <c r="A1855" t="s">
        <v>3507</v>
      </c>
      <c r="B1855">
        <v>0</v>
      </c>
      <c r="AK1855" t="str">
        <f t="shared" si="28"/>
        <v>al for all</v>
      </c>
    </row>
    <row r="1856" spans="1:37">
      <c r="A1856" t="s">
        <v>3508</v>
      </c>
      <c r="B1856">
        <v>2866180.85</v>
      </c>
      <c r="AK1856" t="str">
        <f t="shared" si="28"/>
        <v>al for all</v>
      </c>
    </row>
    <row r="1857" spans="1:37">
      <c r="A1857" t="s">
        <v>3509</v>
      </c>
      <c r="B1857">
        <v>10660449.210000001</v>
      </c>
      <c r="AK1857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DDAE5-663D-42D7-9683-BE60893BFBF2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6195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6271</v>
      </c>
      <c r="B8" t="s">
        <v>4519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1077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4520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1077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7596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326</v>
      </c>
      <c r="B18" t="s">
        <v>324</v>
      </c>
      <c r="C18" t="s">
        <v>325</v>
      </c>
      <c r="E18">
        <v>43</v>
      </c>
      <c r="F18">
        <v>0</v>
      </c>
      <c r="G18">
        <v>0</v>
      </c>
      <c r="H18">
        <v>0</v>
      </c>
      <c r="I18">
        <v>0</v>
      </c>
      <c r="J18">
        <v>16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75</v>
      </c>
      <c r="AB18">
        <v>0</v>
      </c>
      <c r="AC18">
        <v>118</v>
      </c>
      <c r="AD18">
        <v>0</v>
      </c>
      <c r="AE18">
        <v>193</v>
      </c>
      <c r="AF18">
        <v>0</v>
      </c>
      <c r="AG18">
        <v>6.0514999999999999</v>
      </c>
      <c r="AK18" t="str">
        <f t="shared" si="0"/>
        <v>AG081-6200</v>
      </c>
    </row>
    <row r="19" spans="1:37" ht="15">
      <c r="A19" t="s">
        <v>333</v>
      </c>
      <c r="B19" t="s">
        <v>334</v>
      </c>
      <c r="C19" t="s">
        <v>325</v>
      </c>
      <c r="E19">
        <v>50</v>
      </c>
      <c r="F19">
        <v>0</v>
      </c>
      <c r="G19">
        <v>0</v>
      </c>
      <c r="H19">
        <v>0</v>
      </c>
      <c r="I19">
        <v>180</v>
      </c>
      <c r="J19">
        <v>109</v>
      </c>
      <c r="K19">
        <v>63</v>
      </c>
      <c r="L19">
        <v>21</v>
      </c>
      <c r="M19">
        <v>0</v>
      </c>
      <c r="N19">
        <v>0</v>
      </c>
      <c r="O19">
        <v>0</v>
      </c>
      <c r="P19">
        <v>0</v>
      </c>
      <c r="Q19">
        <v>63</v>
      </c>
      <c r="R19">
        <v>0</v>
      </c>
      <c r="S19">
        <v>0</v>
      </c>
      <c r="T19">
        <v>0</v>
      </c>
      <c r="U19">
        <v>0</v>
      </c>
      <c r="V19">
        <v>344</v>
      </c>
      <c r="W19">
        <v>547</v>
      </c>
      <c r="X19">
        <v>191</v>
      </c>
      <c r="Y19">
        <v>222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1304</v>
      </c>
      <c r="AF19">
        <v>1287</v>
      </c>
      <c r="AG19">
        <v>5.3741000000000003</v>
      </c>
      <c r="AK19" t="str">
        <f t="shared" si="0"/>
        <v>AG130-5000</v>
      </c>
    </row>
    <row r="20" spans="1:37" ht="15">
      <c r="A20" t="s">
        <v>347</v>
      </c>
      <c r="B20" t="s">
        <v>345</v>
      </c>
      <c r="C20" t="s">
        <v>110</v>
      </c>
      <c r="E20">
        <v>50</v>
      </c>
      <c r="F20">
        <v>0</v>
      </c>
      <c r="G20">
        <v>0</v>
      </c>
      <c r="H20">
        <v>225</v>
      </c>
      <c r="I20">
        <v>153</v>
      </c>
      <c r="J20">
        <v>120</v>
      </c>
      <c r="K20">
        <v>0</v>
      </c>
      <c r="L20">
        <v>186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426</v>
      </c>
      <c r="T20">
        <v>248</v>
      </c>
      <c r="U20">
        <v>0</v>
      </c>
      <c r="V20">
        <v>0</v>
      </c>
      <c r="W20">
        <v>246</v>
      </c>
      <c r="X20">
        <v>0</v>
      </c>
      <c r="Y20">
        <v>0</v>
      </c>
      <c r="Z20">
        <v>0</v>
      </c>
      <c r="AA20">
        <v>207</v>
      </c>
      <c r="AB20">
        <v>317</v>
      </c>
      <c r="AC20">
        <v>0</v>
      </c>
      <c r="AD20">
        <v>0</v>
      </c>
      <c r="AE20">
        <v>1444</v>
      </c>
      <c r="AF20">
        <v>1432</v>
      </c>
      <c r="AG20">
        <v>4.7285000000000004</v>
      </c>
      <c r="AK20" t="str">
        <f t="shared" si="0"/>
        <v>AG251-6200</v>
      </c>
    </row>
    <row r="21" spans="1:37" ht="15">
      <c r="A21" t="s">
        <v>356</v>
      </c>
      <c r="B21" t="s">
        <v>357</v>
      </c>
      <c r="C21" t="s">
        <v>329</v>
      </c>
      <c r="D21" t="s">
        <v>292</v>
      </c>
      <c r="E21">
        <v>50</v>
      </c>
      <c r="F21">
        <v>0.6</v>
      </c>
      <c r="G21">
        <v>0</v>
      </c>
      <c r="H21">
        <v>105</v>
      </c>
      <c r="I21">
        <v>181</v>
      </c>
      <c r="J21">
        <v>119</v>
      </c>
      <c r="K21">
        <v>240</v>
      </c>
      <c r="L21">
        <v>0</v>
      </c>
      <c r="M21">
        <v>0</v>
      </c>
      <c r="N21">
        <v>0</v>
      </c>
      <c r="O21">
        <v>0</v>
      </c>
      <c r="P21">
        <v>0</v>
      </c>
      <c r="Q21">
        <v>240</v>
      </c>
      <c r="R21">
        <v>0</v>
      </c>
      <c r="S21">
        <v>0</v>
      </c>
      <c r="T21">
        <v>315</v>
      </c>
      <c r="U21">
        <v>0</v>
      </c>
      <c r="V21">
        <v>0</v>
      </c>
      <c r="W21">
        <v>280</v>
      </c>
      <c r="X21">
        <v>490</v>
      </c>
      <c r="Y21">
        <v>0</v>
      </c>
      <c r="Z21">
        <v>0</v>
      </c>
      <c r="AA21">
        <v>0</v>
      </c>
      <c r="AB21">
        <v>0</v>
      </c>
      <c r="AC21">
        <v>345</v>
      </c>
      <c r="AD21">
        <v>0</v>
      </c>
      <c r="AE21">
        <v>1430</v>
      </c>
      <c r="AF21">
        <v>2196</v>
      </c>
      <c r="AG21">
        <v>6.3375000000000004</v>
      </c>
      <c r="AK21" t="str">
        <f t="shared" si="0"/>
        <v>AG381-5000</v>
      </c>
    </row>
    <row r="22" spans="1:37" ht="15">
      <c r="A22" t="s">
        <v>358</v>
      </c>
      <c r="B22" t="s">
        <v>357</v>
      </c>
      <c r="C22" t="s">
        <v>1077</v>
      </c>
      <c r="D22" t="s">
        <v>292</v>
      </c>
      <c r="E22">
        <v>50</v>
      </c>
      <c r="F22">
        <v>0</v>
      </c>
      <c r="G22">
        <v>0</v>
      </c>
      <c r="H22">
        <v>139</v>
      </c>
      <c r="I22">
        <v>70</v>
      </c>
      <c r="J22">
        <v>67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418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385</v>
      </c>
      <c r="AD22">
        <v>0</v>
      </c>
      <c r="AE22">
        <v>803</v>
      </c>
      <c r="AF22">
        <v>782</v>
      </c>
      <c r="AG22" t="s">
        <v>4521</v>
      </c>
      <c r="AH22">
        <v>8</v>
      </c>
      <c r="AI22">
        <v>13</v>
      </c>
      <c r="AJ22">
        <v>6.3375000000000004</v>
      </c>
      <c r="AK22" t="str">
        <f t="shared" si="0"/>
        <v>AG381-6200</v>
      </c>
    </row>
    <row r="23" spans="1:37" ht="15">
      <c r="A23" t="s">
        <v>362</v>
      </c>
      <c r="B23" t="s">
        <v>363</v>
      </c>
      <c r="C23" t="s">
        <v>267</v>
      </c>
      <c r="E23">
        <v>62</v>
      </c>
      <c r="F23">
        <v>5.5</v>
      </c>
      <c r="G23">
        <v>0</v>
      </c>
      <c r="H23">
        <v>251</v>
      </c>
      <c r="I23">
        <v>258</v>
      </c>
      <c r="J23">
        <v>183</v>
      </c>
      <c r="K23">
        <v>5524</v>
      </c>
      <c r="L23">
        <v>164</v>
      </c>
      <c r="M23">
        <v>0</v>
      </c>
      <c r="N23">
        <v>0</v>
      </c>
      <c r="O23">
        <v>0</v>
      </c>
      <c r="P23">
        <v>0</v>
      </c>
      <c r="Q23">
        <v>5524</v>
      </c>
      <c r="R23">
        <v>725</v>
      </c>
      <c r="S23">
        <v>573</v>
      </c>
      <c r="T23">
        <v>180</v>
      </c>
      <c r="U23">
        <v>0</v>
      </c>
      <c r="V23">
        <v>0</v>
      </c>
      <c r="W23">
        <v>0</v>
      </c>
      <c r="X23">
        <v>794</v>
      </c>
      <c r="Y23">
        <v>0</v>
      </c>
      <c r="Z23">
        <v>0</v>
      </c>
      <c r="AA23">
        <v>0</v>
      </c>
      <c r="AB23">
        <v>648</v>
      </c>
      <c r="AC23">
        <v>0</v>
      </c>
      <c r="AD23">
        <v>0</v>
      </c>
      <c r="AE23">
        <v>2195</v>
      </c>
      <c r="AF23">
        <v>0</v>
      </c>
      <c r="AG23">
        <v>8.8073999999999995</v>
      </c>
      <c r="AK23" t="str">
        <f t="shared" si="0"/>
        <v>AG460-6200</v>
      </c>
    </row>
    <row r="24" spans="1:37" ht="15">
      <c r="A24" t="s">
        <v>370</v>
      </c>
      <c r="B24" t="s">
        <v>371</v>
      </c>
      <c r="C24" t="s">
        <v>325</v>
      </c>
      <c r="E24">
        <v>43</v>
      </c>
      <c r="F24">
        <v>0</v>
      </c>
      <c r="G24">
        <v>0</v>
      </c>
      <c r="H24">
        <v>0</v>
      </c>
      <c r="I24">
        <v>0</v>
      </c>
      <c r="J24">
        <v>0</v>
      </c>
      <c r="K24">
        <v>70</v>
      </c>
      <c r="L24">
        <v>0</v>
      </c>
      <c r="M24">
        <v>0</v>
      </c>
      <c r="N24">
        <v>0</v>
      </c>
      <c r="O24">
        <v>0</v>
      </c>
      <c r="P24">
        <v>0</v>
      </c>
      <c r="Q24">
        <v>70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J24">
        <v>4.9450000000000003</v>
      </c>
      <c r="AK24" t="str">
        <f t="shared" si="0"/>
        <v>AG500-5000</v>
      </c>
    </row>
    <row r="25" spans="1:37" ht="15">
      <c r="A25" t="s">
        <v>382</v>
      </c>
      <c r="B25" t="s">
        <v>383</v>
      </c>
      <c r="C25" t="s">
        <v>1077</v>
      </c>
      <c r="D25" t="s">
        <v>380</v>
      </c>
      <c r="E25">
        <v>45</v>
      </c>
      <c r="F25">
        <v>0</v>
      </c>
      <c r="G25">
        <v>0</v>
      </c>
      <c r="H25">
        <v>0</v>
      </c>
      <c r="I25">
        <v>291</v>
      </c>
      <c r="J25">
        <v>219</v>
      </c>
      <c r="K25">
        <v>705</v>
      </c>
      <c r="L25">
        <v>61</v>
      </c>
      <c r="M25">
        <v>0</v>
      </c>
      <c r="N25">
        <v>0</v>
      </c>
      <c r="O25">
        <v>0</v>
      </c>
      <c r="P25">
        <v>0</v>
      </c>
      <c r="Q25">
        <v>705</v>
      </c>
      <c r="R25">
        <v>0</v>
      </c>
      <c r="S25">
        <v>0</v>
      </c>
      <c r="T25">
        <v>0</v>
      </c>
      <c r="U25">
        <v>0</v>
      </c>
      <c r="V25">
        <v>256</v>
      </c>
      <c r="W25">
        <v>408</v>
      </c>
      <c r="X25">
        <v>1082</v>
      </c>
      <c r="Y25">
        <v>316</v>
      </c>
      <c r="Z25">
        <v>405</v>
      </c>
      <c r="AA25">
        <v>166</v>
      </c>
      <c r="AB25">
        <v>0</v>
      </c>
      <c r="AC25">
        <v>0</v>
      </c>
      <c r="AD25">
        <v>0</v>
      </c>
      <c r="AE25">
        <v>2633</v>
      </c>
      <c r="AF25">
        <v>6399</v>
      </c>
      <c r="AG25" t="s">
        <v>4522</v>
      </c>
      <c r="AH25">
        <v>2</v>
      </c>
      <c r="AI25">
        <v>60</v>
      </c>
      <c r="AJ25">
        <v>5.2374999999999998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1077</v>
      </c>
      <c r="D26" t="s">
        <v>380</v>
      </c>
      <c r="E26">
        <v>45</v>
      </c>
      <c r="AG26" t="s">
        <v>4523</v>
      </c>
      <c r="AH26">
        <v>1</v>
      </c>
      <c r="AI26">
        <v>27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1077</v>
      </c>
      <c r="D27" t="s">
        <v>380</v>
      </c>
      <c r="E27">
        <v>45</v>
      </c>
      <c r="AG27" t="s">
        <v>4524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1077</v>
      </c>
      <c r="D28" t="s">
        <v>380</v>
      </c>
      <c r="E28">
        <v>45</v>
      </c>
      <c r="AG28" t="s">
        <v>4525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384</v>
      </c>
      <c r="B29" t="s">
        <v>383</v>
      </c>
      <c r="C29" t="s">
        <v>275</v>
      </c>
      <c r="D29" t="s">
        <v>385</v>
      </c>
      <c r="E29">
        <v>45</v>
      </c>
      <c r="F29">
        <v>6.5</v>
      </c>
      <c r="G29">
        <v>0</v>
      </c>
      <c r="H29">
        <v>65</v>
      </c>
      <c r="I29">
        <v>510</v>
      </c>
      <c r="J29">
        <v>630</v>
      </c>
      <c r="K29">
        <v>1706</v>
      </c>
      <c r="L29">
        <v>62</v>
      </c>
      <c r="M29">
        <v>0</v>
      </c>
      <c r="N29">
        <v>0</v>
      </c>
      <c r="O29">
        <v>0</v>
      </c>
      <c r="P29">
        <v>0</v>
      </c>
      <c r="Q29">
        <v>1706</v>
      </c>
      <c r="R29">
        <v>0</v>
      </c>
      <c r="S29">
        <v>0</v>
      </c>
      <c r="T29">
        <v>0</v>
      </c>
      <c r="U29">
        <v>196</v>
      </c>
      <c r="V29">
        <v>0</v>
      </c>
      <c r="W29">
        <v>1448</v>
      </c>
      <c r="X29">
        <v>1417</v>
      </c>
      <c r="Y29">
        <v>1449</v>
      </c>
      <c r="Z29">
        <v>1522</v>
      </c>
      <c r="AA29">
        <v>1031</v>
      </c>
      <c r="AB29">
        <v>0</v>
      </c>
      <c r="AC29">
        <v>185</v>
      </c>
      <c r="AD29">
        <v>315</v>
      </c>
      <c r="AE29">
        <v>7563</v>
      </c>
      <c r="AF29">
        <v>6327</v>
      </c>
      <c r="AG29">
        <v>4.9970999999999997</v>
      </c>
      <c r="AK29" t="str">
        <f t="shared" si="0"/>
        <v>AG611-6200</v>
      </c>
    </row>
    <row r="30" spans="1:37" ht="15">
      <c r="A30" t="s">
        <v>386</v>
      </c>
      <c r="B30" t="s">
        <v>387</v>
      </c>
      <c r="C30" t="s">
        <v>313</v>
      </c>
      <c r="D30" t="s">
        <v>388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108</v>
      </c>
      <c r="L30">
        <v>0</v>
      </c>
      <c r="M30">
        <v>0</v>
      </c>
      <c r="N30">
        <v>0</v>
      </c>
      <c r="O30">
        <v>0</v>
      </c>
      <c r="P30">
        <v>0</v>
      </c>
      <c r="Q30">
        <v>108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7.4112999999999998</v>
      </c>
      <c r="AK30" t="str">
        <f t="shared" si="0"/>
        <v>AG640-5000</v>
      </c>
    </row>
    <row r="31" spans="1:37" ht="15">
      <c r="A31" t="s">
        <v>390</v>
      </c>
      <c r="B31" t="s">
        <v>391</v>
      </c>
      <c r="C31" t="s">
        <v>313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204</v>
      </c>
      <c r="L31">
        <v>0</v>
      </c>
      <c r="M31">
        <v>0</v>
      </c>
      <c r="N31">
        <v>0</v>
      </c>
      <c r="O31">
        <v>0</v>
      </c>
      <c r="P31">
        <v>0</v>
      </c>
      <c r="Q31">
        <v>204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6.9249999999999998</v>
      </c>
      <c r="AK31" t="str">
        <f t="shared" si="0"/>
        <v>AG730-5000</v>
      </c>
    </row>
    <row r="32" spans="1:37" ht="15">
      <c r="A32" t="s">
        <v>392</v>
      </c>
      <c r="B32" t="s">
        <v>391</v>
      </c>
      <c r="C32" t="s">
        <v>313</v>
      </c>
      <c r="E32">
        <v>43</v>
      </c>
      <c r="F32">
        <v>0.5</v>
      </c>
      <c r="G32">
        <v>0</v>
      </c>
      <c r="H32">
        <v>105</v>
      </c>
      <c r="I32">
        <v>83</v>
      </c>
      <c r="J32">
        <v>80</v>
      </c>
      <c r="K32">
        <v>198</v>
      </c>
      <c r="L32">
        <v>61</v>
      </c>
      <c r="M32">
        <v>0</v>
      </c>
      <c r="N32">
        <v>0</v>
      </c>
      <c r="O32">
        <v>0</v>
      </c>
      <c r="P32">
        <v>0</v>
      </c>
      <c r="Q32">
        <v>198</v>
      </c>
      <c r="R32">
        <v>106</v>
      </c>
      <c r="S32">
        <v>0</v>
      </c>
      <c r="T32">
        <v>212</v>
      </c>
      <c r="U32">
        <v>104</v>
      </c>
      <c r="V32">
        <v>0</v>
      </c>
      <c r="W32">
        <v>0</v>
      </c>
      <c r="X32">
        <v>180</v>
      </c>
      <c r="Y32">
        <v>230</v>
      </c>
      <c r="Z32">
        <v>0</v>
      </c>
      <c r="AA32">
        <v>0</v>
      </c>
      <c r="AB32">
        <v>231</v>
      </c>
      <c r="AC32">
        <v>0</v>
      </c>
      <c r="AD32">
        <v>0</v>
      </c>
      <c r="AE32">
        <v>957</v>
      </c>
      <c r="AF32">
        <v>100</v>
      </c>
      <c r="AG32">
        <v>6.9249999999999998</v>
      </c>
      <c r="AK32" t="str">
        <f t="shared" si="0"/>
        <v>AG730-6200</v>
      </c>
    </row>
    <row r="33" spans="1:37" ht="15">
      <c r="A33" t="s">
        <v>402</v>
      </c>
      <c r="B33" t="s">
        <v>403</v>
      </c>
      <c r="C33" t="s">
        <v>267</v>
      </c>
      <c r="D33" t="s">
        <v>284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134</v>
      </c>
      <c r="L33">
        <v>21</v>
      </c>
      <c r="M33">
        <v>0</v>
      </c>
      <c r="N33">
        <v>0</v>
      </c>
      <c r="O33">
        <v>0</v>
      </c>
      <c r="P33">
        <v>0</v>
      </c>
      <c r="Q33">
        <v>134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194</v>
      </c>
      <c r="AG33">
        <v>8.9817</v>
      </c>
      <c r="AK33" t="str">
        <f t="shared" si="0"/>
        <v>AG801-5000</v>
      </c>
    </row>
    <row r="34" spans="1:37" ht="15">
      <c r="A34" t="s">
        <v>432</v>
      </c>
      <c r="B34" t="s">
        <v>433</v>
      </c>
      <c r="C34" t="s">
        <v>110</v>
      </c>
      <c r="D34" t="s">
        <v>268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262</v>
      </c>
      <c r="L34">
        <v>0</v>
      </c>
      <c r="M34">
        <v>0</v>
      </c>
      <c r="N34">
        <v>0</v>
      </c>
      <c r="O34">
        <v>0</v>
      </c>
      <c r="P34">
        <v>0</v>
      </c>
      <c r="Q34">
        <v>262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5.6178999999999997</v>
      </c>
      <c r="AK34" t="str">
        <f t="shared" si="0"/>
        <v>AT121-6200</v>
      </c>
    </row>
    <row r="35" spans="1:37" ht="15">
      <c r="A35" t="s">
        <v>450</v>
      </c>
      <c r="B35" t="s">
        <v>449</v>
      </c>
      <c r="C35" t="s">
        <v>275</v>
      </c>
      <c r="D35" t="s">
        <v>451</v>
      </c>
      <c r="E35">
        <v>45</v>
      </c>
      <c r="F35">
        <v>0</v>
      </c>
      <c r="G35">
        <v>0</v>
      </c>
      <c r="H35">
        <v>0</v>
      </c>
      <c r="I35">
        <v>0</v>
      </c>
      <c r="J35">
        <v>0</v>
      </c>
      <c r="K35">
        <v>134</v>
      </c>
      <c r="L35">
        <v>0</v>
      </c>
      <c r="M35">
        <v>0</v>
      </c>
      <c r="N35">
        <v>0</v>
      </c>
      <c r="O35">
        <v>0</v>
      </c>
      <c r="P35">
        <v>0</v>
      </c>
      <c r="Q35">
        <v>134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6.4383999999999997</v>
      </c>
      <c r="AK35" t="str">
        <f t="shared" si="0"/>
        <v>AT291-6200</v>
      </c>
    </row>
    <row r="36" spans="1:37" ht="15">
      <c r="A36" t="s">
        <v>463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86</v>
      </c>
      <c r="I36">
        <v>67</v>
      </c>
      <c r="J36">
        <v>34</v>
      </c>
      <c r="K36">
        <v>0</v>
      </c>
      <c r="L36">
        <v>43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258</v>
      </c>
      <c r="V36">
        <v>0</v>
      </c>
      <c r="W36">
        <v>145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403</v>
      </c>
      <c r="AF36">
        <v>0</v>
      </c>
      <c r="AJ36">
        <v>0</v>
      </c>
      <c r="AK36" t="str">
        <f t="shared" si="0"/>
        <v>AT391-5000</v>
      </c>
    </row>
    <row r="37" spans="1:37" ht="15">
      <c r="A37" t="s">
        <v>466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234</v>
      </c>
      <c r="L37">
        <v>0</v>
      </c>
      <c r="M37">
        <v>0</v>
      </c>
      <c r="N37">
        <v>0</v>
      </c>
      <c r="O37">
        <v>0</v>
      </c>
      <c r="P37">
        <v>0</v>
      </c>
      <c r="Q37">
        <v>234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6.2750000000000004</v>
      </c>
      <c r="AK37" t="str">
        <f t="shared" si="0"/>
        <v>AT391-6200</v>
      </c>
    </row>
    <row r="38" spans="1:37" ht="15">
      <c r="A38" t="s">
        <v>485</v>
      </c>
      <c r="B38" t="s">
        <v>486</v>
      </c>
      <c r="C38" t="s">
        <v>275</v>
      </c>
      <c r="E38">
        <v>50</v>
      </c>
      <c r="F38">
        <v>0</v>
      </c>
      <c r="G38">
        <v>0</v>
      </c>
      <c r="H38">
        <v>0</v>
      </c>
      <c r="I38">
        <v>0</v>
      </c>
      <c r="J38">
        <v>89</v>
      </c>
      <c r="K38">
        <v>200</v>
      </c>
      <c r="L38">
        <v>38</v>
      </c>
      <c r="M38">
        <v>0</v>
      </c>
      <c r="N38">
        <v>0</v>
      </c>
      <c r="O38">
        <v>0</v>
      </c>
      <c r="P38">
        <v>0</v>
      </c>
      <c r="Q38">
        <v>200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547</v>
      </c>
      <c r="Z38">
        <v>323</v>
      </c>
      <c r="AA38">
        <v>131</v>
      </c>
      <c r="AB38">
        <v>0</v>
      </c>
      <c r="AC38">
        <v>0</v>
      </c>
      <c r="AD38">
        <v>61</v>
      </c>
      <c r="AE38">
        <v>1062</v>
      </c>
      <c r="AF38">
        <v>288</v>
      </c>
      <c r="AG38">
        <v>8.625</v>
      </c>
      <c r="AK38" t="str">
        <f t="shared" si="0"/>
        <v>AT650-5000</v>
      </c>
    </row>
    <row r="39" spans="1:37" ht="15">
      <c r="A39" t="s">
        <v>487</v>
      </c>
      <c r="B39" t="s">
        <v>486</v>
      </c>
      <c r="C39" t="s">
        <v>275</v>
      </c>
      <c r="E39">
        <v>50</v>
      </c>
      <c r="F39">
        <v>0.6</v>
      </c>
      <c r="G39">
        <v>0</v>
      </c>
      <c r="H39">
        <v>133</v>
      </c>
      <c r="I39">
        <v>107</v>
      </c>
      <c r="J39">
        <v>183</v>
      </c>
      <c r="K39">
        <v>336</v>
      </c>
      <c r="L39">
        <v>53</v>
      </c>
      <c r="M39">
        <v>0</v>
      </c>
      <c r="N39">
        <v>0</v>
      </c>
      <c r="O39">
        <v>0</v>
      </c>
      <c r="P39">
        <v>0</v>
      </c>
      <c r="Q39">
        <v>336</v>
      </c>
      <c r="R39">
        <v>0</v>
      </c>
      <c r="S39">
        <v>194</v>
      </c>
      <c r="T39">
        <v>204</v>
      </c>
      <c r="U39">
        <v>0</v>
      </c>
      <c r="V39">
        <v>0</v>
      </c>
      <c r="W39">
        <v>0</v>
      </c>
      <c r="X39">
        <v>246</v>
      </c>
      <c r="Y39">
        <v>0</v>
      </c>
      <c r="Z39">
        <v>1275</v>
      </c>
      <c r="AA39">
        <v>140</v>
      </c>
      <c r="AB39">
        <v>0</v>
      </c>
      <c r="AC39">
        <v>0</v>
      </c>
      <c r="AD39">
        <v>140</v>
      </c>
      <c r="AE39">
        <v>2199</v>
      </c>
      <c r="AF39">
        <v>1626</v>
      </c>
      <c r="AG39">
        <v>6.5609999999999999</v>
      </c>
      <c r="AK39" t="str">
        <f t="shared" si="0"/>
        <v>AT650-6200</v>
      </c>
    </row>
    <row r="40" spans="1:37" ht="15">
      <c r="A40" t="s">
        <v>488</v>
      </c>
      <c r="B40" t="s">
        <v>489</v>
      </c>
      <c r="C40" t="s">
        <v>313</v>
      </c>
      <c r="D40" t="s">
        <v>314</v>
      </c>
      <c r="E40">
        <v>43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100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J40">
        <v>3.95</v>
      </c>
      <c r="AK40" t="str">
        <f t="shared" si="0"/>
        <v>AT660-5000</v>
      </c>
    </row>
    <row r="41" spans="1:37" ht="15">
      <c r="A41" t="s">
        <v>519</v>
      </c>
      <c r="B41" t="s">
        <v>520</v>
      </c>
      <c r="C41" t="s">
        <v>1077</v>
      </c>
      <c r="D41" t="s">
        <v>521</v>
      </c>
      <c r="E41">
        <v>50</v>
      </c>
      <c r="F41">
        <v>0</v>
      </c>
      <c r="G41">
        <v>0</v>
      </c>
      <c r="H41">
        <v>32</v>
      </c>
      <c r="I41">
        <v>16</v>
      </c>
      <c r="J41">
        <v>17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96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106</v>
      </c>
      <c r="AC41">
        <v>0</v>
      </c>
      <c r="AD41">
        <v>0</v>
      </c>
      <c r="AE41">
        <v>202</v>
      </c>
      <c r="AF41">
        <v>244</v>
      </c>
      <c r="AG41" t="s">
        <v>5369</v>
      </c>
      <c r="AH41">
        <v>3</v>
      </c>
      <c r="AI41">
        <v>16</v>
      </c>
      <c r="AJ41">
        <v>9.15</v>
      </c>
      <c r="AK41" t="str">
        <f t="shared" si="0"/>
        <v>AT988-5000</v>
      </c>
    </row>
    <row r="42" spans="1:37" ht="15">
      <c r="A42" t="s">
        <v>529</v>
      </c>
      <c r="B42" t="s">
        <v>530</v>
      </c>
      <c r="C42" t="s">
        <v>313</v>
      </c>
      <c r="D42" t="s">
        <v>388</v>
      </c>
      <c r="E42">
        <v>43</v>
      </c>
      <c r="F42">
        <v>0</v>
      </c>
      <c r="G42">
        <v>0</v>
      </c>
      <c r="H42">
        <v>0</v>
      </c>
      <c r="I42">
        <v>0</v>
      </c>
      <c r="J42">
        <v>0</v>
      </c>
      <c r="K42">
        <v>108</v>
      </c>
      <c r="L42">
        <v>0</v>
      </c>
      <c r="M42">
        <v>0</v>
      </c>
      <c r="N42">
        <v>0</v>
      </c>
      <c r="O42">
        <v>0</v>
      </c>
      <c r="P42">
        <v>0</v>
      </c>
      <c r="Q42">
        <v>108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7.4112999999999998</v>
      </c>
      <c r="AK42" t="str">
        <f t="shared" si="0"/>
        <v>AV208-5000</v>
      </c>
    </row>
    <row r="43" spans="1:37" ht="15">
      <c r="A43" t="s">
        <v>540</v>
      </c>
      <c r="B43" t="s">
        <v>539</v>
      </c>
      <c r="C43" t="s">
        <v>275</v>
      </c>
      <c r="D43" t="s">
        <v>447</v>
      </c>
      <c r="E43">
        <v>45</v>
      </c>
      <c r="F43">
        <v>0</v>
      </c>
      <c r="G43">
        <v>0</v>
      </c>
      <c r="H43">
        <v>0</v>
      </c>
      <c r="I43">
        <v>0</v>
      </c>
      <c r="J43">
        <v>0</v>
      </c>
      <c r="K43">
        <v>794</v>
      </c>
      <c r="L43">
        <v>0</v>
      </c>
      <c r="M43">
        <v>0</v>
      </c>
      <c r="N43">
        <v>0</v>
      </c>
      <c r="O43">
        <v>0</v>
      </c>
      <c r="P43">
        <v>0</v>
      </c>
      <c r="Q43">
        <v>794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363</v>
      </c>
      <c r="AG43">
        <v>6.6234000000000002</v>
      </c>
      <c r="AK43" t="str">
        <f t="shared" si="0"/>
        <v>AV751-6200</v>
      </c>
    </row>
    <row r="44" spans="1:37" ht="15">
      <c r="A44" t="s">
        <v>6272</v>
      </c>
      <c r="B44" t="s">
        <v>549</v>
      </c>
      <c r="C44" t="s">
        <v>318</v>
      </c>
      <c r="D44" t="s">
        <v>268</v>
      </c>
      <c r="E44">
        <v>50</v>
      </c>
      <c r="F44">
        <v>0</v>
      </c>
      <c r="G44">
        <v>0</v>
      </c>
      <c r="H44">
        <v>0</v>
      </c>
      <c r="I44">
        <v>0</v>
      </c>
      <c r="J44">
        <v>0</v>
      </c>
      <c r="K44">
        <v>165</v>
      </c>
      <c r="L44">
        <v>0</v>
      </c>
      <c r="M44">
        <v>0</v>
      </c>
      <c r="N44">
        <v>0</v>
      </c>
      <c r="O44">
        <v>0</v>
      </c>
      <c r="P44">
        <v>0</v>
      </c>
      <c r="Q44">
        <v>165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J44">
        <v>7.2220000000000004</v>
      </c>
      <c r="AK44" t="str">
        <f t="shared" si="0"/>
        <v>AV801-6200</v>
      </c>
    </row>
    <row r="45" spans="1:37" ht="15">
      <c r="A45" t="s">
        <v>550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10</v>
      </c>
      <c r="J45">
        <v>5</v>
      </c>
      <c r="K45">
        <v>46</v>
      </c>
      <c r="L45">
        <v>49</v>
      </c>
      <c r="M45">
        <v>0</v>
      </c>
      <c r="N45">
        <v>0</v>
      </c>
      <c r="O45">
        <v>0</v>
      </c>
      <c r="P45">
        <v>0</v>
      </c>
      <c r="Q45">
        <v>46</v>
      </c>
      <c r="R45">
        <v>0</v>
      </c>
      <c r="S45">
        <v>0</v>
      </c>
      <c r="T45">
        <v>0</v>
      </c>
      <c r="U45">
        <v>0</v>
      </c>
      <c r="V45">
        <v>61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61</v>
      </c>
      <c r="AF45">
        <v>0</v>
      </c>
      <c r="AG45">
        <v>7.6475</v>
      </c>
      <c r="AK45" t="str">
        <f t="shared" si="0"/>
        <v>AV830-5000</v>
      </c>
    </row>
    <row r="46" spans="1:37" ht="15">
      <c r="A46" t="s">
        <v>552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77</v>
      </c>
      <c r="J46">
        <v>39</v>
      </c>
      <c r="K46">
        <v>218</v>
      </c>
      <c r="L46">
        <v>32</v>
      </c>
      <c r="M46">
        <v>0</v>
      </c>
      <c r="N46">
        <v>0</v>
      </c>
      <c r="O46">
        <v>0</v>
      </c>
      <c r="P46">
        <v>0</v>
      </c>
      <c r="Q46">
        <v>218</v>
      </c>
      <c r="R46">
        <v>0</v>
      </c>
      <c r="S46">
        <v>0</v>
      </c>
      <c r="T46">
        <v>0</v>
      </c>
      <c r="U46">
        <v>0</v>
      </c>
      <c r="V46">
        <v>462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462</v>
      </c>
      <c r="AF46">
        <v>0</v>
      </c>
      <c r="AG46">
        <v>7.0625</v>
      </c>
      <c r="AK46" t="str">
        <f t="shared" si="0"/>
        <v>AV830-6200</v>
      </c>
    </row>
    <row r="47" spans="1:37" ht="15">
      <c r="A47" t="s">
        <v>574</v>
      </c>
      <c r="B47" t="s">
        <v>575</v>
      </c>
      <c r="C47" t="s">
        <v>110</v>
      </c>
      <c r="D47" t="s">
        <v>284</v>
      </c>
      <c r="E47">
        <v>43</v>
      </c>
      <c r="F47">
        <v>0</v>
      </c>
      <c r="G47">
        <v>558</v>
      </c>
      <c r="H47">
        <v>0</v>
      </c>
      <c r="I47">
        <v>78</v>
      </c>
      <c r="J47">
        <v>39</v>
      </c>
      <c r="K47">
        <v>350</v>
      </c>
      <c r="L47">
        <v>303</v>
      </c>
      <c r="M47">
        <v>0</v>
      </c>
      <c r="N47">
        <v>465</v>
      </c>
      <c r="O47">
        <v>0</v>
      </c>
      <c r="P47">
        <v>0</v>
      </c>
      <c r="Q47">
        <v>-115</v>
      </c>
      <c r="R47">
        <v>434</v>
      </c>
      <c r="S47">
        <v>0</v>
      </c>
      <c r="T47">
        <v>0</v>
      </c>
      <c r="U47">
        <v>0</v>
      </c>
      <c r="V47">
        <v>0</v>
      </c>
      <c r="W47">
        <v>365</v>
      </c>
      <c r="X47">
        <v>101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466</v>
      </c>
      <c r="AF47">
        <v>128</v>
      </c>
      <c r="AJ47">
        <v>5.5109000000000004</v>
      </c>
      <c r="AK47" t="str">
        <f t="shared" si="0"/>
        <v>AW300-5000</v>
      </c>
    </row>
    <row r="48" spans="1:37" ht="15">
      <c r="A48" t="s">
        <v>576</v>
      </c>
      <c r="B48" t="s">
        <v>575</v>
      </c>
      <c r="C48" t="s">
        <v>110</v>
      </c>
      <c r="D48" t="s">
        <v>284</v>
      </c>
      <c r="E48">
        <v>43</v>
      </c>
      <c r="F48">
        <v>0.8</v>
      </c>
      <c r="G48">
        <v>439</v>
      </c>
      <c r="H48">
        <v>205</v>
      </c>
      <c r="I48">
        <v>524</v>
      </c>
      <c r="J48">
        <v>262</v>
      </c>
      <c r="K48">
        <v>1040</v>
      </c>
      <c r="L48">
        <v>157</v>
      </c>
      <c r="M48">
        <v>0</v>
      </c>
      <c r="N48">
        <v>365</v>
      </c>
      <c r="O48">
        <v>0</v>
      </c>
      <c r="P48">
        <v>0</v>
      </c>
      <c r="Q48">
        <v>675</v>
      </c>
      <c r="R48">
        <v>378</v>
      </c>
      <c r="S48">
        <v>0</v>
      </c>
      <c r="T48">
        <v>0</v>
      </c>
      <c r="U48">
        <v>615</v>
      </c>
      <c r="V48">
        <v>2428</v>
      </c>
      <c r="W48">
        <v>0</v>
      </c>
      <c r="X48">
        <v>102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3145</v>
      </c>
      <c r="AF48">
        <v>243</v>
      </c>
      <c r="AG48">
        <v>5.3826000000000001</v>
      </c>
      <c r="AK48" t="str">
        <f t="shared" si="0"/>
        <v>AW300-6200</v>
      </c>
    </row>
    <row r="49" spans="1:37" ht="15">
      <c r="A49" t="s">
        <v>580</v>
      </c>
      <c r="B49" t="s">
        <v>581</v>
      </c>
      <c r="C49" t="s">
        <v>110</v>
      </c>
      <c r="D49" t="s">
        <v>582</v>
      </c>
      <c r="E49">
        <v>50</v>
      </c>
      <c r="F49">
        <v>-0.1</v>
      </c>
      <c r="G49">
        <v>29</v>
      </c>
      <c r="H49">
        <v>63</v>
      </c>
      <c r="I49">
        <v>85</v>
      </c>
      <c r="J49">
        <v>130</v>
      </c>
      <c r="K49">
        <v>0</v>
      </c>
      <c r="L49">
        <v>126</v>
      </c>
      <c r="M49">
        <v>0</v>
      </c>
      <c r="N49">
        <v>24</v>
      </c>
      <c r="O49">
        <v>0</v>
      </c>
      <c r="P49">
        <v>0</v>
      </c>
      <c r="Q49">
        <v>-24</v>
      </c>
      <c r="R49">
        <v>141</v>
      </c>
      <c r="S49">
        <v>190</v>
      </c>
      <c r="T49">
        <v>0</v>
      </c>
      <c r="U49">
        <v>0</v>
      </c>
      <c r="V49">
        <v>190</v>
      </c>
      <c r="W49">
        <v>128</v>
      </c>
      <c r="X49">
        <v>0</v>
      </c>
      <c r="Y49">
        <v>0</v>
      </c>
      <c r="Z49">
        <v>0</v>
      </c>
      <c r="AA49">
        <v>0</v>
      </c>
      <c r="AB49">
        <v>845</v>
      </c>
      <c r="AC49">
        <v>0</v>
      </c>
      <c r="AD49">
        <v>205</v>
      </c>
      <c r="AE49">
        <v>1558</v>
      </c>
      <c r="AF49">
        <v>1696</v>
      </c>
      <c r="AG49">
        <v>4.6775000000000002</v>
      </c>
      <c r="AK49" t="str">
        <f t="shared" si="0"/>
        <v>AW785-5000</v>
      </c>
    </row>
    <row r="50" spans="1:37" ht="15">
      <c r="A50" t="s">
        <v>583</v>
      </c>
      <c r="B50" t="s">
        <v>581</v>
      </c>
      <c r="C50" t="s">
        <v>1077</v>
      </c>
      <c r="D50" t="s">
        <v>584</v>
      </c>
      <c r="E50">
        <v>50</v>
      </c>
      <c r="F50">
        <v>0.8</v>
      </c>
      <c r="G50">
        <v>28</v>
      </c>
      <c r="H50">
        <v>276</v>
      </c>
      <c r="I50">
        <v>680</v>
      </c>
      <c r="J50">
        <v>630</v>
      </c>
      <c r="K50">
        <v>945</v>
      </c>
      <c r="L50">
        <v>362</v>
      </c>
      <c r="M50">
        <v>0</v>
      </c>
      <c r="N50">
        <v>23</v>
      </c>
      <c r="O50">
        <v>0</v>
      </c>
      <c r="P50">
        <v>0</v>
      </c>
      <c r="Q50">
        <v>922</v>
      </c>
      <c r="R50">
        <v>368</v>
      </c>
      <c r="S50">
        <v>0</v>
      </c>
      <c r="T50">
        <v>282</v>
      </c>
      <c r="U50">
        <v>546</v>
      </c>
      <c r="V50">
        <v>2962</v>
      </c>
      <c r="W50">
        <v>0</v>
      </c>
      <c r="X50">
        <v>290</v>
      </c>
      <c r="Y50">
        <v>290</v>
      </c>
      <c r="Z50">
        <v>734</v>
      </c>
      <c r="AA50">
        <v>900</v>
      </c>
      <c r="AB50">
        <v>1049</v>
      </c>
      <c r="AC50">
        <v>0</v>
      </c>
      <c r="AD50">
        <v>502</v>
      </c>
      <c r="AE50">
        <v>7555</v>
      </c>
      <c r="AF50">
        <v>5882</v>
      </c>
      <c r="AG50" t="s">
        <v>4526</v>
      </c>
      <c r="AH50">
        <v>1</v>
      </c>
      <c r="AI50">
        <v>32</v>
      </c>
      <c r="AJ50">
        <v>5.1162999999999998</v>
      </c>
      <c r="AK50" t="str">
        <f t="shared" si="0"/>
        <v>AW785-6200</v>
      </c>
    </row>
    <row r="51" spans="1:37" ht="15">
      <c r="A51" t="s">
        <v>593</v>
      </c>
      <c r="B51" t="s">
        <v>592</v>
      </c>
      <c r="C51" t="s">
        <v>313</v>
      </c>
      <c r="E51">
        <v>43</v>
      </c>
      <c r="F51">
        <v>0</v>
      </c>
      <c r="G51">
        <v>0</v>
      </c>
      <c r="H51">
        <v>0</v>
      </c>
      <c r="I51">
        <v>0</v>
      </c>
      <c r="J51">
        <v>0</v>
      </c>
      <c r="K51">
        <v>514</v>
      </c>
      <c r="L51">
        <v>0</v>
      </c>
      <c r="M51">
        <v>0</v>
      </c>
      <c r="N51">
        <v>0</v>
      </c>
      <c r="O51">
        <v>0</v>
      </c>
      <c r="P51">
        <v>0</v>
      </c>
      <c r="Q51">
        <v>514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7.5810000000000004</v>
      </c>
      <c r="AK51" t="str">
        <f t="shared" si="0"/>
        <v>AY120-6200</v>
      </c>
    </row>
    <row r="52" spans="1:37" ht="15">
      <c r="A52" t="s">
        <v>594</v>
      </c>
      <c r="B52" t="s">
        <v>595</v>
      </c>
      <c r="C52" t="s">
        <v>325</v>
      </c>
      <c r="E52">
        <v>43</v>
      </c>
      <c r="F52">
        <v>0</v>
      </c>
      <c r="G52">
        <v>0</v>
      </c>
      <c r="H52">
        <v>0</v>
      </c>
      <c r="I52">
        <v>9</v>
      </c>
      <c r="J52">
        <v>4</v>
      </c>
      <c r="K52">
        <v>54</v>
      </c>
      <c r="L52">
        <v>31</v>
      </c>
      <c r="M52">
        <v>0</v>
      </c>
      <c r="N52">
        <v>0</v>
      </c>
      <c r="O52">
        <v>0</v>
      </c>
      <c r="P52">
        <v>0</v>
      </c>
      <c r="Q52">
        <v>54</v>
      </c>
      <c r="R52">
        <v>0</v>
      </c>
      <c r="S52">
        <v>0</v>
      </c>
      <c r="T52">
        <v>0</v>
      </c>
      <c r="U52">
        <v>0</v>
      </c>
      <c r="V52">
        <v>52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52</v>
      </c>
      <c r="AF52">
        <v>0</v>
      </c>
      <c r="AG52">
        <v>6.8494999999999999</v>
      </c>
      <c r="AK52" t="str">
        <f t="shared" si="0"/>
        <v>AY135-5000</v>
      </c>
    </row>
    <row r="53" spans="1:37" ht="15">
      <c r="A53" t="s">
        <v>3928</v>
      </c>
      <c r="B53" t="s">
        <v>4527</v>
      </c>
      <c r="C53" t="s">
        <v>101</v>
      </c>
      <c r="D53" t="s">
        <v>4528</v>
      </c>
      <c r="E53">
        <v>50</v>
      </c>
      <c r="F53">
        <v>3</v>
      </c>
      <c r="G53">
        <v>1324</v>
      </c>
      <c r="H53">
        <v>1203</v>
      </c>
      <c r="I53">
        <v>4513</v>
      </c>
      <c r="J53">
        <v>5635</v>
      </c>
      <c r="K53">
        <v>15412</v>
      </c>
      <c r="L53">
        <v>1157</v>
      </c>
      <c r="M53">
        <v>0</v>
      </c>
      <c r="N53">
        <v>1103</v>
      </c>
      <c r="O53">
        <v>0</v>
      </c>
      <c r="P53">
        <v>0</v>
      </c>
      <c r="Q53">
        <v>14309</v>
      </c>
      <c r="R53">
        <v>4584</v>
      </c>
      <c r="S53">
        <v>277</v>
      </c>
      <c r="T53">
        <v>1310</v>
      </c>
      <c r="U53">
        <v>2021</v>
      </c>
      <c r="V53">
        <v>2004</v>
      </c>
      <c r="W53">
        <v>15265</v>
      </c>
      <c r="X53">
        <v>6199</v>
      </c>
      <c r="Y53">
        <v>4234</v>
      </c>
      <c r="Z53">
        <v>5103</v>
      </c>
      <c r="AA53">
        <v>6116</v>
      </c>
      <c r="AB53">
        <v>6498</v>
      </c>
      <c r="AC53">
        <v>8925</v>
      </c>
      <c r="AD53">
        <v>9662</v>
      </c>
      <c r="AE53">
        <v>67614</v>
      </c>
      <c r="AF53">
        <v>92465</v>
      </c>
      <c r="AG53">
        <v>2.2187999999999999</v>
      </c>
      <c r="AK53" t="str">
        <f t="shared" si="0"/>
        <v>BP006-5000</v>
      </c>
    </row>
    <row r="54" spans="1:37" ht="15">
      <c r="A54" t="s">
        <v>4529</v>
      </c>
      <c r="B54" t="s">
        <v>4527</v>
      </c>
      <c r="C54" t="s">
        <v>101</v>
      </c>
      <c r="D54" t="s">
        <v>4528</v>
      </c>
      <c r="E54">
        <v>50</v>
      </c>
      <c r="F54">
        <v>0.2</v>
      </c>
      <c r="G54">
        <v>116</v>
      </c>
      <c r="H54">
        <v>3425</v>
      </c>
      <c r="I54">
        <v>3897</v>
      </c>
      <c r="J54">
        <v>3214</v>
      </c>
      <c r="K54">
        <v>2985</v>
      </c>
      <c r="L54">
        <v>3705</v>
      </c>
      <c r="M54">
        <v>0</v>
      </c>
      <c r="N54">
        <v>96</v>
      </c>
      <c r="O54">
        <v>0</v>
      </c>
      <c r="P54">
        <v>0</v>
      </c>
      <c r="Q54">
        <v>2889</v>
      </c>
      <c r="R54">
        <v>5007</v>
      </c>
      <c r="S54">
        <v>4014</v>
      </c>
      <c r="T54">
        <v>4688</v>
      </c>
      <c r="U54">
        <v>1572</v>
      </c>
      <c r="V54">
        <v>5618</v>
      </c>
      <c r="W54">
        <v>4337</v>
      </c>
      <c r="X54">
        <v>3152</v>
      </c>
      <c r="Y54">
        <v>2683</v>
      </c>
      <c r="Z54">
        <v>2701</v>
      </c>
      <c r="AA54">
        <v>2829</v>
      </c>
      <c r="AB54">
        <v>2631</v>
      </c>
      <c r="AC54">
        <v>0</v>
      </c>
      <c r="AD54">
        <v>4342</v>
      </c>
      <c r="AE54">
        <v>38567</v>
      </c>
      <c r="AF54">
        <v>25294</v>
      </c>
      <c r="AG54">
        <v>2.4020999999999999</v>
      </c>
      <c r="AK54" t="str">
        <f t="shared" si="0"/>
        <v>BP006-6200</v>
      </c>
    </row>
    <row r="55" spans="1:37" ht="15">
      <c r="A55" t="s">
        <v>3667</v>
      </c>
      <c r="B55" t="s">
        <v>3668</v>
      </c>
      <c r="C55" t="s">
        <v>992</v>
      </c>
      <c r="D55" t="s">
        <v>4530</v>
      </c>
      <c r="E55">
        <v>43</v>
      </c>
      <c r="F55">
        <v>0.6</v>
      </c>
      <c r="G55">
        <v>1343</v>
      </c>
      <c r="H55">
        <v>28062</v>
      </c>
      <c r="I55">
        <v>40179</v>
      </c>
      <c r="J55">
        <v>50035</v>
      </c>
      <c r="K55">
        <v>70754</v>
      </c>
      <c r="L55">
        <v>18218</v>
      </c>
      <c r="M55">
        <v>0</v>
      </c>
      <c r="N55">
        <v>1119</v>
      </c>
      <c r="O55">
        <v>0</v>
      </c>
      <c r="P55">
        <v>0</v>
      </c>
      <c r="Q55">
        <v>69635</v>
      </c>
      <c r="R55">
        <v>23706</v>
      </c>
      <c r="S55">
        <v>16118</v>
      </c>
      <c r="T55">
        <v>30181</v>
      </c>
      <c r="U55">
        <v>37887</v>
      </c>
      <c r="V55">
        <v>41973</v>
      </c>
      <c r="W55">
        <v>54037</v>
      </c>
      <c r="X55">
        <v>60880</v>
      </c>
      <c r="Y55">
        <v>53073</v>
      </c>
      <c r="Z55">
        <v>57443</v>
      </c>
      <c r="AA55">
        <v>66577</v>
      </c>
      <c r="AB55">
        <v>57979</v>
      </c>
      <c r="AC55">
        <v>57451</v>
      </c>
      <c r="AD55">
        <v>66818</v>
      </c>
      <c r="AE55">
        <v>600417</v>
      </c>
      <c r="AF55">
        <v>884516</v>
      </c>
      <c r="AJ55">
        <v>2.3199999999999998</v>
      </c>
      <c r="AK55" t="str">
        <f t="shared" si="0"/>
        <v>BP007-5000</v>
      </c>
    </row>
    <row r="56" spans="1:37" ht="15">
      <c r="A56" t="s">
        <v>3671</v>
      </c>
      <c r="B56" t="s">
        <v>3668</v>
      </c>
      <c r="C56" t="s">
        <v>992</v>
      </c>
      <c r="D56" t="s">
        <v>4530</v>
      </c>
      <c r="E56">
        <v>43</v>
      </c>
      <c r="F56">
        <v>0.7</v>
      </c>
      <c r="G56">
        <v>110</v>
      </c>
      <c r="H56">
        <v>7205</v>
      </c>
      <c r="I56">
        <v>9297</v>
      </c>
      <c r="J56">
        <v>15244</v>
      </c>
      <c r="K56">
        <v>20374</v>
      </c>
      <c r="L56">
        <v>4551</v>
      </c>
      <c r="M56">
        <v>0</v>
      </c>
      <c r="N56">
        <v>92</v>
      </c>
      <c r="O56">
        <v>0</v>
      </c>
      <c r="P56">
        <v>0</v>
      </c>
      <c r="Q56">
        <v>20282</v>
      </c>
      <c r="R56">
        <v>4313</v>
      </c>
      <c r="S56">
        <v>7226</v>
      </c>
      <c r="T56">
        <v>4537</v>
      </c>
      <c r="U56">
        <v>9852</v>
      </c>
      <c r="V56">
        <v>9796</v>
      </c>
      <c r="W56">
        <v>7270</v>
      </c>
      <c r="X56">
        <v>17098</v>
      </c>
      <c r="Y56">
        <v>22189</v>
      </c>
      <c r="Z56">
        <v>23271</v>
      </c>
      <c r="AA56">
        <v>26470</v>
      </c>
      <c r="AB56">
        <v>23475</v>
      </c>
      <c r="AC56">
        <v>16415</v>
      </c>
      <c r="AD56">
        <v>15330</v>
      </c>
      <c r="AE56">
        <v>182929</v>
      </c>
      <c r="AF56">
        <v>196870</v>
      </c>
      <c r="AJ56">
        <v>1.7242999999999999</v>
      </c>
      <c r="AK56" t="str">
        <f t="shared" si="0"/>
        <v>BP007-6200</v>
      </c>
    </row>
    <row r="57" spans="1:37" ht="15">
      <c r="A57" t="s">
        <v>3930</v>
      </c>
      <c r="B57" t="s">
        <v>4531</v>
      </c>
      <c r="C57" t="s">
        <v>101</v>
      </c>
      <c r="D57" t="s">
        <v>4528</v>
      </c>
      <c r="E57">
        <v>50</v>
      </c>
      <c r="F57">
        <v>0.9</v>
      </c>
      <c r="G57">
        <v>627</v>
      </c>
      <c r="H57">
        <v>3324</v>
      </c>
      <c r="I57">
        <v>3098</v>
      </c>
      <c r="J57">
        <v>4311</v>
      </c>
      <c r="K57">
        <v>11938</v>
      </c>
      <c r="L57">
        <v>3493</v>
      </c>
      <c r="M57">
        <v>0</v>
      </c>
      <c r="N57">
        <v>523</v>
      </c>
      <c r="O57">
        <v>0</v>
      </c>
      <c r="P57">
        <v>0</v>
      </c>
      <c r="Q57">
        <v>11415</v>
      </c>
      <c r="R57">
        <v>3057</v>
      </c>
      <c r="S57">
        <v>5041</v>
      </c>
      <c r="T57">
        <v>1487</v>
      </c>
      <c r="U57">
        <v>3443</v>
      </c>
      <c r="V57">
        <v>4399</v>
      </c>
      <c r="W57">
        <v>2300</v>
      </c>
      <c r="X57">
        <v>1916</v>
      </c>
      <c r="Y57">
        <v>1826</v>
      </c>
      <c r="Z57">
        <v>11537</v>
      </c>
      <c r="AA57">
        <v>4302</v>
      </c>
      <c r="AB57">
        <v>6486</v>
      </c>
      <c r="AC57">
        <v>7889</v>
      </c>
      <c r="AD57">
        <v>1111</v>
      </c>
      <c r="AE57">
        <v>51737</v>
      </c>
      <c r="AF57">
        <v>77464</v>
      </c>
      <c r="AG57">
        <v>1.9813000000000001</v>
      </c>
      <c r="AK57" t="str">
        <f t="shared" si="0"/>
        <v>BP049-5000</v>
      </c>
    </row>
    <row r="58" spans="1:37" ht="15">
      <c r="A58" t="s">
        <v>4532</v>
      </c>
      <c r="B58" t="s">
        <v>4531</v>
      </c>
      <c r="C58" t="s">
        <v>101</v>
      </c>
      <c r="D58" t="s">
        <v>4528</v>
      </c>
      <c r="E58">
        <v>50</v>
      </c>
      <c r="F58">
        <v>0.3</v>
      </c>
      <c r="G58">
        <v>930</v>
      </c>
      <c r="H58">
        <v>3784</v>
      </c>
      <c r="I58">
        <v>3531</v>
      </c>
      <c r="J58">
        <v>3678</v>
      </c>
      <c r="K58">
        <v>6016</v>
      </c>
      <c r="L58">
        <v>3847</v>
      </c>
      <c r="M58">
        <v>0</v>
      </c>
      <c r="N58">
        <v>775</v>
      </c>
      <c r="O58">
        <v>0</v>
      </c>
      <c r="P58">
        <v>0</v>
      </c>
      <c r="Q58">
        <v>5241</v>
      </c>
      <c r="R58">
        <v>3020</v>
      </c>
      <c r="S58">
        <v>2692</v>
      </c>
      <c r="T58">
        <v>5177</v>
      </c>
      <c r="U58">
        <v>3484</v>
      </c>
      <c r="V58">
        <v>4612</v>
      </c>
      <c r="W58">
        <v>3880</v>
      </c>
      <c r="X58">
        <v>1343</v>
      </c>
      <c r="Y58">
        <v>4111</v>
      </c>
      <c r="Z58">
        <v>6955</v>
      </c>
      <c r="AA58">
        <v>2603</v>
      </c>
      <c r="AB58">
        <v>4499</v>
      </c>
      <c r="AC58">
        <v>3622</v>
      </c>
      <c r="AD58">
        <v>1155</v>
      </c>
      <c r="AE58">
        <v>44133</v>
      </c>
      <c r="AF58">
        <v>53009</v>
      </c>
      <c r="AG58">
        <v>1.9813000000000001</v>
      </c>
      <c r="AK58" t="str">
        <f t="shared" si="0"/>
        <v>BP049-6200</v>
      </c>
    </row>
    <row r="59" spans="1:37" ht="15">
      <c r="A59" t="s">
        <v>610</v>
      </c>
      <c r="B59" t="s">
        <v>608</v>
      </c>
      <c r="C59" t="s">
        <v>101</v>
      </c>
      <c r="D59" t="s">
        <v>609</v>
      </c>
      <c r="E59">
        <v>50</v>
      </c>
      <c r="F59">
        <v>0.2</v>
      </c>
      <c r="G59">
        <v>160</v>
      </c>
      <c r="H59">
        <v>1783</v>
      </c>
      <c r="I59">
        <v>3069</v>
      </c>
      <c r="J59">
        <v>2225</v>
      </c>
      <c r="K59">
        <v>1328</v>
      </c>
      <c r="L59">
        <v>262</v>
      </c>
      <c r="M59">
        <v>0</v>
      </c>
      <c r="N59">
        <v>133</v>
      </c>
      <c r="O59">
        <v>0</v>
      </c>
      <c r="P59">
        <v>0</v>
      </c>
      <c r="Q59">
        <v>1195</v>
      </c>
      <c r="R59">
        <v>1164</v>
      </c>
      <c r="S59">
        <v>1023</v>
      </c>
      <c r="T59">
        <v>2376</v>
      </c>
      <c r="U59">
        <v>1951</v>
      </c>
      <c r="V59">
        <v>9878</v>
      </c>
      <c r="W59">
        <v>2526</v>
      </c>
      <c r="X59">
        <v>658</v>
      </c>
      <c r="Y59">
        <v>1994</v>
      </c>
      <c r="Z59">
        <v>896</v>
      </c>
      <c r="AA59">
        <v>1091</v>
      </c>
      <c r="AB59">
        <v>3066</v>
      </c>
      <c r="AC59">
        <v>560</v>
      </c>
      <c r="AD59">
        <v>678</v>
      </c>
      <c r="AE59">
        <v>26697</v>
      </c>
      <c r="AF59">
        <v>21989</v>
      </c>
      <c r="AG59">
        <v>1.1625000000000001</v>
      </c>
      <c r="AK59" t="str">
        <f t="shared" si="0"/>
        <v>DB010-5000</v>
      </c>
    </row>
    <row r="60" spans="1:37" ht="15">
      <c r="A60" t="s">
        <v>611</v>
      </c>
      <c r="B60" t="s">
        <v>608</v>
      </c>
      <c r="C60" t="s">
        <v>101</v>
      </c>
      <c r="D60" t="s">
        <v>609</v>
      </c>
      <c r="E60">
        <v>50</v>
      </c>
      <c r="F60">
        <v>1.7</v>
      </c>
      <c r="G60">
        <v>406</v>
      </c>
      <c r="H60">
        <v>2108</v>
      </c>
      <c r="I60">
        <v>1984</v>
      </c>
      <c r="J60">
        <v>1732</v>
      </c>
      <c r="K60">
        <v>14549</v>
      </c>
      <c r="L60">
        <v>1673</v>
      </c>
      <c r="M60">
        <v>0</v>
      </c>
      <c r="N60">
        <v>338</v>
      </c>
      <c r="O60">
        <v>0</v>
      </c>
      <c r="P60">
        <v>0</v>
      </c>
      <c r="Q60">
        <v>14211</v>
      </c>
      <c r="R60">
        <v>2206</v>
      </c>
      <c r="S60">
        <v>760</v>
      </c>
      <c r="T60">
        <v>3038</v>
      </c>
      <c r="U60">
        <v>2527</v>
      </c>
      <c r="V60">
        <v>1419</v>
      </c>
      <c r="W60">
        <v>3683</v>
      </c>
      <c r="X60">
        <v>474</v>
      </c>
      <c r="Y60">
        <v>1218</v>
      </c>
      <c r="Z60">
        <v>1405</v>
      </c>
      <c r="AA60">
        <v>1279</v>
      </c>
      <c r="AB60">
        <v>2742</v>
      </c>
      <c r="AC60">
        <v>416</v>
      </c>
      <c r="AD60">
        <v>1824</v>
      </c>
      <c r="AE60">
        <v>20785</v>
      </c>
      <c r="AF60">
        <v>33627</v>
      </c>
      <c r="AJ60">
        <v>0.92800000000000005</v>
      </c>
      <c r="AK60" t="str">
        <f t="shared" si="0"/>
        <v>DB010-6200</v>
      </c>
    </row>
    <row r="61" spans="1:37" ht="15">
      <c r="A61" t="s">
        <v>3840</v>
      </c>
      <c r="B61" t="s">
        <v>4533</v>
      </c>
      <c r="C61" t="s">
        <v>68</v>
      </c>
      <c r="D61" t="s">
        <v>4534</v>
      </c>
      <c r="E61">
        <v>75</v>
      </c>
      <c r="F61">
        <v>0</v>
      </c>
      <c r="G61">
        <v>39</v>
      </c>
      <c r="H61">
        <v>0</v>
      </c>
      <c r="I61">
        <v>125</v>
      </c>
      <c r="J61">
        <v>179</v>
      </c>
      <c r="K61">
        <v>1437</v>
      </c>
      <c r="L61">
        <v>17</v>
      </c>
      <c r="M61">
        <v>0</v>
      </c>
      <c r="N61">
        <v>32</v>
      </c>
      <c r="O61">
        <v>0</v>
      </c>
      <c r="P61">
        <v>0</v>
      </c>
      <c r="Q61">
        <v>1405</v>
      </c>
      <c r="R61">
        <v>0</v>
      </c>
      <c r="S61">
        <v>0</v>
      </c>
      <c r="T61">
        <v>0</v>
      </c>
      <c r="U61">
        <v>0</v>
      </c>
      <c r="V61">
        <v>555</v>
      </c>
      <c r="W61">
        <v>0</v>
      </c>
      <c r="X61">
        <v>194</v>
      </c>
      <c r="Y61">
        <v>331</v>
      </c>
      <c r="Z61">
        <v>0</v>
      </c>
      <c r="AA61">
        <v>0</v>
      </c>
      <c r="AB61">
        <v>390</v>
      </c>
      <c r="AC61">
        <v>369</v>
      </c>
      <c r="AD61">
        <v>307</v>
      </c>
      <c r="AE61">
        <v>2146</v>
      </c>
      <c r="AF61">
        <v>2407</v>
      </c>
      <c r="AG61">
        <v>2.3132000000000001</v>
      </c>
      <c r="AK61" t="str">
        <f t="shared" si="0"/>
        <v>DB030-5000</v>
      </c>
    </row>
    <row r="62" spans="1:37" ht="15">
      <c r="A62" t="s">
        <v>3844</v>
      </c>
      <c r="B62" t="s">
        <v>4533</v>
      </c>
      <c r="C62" t="s">
        <v>68</v>
      </c>
      <c r="D62" t="s">
        <v>4534</v>
      </c>
      <c r="E62">
        <v>75</v>
      </c>
      <c r="F62">
        <v>0.1</v>
      </c>
      <c r="G62">
        <v>79</v>
      </c>
      <c r="H62">
        <v>197</v>
      </c>
      <c r="I62">
        <v>278</v>
      </c>
      <c r="J62">
        <v>288</v>
      </c>
      <c r="K62">
        <v>128</v>
      </c>
      <c r="L62">
        <v>697</v>
      </c>
      <c r="M62">
        <v>0</v>
      </c>
      <c r="N62">
        <v>66</v>
      </c>
      <c r="O62">
        <v>0</v>
      </c>
      <c r="P62">
        <v>0</v>
      </c>
      <c r="Q62">
        <v>62</v>
      </c>
      <c r="R62">
        <v>726</v>
      </c>
      <c r="S62">
        <v>0</v>
      </c>
      <c r="T62">
        <v>592</v>
      </c>
      <c r="U62">
        <v>0</v>
      </c>
      <c r="V62">
        <v>733</v>
      </c>
      <c r="W62">
        <v>122</v>
      </c>
      <c r="X62">
        <v>223</v>
      </c>
      <c r="Y62">
        <v>301</v>
      </c>
      <c r="Z62">
        <v>0</v>
      </c>
      <c r="AA62">
        <v>0</v>
      </c>
      <c r="AB62">
        <v>715</v>
      </c>
      <c r="AC62">
        <v>769</v>
      </c>
      <c r="AD62">
        <v>0</v>
      </c>
      <c r="AE62">
        <v>3455</v>
      </c>
      <c r="AF62">
        <v>2170</v>
      </c>
      <c r="AG62">
        <v>1.9770000000000001</v>
      </c>
      <c r="AK62" t="str">
        <f t="shared" si="0"/>
        <v>DB030-6200</v>
      </c>
    </row>
    <row r="63" spans="1:37" ht="15">
      <c r="A63" t="s">
        <v>647</v>
      </c>
      <c r="B63" t="s">
        <v>648</v>
      </c>
      <c r="C63" t="s">
        <v>68</v>
      </c>
      <c r="D63" t="s">
        <v>649</v>
      </c>
      <c r="E63">
        <v>50</v>
      </c>
      <c r="F63">
        <v>0.2</v>
      </c>
      <c r="G63">
        <v>0</v>
      </c>
      <c r="H63">
        <v>556</v>
      </c>
      <c r="I63">
        <v>563</v>
      </c>
      <c r="J63">
        <v>381</v>
      </c>
      <c r="K63">
        <v>502</v>
      </c>
      <c r="L63">
        <v>119</v>
      </c>
      <c r="M63">
        <v>0</v>
      </c>
      <c r="N63">
        <v>0</v>
      </c>
      <c r="O63">
        <v>0</v>
      </c>
      <c r="P63">
        <v>0</v>
      </c>
      <c r="Q63">
        <v>502</v>
      </c>
      <c r="R63">
        <v>0</v>
      </c>
      <c r="S63">
        <v>0</v>
      </c>
      <c r="T63">
        <v>219</v>
      </c>
      <c r="U63">
        <v>1449</v>
      </c>
      <c r="V63">
        <v>943</v>
      </c>
      <c r="W63">
        <v>385</v>
      </c>
      <c r="X63">
        <v>380</v>
      </c>
      <c r="Y63">
        <v>0</v>
      </c>
      <c r="Z63">
        <v>307</v>
      </c>
      <c r="AA63">
        <v>0</v>
      </c>
      <c r="AB63">
        <v>368</v>
      </c>
      <c r="AC63">
        <v>526</v>
      </c>
      <c r="AD63">
        <v>0</v>
      </c>
      <c r="AE63">
        <v>4577</v>
      </c>
      <c r="AF63">
        <v>2771</v>
      </c>
      <c r="AG63">
        <v>6.0031999999999996</v>
      </c>
      <c r="AK63" t="str">
        <f t="shared" si="0"/>
        <v>DS059-5000</v>
      </c>
    </row>
    <row r="64" spans="1:37" ht="15">
      <c r="A64" t="s">
        <v>650</v>
      </c>
      <c r="B64" t="s">
        <v>648</v>
      </c>
      <c r="C64" t="s">
        <v>68</v>
      </c>
      <c r="D64" t="s">
        <v>651</v>
      </c>
      <c r="E64">
        <v>50</v>
      </c>
      <c r="F64">
        <v>2.7</v>
      </c>
      <c r="G64">
        <v>0</v>
      </c>
      <c r="H64">
        <v>87</v>
      </c>
      <c r="I64">
        <v>111</v>
      </c>
      <c r="J64">
        <v>173</v>
      </c>
      <c r="K64">
        <v>939</v>
      </c>
      <c r="L64">
        <v>111</v>
      </c>
      <c r="M64">
        <v>0</v>
      </c>
      <c r="N64">
        <v>0</v>
      </c>
      <c r="O64">
        <v>0</v>
      </c>
      <c r="P64">
        <v>0</v>
      </c>
      <c r="Q64">
        <v>939</v>
      </c>
      <c r="R64">
        <v>0</v>
      </c>
      <c r="S64">
        <v>0</v>
      </c>
      <c r="T64">
        <v>0</v>
      </c>
      <c r="U64">
        <v>260</v>
      </c>
      <c r="V64">
        <v>247</v>
      </c>
      <c r="W64">
        <v>156</v>
      </c>
      <c r="X64">
        <v>0</v>
      </c>
      <c r="Y64">
        <v>215</v>
      </c>
      <c r="Z64">
        <v>302</v>
      </c>
      <c r="AA64">
        <v>0</v>
      </c>
      <c r="AB64">
        <v>462</v>
      </c>
      <c r="AC64">
        <v>301</v>
      </c>
      <c r="AD64">
        <v>128</v>
      </c>
      <c r="AE64">
        <v>2071</v>
      </c>
      <c r="AF64">
        <v>2117</v>
      </c>
      <c r="AG64">
        <v>6.0031999999999996</v>
      </c>
      <c r="AK64" t="str">
        <f t="shared" si="0"/>
        <v>DS059-6200</v>
      </c>
    </row>
    <row r="65" spans="1:37" ht="15">
      <c r="A65" t="s">
        <v>6273</v>
      </c>
      <c r="B65" t="s">
        <v>1419</v>
      </c>
      <c r="C65" t="s">
        <v>68</v>
      </c>
      <c r="D65" t="s">
        <v>4535</v>
      </c>
      <c r="E65">
        <v>50</v>
      </c>
      <c r="F65">
        <v>0</v>
      </c>
      <c r="G65">
        <v>0</v>
      </c>
      <c r="H65">
        <v>0</v>
      </c>
      <c r="I65">
        <v>0</v>
      </c>
      <c r="J65">
        <v>13</v>
      </c>
      <c r="K65">
        <v>1296</v>
      </c>
      <c r="L65">
        <v>73</v>
      </c>
      <c r="M65">
        <v>0</v>
      </c>
      <c r="N65">
        <v>0</v>
      </c>
      <c r="O65">
        <v>0</v>
      </c>
      <c r="P65">
        <v>0</v>
      </c>
      <c r="Q65">
        <v>1296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150</v>
      </c>
      <c r="AE65">
        <v>150</v>
      </c>
      <c r="AF65">
        <v>0</v>
      </c>
      <c r="AJ65">
        <v>5.5145</v>
      </c>
      <c r="AK65" t="str">
        <f t="shared" si="0"/>
        <v>DS060-5000</v>
      </c>
    </row>
    <row r="66" spans="1:37" ht="15">
      <c r="A66" t="s">
        <v>6274</v>
      </c>
      <c r="B66" t="s">
        <v>1419</v>
      </c>
      <c r="C66" t="s">
        <v>68</v>
      </c>
      <c r="D66" t="s">
        <v>4535</v>
      </c>
      <c r="E66">
        <v>50</v>
      </c>
      <c r="F66">
        <v>0</v>
      </c>
      <c r="G66">
        <v>0</v>
      </c>
      <c r="H66">
        <v>0</v>
      </c>
      <c r="I66">
        <v>0</v>
      </c>
      <c r="J66">
        <v>15</v>
      </c>
      <c r="K66">
        <v>1683</v>
      </c>
      <c r="L66">
        <v>81</v>
      </c>
      <c r="M66">
        <v>0</v>
      </c>
      <c r="N66">
        <v>0</v>
      </c>
      <c r="O66">
        <v>0</v>
      </c>
      <c r="P66">
        <v>0</v>
      </c>
      <c r="Q66">
        <v>1683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174</v>
      </c>
      <c r="AE66">
        <v>174</v>
      </c>
      <c r="AF66">
        <v>0</v>
      </c>
      <c r="AJ66">
        <v>5.5145</v>
      </c>
      <c r="AK66" t="str">
        <f t="shared" si="0"/>
        <v>DS060-6200</v>
      </c>
    </row>
    <row r="67" spans="1:37" ht="15">
      <c r="A67" t="s">
        <v>655</v>
      </c>
      <c r="B67" t="s">
        <v>656</v>
      </c>
      <c r="C67" t="s">
        <v>68</v>
      </c>
      <c r="D67" t="s">
        <v>657</v>
      </c>
      <c r="E67">
        <v>50</v>
      </c>
      <c r="F67">
        <v>1.3</v>
      </c>
      <c r="G67">
        <v>81</v>
      </c>
      <c r="H67">
        <v>3414</v>
      </c>
      <c r="I67">
        <v>5744</v>
      </c>
      <c r="J67">
        <v>6261</v>
      </c>
      <c r="K67">
        <v>17736</v>
      </c>
      <c r="L67">
        <v>1173</v>
      </c>
      <c r="M67">
        <v>0</v>
      </c>
      <c r="N67">
        <v>68</v>
      </c>
      <c r="O67">
        <v>0</v>
      </c>
      <c r="P67">
        <v>0</v>
      </c>
      <c r="Q67">
        <v>17668</v>
      </c>
      <c r="R67">
        <v>2757</v>
      </c>
      <c r="S67">
        <v>4109</v>
      </c>
      <c r="T67">
        <v>2663</v>
      </c>
      <c r="U67">
        <v>3470</v>
      </c>
      <c r="V67">
        <v>6305</v>
      </c>
      <c r="W67">
        <v>8498</v>
      </c>
      <c r="X67">
        <v>9416</v>
      </c>
      <c r="Y67">
        <v>9325</v>
      </c>
      <c r="Z67">
        <v>6335</v>
      </c>
      <c r="AA67">
        <v>6398</v>
      </c>
      <c r="AB67">
        <v>8296</v>
      </c>
      <c r="AC67">
        <v>5134</v>
      </c>
      <c r="AD67">
        <v>5186</v>
      </c>
      <c r="AE67">
        <v>75135</v>
      </c>
      <c r="AF67">
        <v>72496</v>
      </c>
      <c r="AG67">
        <v>2.2292000000000001</v>
      </c>
      <c r="AK67" t="str">
        <f t="shared" si="0"/>
        <v>DS064-4914</v>
      </c>
    </row>
    <row r="68" spans="1:37" ht="15">
      <c r="A68" t="s">
        <v>660</v>
      </c>
      <c r="B68" t="s">
        <v>653</v>
      </c>
      <c r="C68" t="s">
        <v>1077</v>
      </c>
      <c r="D68" t="s">
        <v>659</v>
      </c>
      <c r="E68">
        <v>50</v>
      </c>
      <c r="F68">
        <v>0.4</v>
      </c>
      <c r="G68">
        <v>446</v>
      </c>
      <c r="H68">
        <v>1647</v>
      </c>
      <c r="I68">
        <v>2195</v>
      </c>
      <c r="J68">
        <v>2574</v>
      </c>
      <c r="K68">
        <v>2982</v>
      </c>
      <c r="L68">
        <v>770</v>
      </c>
      <c r="M68">
        <v>0</v>
      </c>
      <c r="N68">
        <v>372</v>
      </c>
      <c r="O68">
        <v>0</v>
      </c>
      <c r="P68">
        <v>0</v>
      </c>
      <c r="Q68">
        <v>2610</v>
      </c>
      <c r="R68">
        <v>3357</v>
      </c>
      <c r="S68">
        <v>818</v>
      </c>
      <c r="T68">
        <v>2231</v>
      </c>
      <c r="U68">
        <v>1892</v>
      </c>
      <c r="V68">
        <v>4260</v>
      </c>
      <c r="W68">
        <v>1786</v>
      </c>
      <c r="X68">
        <v>2180</v>
      </c>
      <c r="Y68">
        <v>2097</v>
      </c>
      <c r="Z68">
        <v>2910</v>
      </c>
      <c r="AA68">
        <v>5875</v>
      </c>
      <c r="AB68">
        <v>1274</v>
      </c>
      <c r="AC68">
        <v>2895</v>
      </c>
      <c r="AD68">
        <v>2669</v>
      </c>
      <c r="AE68">
        <v>30887</v>
      </c>
      <c r="AF68">
        <v>36971</v>
      </c>
      <c r="AG68" t="s">
        <v>4536</v>
      </c>
      <c r="AH68">
        <v>2</v>
      </c>
      <c r="AI68">
        <v>26</v>
      </c>
      <c r="AJ68">
        <v>2.1755</v>
      </c>
      <c r="AK68" t="str">
        <f t="shared" si="0"/>
        <v>DS064-6200</v>
      </c>
    </row>
    <row r="69" spans="1:37" ht="15">
      <c r="A69" t="s">
        <v>660</v>
      </c>
      <c r="B69" t="s">
        <v>653</v>
      </c>
      <c r="C69" t="s">
        <v>1077</v>
      </c>
      <c r="D69" t="s">
        <v>659</v>
      </c>
      <c r="E69">
        <v>50</v>
      </c>
      <c r="AG69" t="s">
        <v>4537</v>
      </c>
      <c r="AH69">
        <v>4</v>
      </c>
      <c r="AI69">
        <v>148</v>
      </c>
      <c r="AK69" t="str">
        <f t="shared" ref="AK69:AK132" si="1">MID(A69,4,10)</f>
        <v>DS064-6200</v>
      </c>
    </row>
    <row r="70" spans="1:37" ht="15">
      <c r="A70" t="s">
        <v>6275</v>
      </c>
      <c r="B70" t="s">
        <v>1396</v>
      </c>
      <c r="C70" t="s">
        <v>68</v>
      </c>
      <c r="D70" t="s">
        <v>4538</v>
      </c>
      <c r="E70">
        <v>50</v>
      </c>
      <c r="F70">
        <v>0</v>
      </c>
      <c r="G70">
        <v>0</v>
      </c>
      <c r="H70">
        <v>0</v>
      </c>
      <c r="I70">
        <v>80</v>
      </c>
      <c r="J70">
        <v>53</v>
      </c>
      <c r="K70">
        <v>675</v>
      </c>
      <c r="L70">
        <v>168</v>
      </c>
      <c r="M70">
        <v>0</v>
      </c>
      <c r="N70">
        <v>0</v>
      </c>
      <c r="O70">
        <v>0</v>
      </c>
      <c r="P70">
        <v>0</v>
      </c>
      <c r="Q70">
        <v>675</v>
      </c>
      <c r="R70">
        <v>0</v>
      </c>
      <c r="S70">
        <v>0</v>
      </c>
      <c r="T70">
        <v>0</v>
      </c>
      <c r="U70">
        <v>0</v>
      </c>
      <c r="V70">
        <v>0</v>
      </c>
      <c r="W70">
        <v>481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150</v>
      </c>
      <c r="AE70">
        <v>631</v>
      </c>
      <c r="AF70">
        <v>330</v>
      </c>
      <c r="AJ70">
        <v>5.1961000000000004</v>
      </c>
      <c r="AK70" t="str">
        <f t="shared" si="1"/>
        <v>DS079-6200</v>
      </c>
    </row>
    <row r="71" spans="1:37" ht="15">
      <c r="A71" t="s">
        <v>661</v>
      </c>
      <c r="B71" t="s">
        <v>662</v>
      </c>
      <c r="C71" t="s">
        <v>68</v>
      </c>
      <c r="D71" t="s">
        <v>663</v>
      </c>
      <c r="E71">
        <v>50</v>
      </c>
      <c r="F71">
        <v>0</v>
      </c>
      <c r="G71">
        <v>0</v>
      </c>
      <c r="H71">
        <v>0</v>
      </c>
      <c r="I71">
        <v>0</v>
      </c>
      <c r="J71">
        <v>19</v>
      </c>
      <c r="K71">
        <v>2129</v>
      </c>
      <c r="L71">
        <v>51</v>
      </c>
      <c r="M71">
        <v>0</v>
      </c>
      <c r="N71">
        <v>0</v>
      </c>
      <c r="O71">
        <v>0</v>
      </c>
      <c r="P71">
        <v>0</v>
      </c>
      <c r="Q71">
        <v>2129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225</v>
      </c>
      <c r="AE71">
        <v>225</v>
      </c>
      <c r="AF71">
        <v>140</v>
      </c>
      <c r="AJ71">
        <v>5.6311999999999998</v>
      </c>
      <c r="AK71" t="str">
        <f t="shared" si="1"/>
        <v>DS080-6200</v>
      </c>
    </row>
    <row r="72" spans="1:37" ht="15">
      <c r="A72" t="s">
        <v>6276</v>
      </c>
      <c r="B72" t="s">
        <v>4539</v>
      </c>
      <c r="C72" t="s">
        <v>110</v>
      </c>
      <c r="D72" t="s">
        <v>4540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1193</v>
      </c>
      <c r="L72">
        <v>60</v>
      </c>
      <c r="M72">
        <v>0</v>
      </c>
      <c r="N72">
        <v>0</v>
      </c>
      <c r="O72">
        <v>0</v>
      </c>
      <c r="P72">
        <v>0</v>
      </c>
      <c r="Q72">
        <v>1193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118</v>
      </c>
      <c r="AJ72">
        <v>3.8188</v>
      </c>
      <c r="AK72" t="str">
        <f t="shared" si="1"/>
        <v>DW257-5000</v>
      </c>
    </row>
    <row r="73" spans="1:37" ht="15">
      <c r="A73" t="s">
        <v>6277</v>
      </c>
      <c r="B73" t="s">
        <v>4539</v>
      </c>
      <c r="C73" t="s">
        <v>110</v>
      </c>
      <c r="D73" t="s">
        <v>4541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2467</v>
      </c>
      <c r="L73">
        <v>99</v>
      </c>
      <c r="M73">
        <v>0</v>
      </c>
      <c r="N73">
        <v>0</v>
      </c>
      <c r="O73">
        <v>0</v>
      </c>
      <c r="P73">
        <v>0</v>
      </c>
      <c r="Q73">
        <v>2467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3.8188</v>
      </c>
      <c r="AK73" t="str">
        <f t="shared" si="1"/>
        <v>DW257-6200</v>
      </c>
    </row>
    <row r="74" spans="1:37" ht="15">
      <c r="A74" t="s">
        <v>828</v>
      </c>
      <c r="B74" t="s">
        <v>829</v>
      </c>
      <c r="C74" t="s">
        <v>101</v>
      </c>
      <c r="D74" t="s">
        <v>830</v>
      </c>
      <c r="E74">
        <v>50</v>
      </c>
      <c r="F74">
        <v>1.9</v>
      </c>
      <c r="G74">
        <v>0</v>
      </c>
      <c r="H74">
        <v>1064</v>
      </c>
      <c r="I74">
        <v>1020</v>
      </c>
      <c r="J74">
        <v>1087</v>
      </c>
      <c r="K74">
        <v>8158</v>
      </c>
      <c r="L74">
        <v>90</v>
      </c>
      <c r="M74">
        <v>0</v>
      </c>
      <c r="N74">
        <v>0</v>
      </c>
      <c r="O74">
        <v>0</v>
      </c>
      <c r="P74">
        <v>0</v>
      </c>
      <c r="Q74">
        <v>8158</v>
      </c>
      <c r="R74">
        <v>462</v>
      </c>
      <c r="S74">
        <v>360</v>
      </c>
      <c r="T74">
        <v>898</v>
      </c>
      <c r="U74">
        <v>1933</v>
      </c>
      <c r="V74">
        <v>681</v>
      </c>
      <c r="W74">
        <v>440</v>
      </c>
      <c r="X74">
        <v>1808</v>
      </c>
      <c r="Y74">
        <v>1503</v>
      </c>
      <c r="Z74">
        <v>577</v>
      </c>
      <c r="AA74">
        <v>820</v>
      </c>
      <c r="AB74">
        <v>1740</v>
      </c>
      <c r="AC74">
        <v>1192</v>
      </c>
      <c r="AD74">
        <v>1092</v>
      </c>
      <c r="AE74">
        <v>13044</v>
      </c>
      <c r="AF74">
        <v>13689</v>
      </c>
      <c r="AG74">
        <v>2.3595000000000002</v>
      </c>
      <c r="AK74" t="str">
        <f t="shared" si="1"/>
        <v>HP020-5000</v>
      </c>
    </row>
    <row r="75" spans="1:37" ht="15">
      <c r="A75" t="s">
        <v>831</v>
      </c>
      <c r="B75" t="s">
        <v>829</v>
      </c>
      <c r="C75" t="s">
        <v>101</v>
      </c>
      <c r="D75" t="s">
        <v>830</v>
      </c>
      <c r="E75">
        <v>50</v>
      </c>
      <c r="F75">
        <v>15.1</v>
      </c>
      <c r="G75">
        <v>0</v>
      </c>
      <c r="H75">
        <v>95</v>
      </c>
      <c r="I75">
        <v>601</v>
      </c>
      <c r="J75">
        <v>713</v>
      </c>
      <c r="K75">
        <v>5729</v>
      </c>
      <c r="L75">
        <v>93</v>
      </c>
      <c r="M75">
        <v>0</v>
      </c>
      <c r="N75">
        <v>0</v>
      </c>
      <c r="O75">
        <v>0</v>
      </c>
      <c r="P75">
        <v>0</v>
      </c>
      <c r="Q75">
        <v>5729</v>
      </c>
      <c r="R75">
        <v>0</v>
      </c>
      <c r="S75">
        <v>0</v>
      </c>
      <c r="T75">
        <v>0</v>
      </c>
      <c r="U75">
        <v>284</v>
      </c>
      <c r="V75">
        <v>669</v>
      </c>
      <c r="W75">
        <v>1057</v>
      </c>
      <c r="X75">
        <v>1596</v>
      </c>
      <c r="Y75">
        <v>374</v>
      </c>
      <c r="Z75">
        <v>1386</v>
      </c>
      <c r="AA75">
        <v>0</v>
      </c>
      <c r="AB75">
        <v>718</v>
      </c>
      <c r="AC75">
        <v>287</v>
      </c>
      <c r="AD75">
        <v>2179</v>
      </c>
      <c r="AE75">
        <v>8550</v>
      </c>
      <c r="AF75">
        <v>15048</v>
      </c>
      <c r="AG75">
        <v>2.3595000000000002</v>
      </c>
      <c r="AK75" t="str">
        <f t="shared" si="1"/>
        <v>HP020-6200</v>
      </c>
    </row>
    <row r="76" spans="1:37" ht="15">
      <c r="A76" t="s">
        <v>6278</v>
      </c>
      <c r="B76" t="s">
        <v>4542</v>
      </c>
      <c r="C76" t="s">
        <v>110</v>
      </c>
      <c r="D76" t="s">
        <v>4543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639</v>
      </c>
      <c r="L76">
        <v>0</v>
      </c>
      <c r="M76">
        <v>0</v>
      </c>
      <c r="N76">
        <v>0</v>
      </c>
      <c r="O76">
        <v>0</v>
      </c>
      <c r="P76">
        <v>0</v>
      </c>
      <c r="Q76">
        <v>639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5.5357000000000003</v>
      </c>
      <c r="AK76" t="str">
        <f t="shared" si="1"/>
        <v>HP113-5000</v>
      </c>
    </row>
    <row r="77" spans="1:37" ht="15">
      <c r="A77" t="s">
        <v>6279</v>
      </c>
      <c r="B77" t="s">
        <v>4542</v>
      </c>
      <c r="C77" t="s">
        <v>110</v>
      </c>
      <c r="D77" t="s">
        <v>4544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697</v>
      </c>
      <c r="L77">
        <v>0</v>
      </c>
      <c r="M77">
        <v>0</v>
      </c>
      <c r="N77">
        <v>0</v>
      </c>
      <c r="O77">
        <v>0</v>
      </c>
      <c r="P77">
        <v>0</v>
      </c>
      <c r="Q77">
        <v>697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4.7632000000000003</v>
      </c>
      <c r="AK77" t="str">
        <f t="shared" si="1"/>
        <v>HP113-6200</v>
      </c>
    </row>
    <row r="78" spans="1:37" ht="15">
      <c r="A78" t="s">
        <v>832</v>
      </c>
      <c r="B78" t="s">
        <v>833</v>
      </c>
      <c r="C78" t="s">
        <v>275</v>
      </c>
      <c r="D78" t="s">
        <v>834</v>
      </c>
      <c r="E78">
        <v>43</v>
      </c>
      <c r="F78">
        <v>0</v>
      </c>
      <c r="G78">
        <v>0</v>
      </c>
      <c r="H78">
        <v>0</v>
      </c>
      <c r="I78">
        <v>31</v>
      </c>
      <c r="J78">
        <v>15</v>
      </c>
      <c r="K78">
        <v>1280</v>
      </c>
      <c r="L78">
        <v>76</v>
      </c>
      <c r="M78">
        <v>0</v>
      </c>
      <c r="N78">
        <v>0</v>
      </c>
      <c r="O78">
        <v>0</v>
      </c>
      <c r="P78">
        <v>0</v>
      </c>
      <c r="Q78">
        <v>1280</v>
      </c>
      <c r="R78">
        <v>0</v>
      </c>
      <c r="S78">
        <v>0</v>
      </c>
      <c r="T78">
        <v>0</v>
      </c>
      <c r="U78">
        <v>0</v>
      </c>
      <c r="V78">
        <v>183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183</v>
      </c>
      <c r="AF78">
        <v>1416</v>
      </c>
      <c r="AG78">
        <v>7.4215999999999998</v>
      </c>
      <c r="AK78" t="str">
        <f t="shared" si="1"/>
        <v>HP119-5000</v>
      </c>
    </row>
    <row r="79" spans="1:37" ht="15">
      <c r="A79" t="s">
        <v>835</v>
      </c>
      <c r="B79" t="s">
        <v>833</v>
      </c>
      <c r="C79" t="s">
        <v>275</v>
      </c>
      <c r="D79" t="s">
        <v>834</v>
      </c>
      <c r="E79">
        <v>43</v>
      </c>
      <c r="F79">
        <v>0</v>
      </c>
      <c r="G79">
        <v>0</v>
      </c>
      <c r="H79">
        <v>0</v>
      </c>
      <c r="I79">
        <v>0</v>
      </c>
      <c r="J79">
        <v>21</v>
      </c>
      <c r="K79">
        <v>2049</v>
      </c>
      <c r="L79">
        <v>0</v>
      </c>
      <c r="M79">
        <v>0</v>
      </c>
      <c r="N79">
        <v>0</v>
      </c>
      <c r="O79">
        <v>0</v>
      </c>
      <c r="P79">
        <v>0</v>
      </c>
      <c r="Q79">
        <v>2049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249</v>
      </c>
      <c r="AE79">
        <v>249</v>
      </c>
      <c r="AF79">
        <v>200</v>
      </c>
      <c r="AG79">
        <v>7.4215999999999998</v>
      </c>
      <c r="AK79" t="str">
        <f t="shared" si="1"/>
        <v>HP119-6200</v>
      </c>
    </row>
    <row r="80" spans="1:37" ht="15">
      <c r="A80" t="s">
        <v>836</v>
      </c>
      <c r="B80" t="s">
        <v>837</v>
      </c>
      <c r="C80" t="s">
        <v>110</v>
      </c>
      <c r="D80" t="s">
        <v>609</v>
      </c>
      <c r="E80">
        <v>50</v>
      </c>
      <c r="F80">
        <v>0.4</v>
      </c>
      <c r="G80">
        <v>0</v>
      </c>
      <c r="H80">
        <v>133</v>
      </c>
      <c r="I80">
        <v>133</v>
      </c>
      <c r="J80">
        <v>121</v>
      </c>
      <c r="K80">
        <v>218</v>
      </c>
      <c r="L80">
        <v>112</v>
      </c>
      <c r="M80">
        <v>0</v>
      </c>
      <c r="N80">
        <v>0</v>
      </c>
      <c r="O80">
        <v>0</v>
      </c>
      <c r="P80">
        <v>0</v>
      </c>
      <c r="Q80">
        <v>218</v>
      </c>
      <c r="R80">
        <v>0</v>
      </c>
      <c r="S80">
        <v>0</v>
      </c>
      <c r="T80">
        <v>332</v>
      </c>
      <c r="U80">
        <v>66</v>
      </c>
      <c r="V80">
        <v>0</v>
      </c>
      <c r="W80">
        <v>0</v>
      </c>
      <c r="X80">
        <v>399</v>
      </c>
      <c r="Y80">
        <v>0</v>
      </c>
      <c r="Z80">
        <v>101</v>
      </c>
      <c r="AA80">
        <v>255</v>
      </c>
      <c r="AB80">
        <v>0</v>
      </c>
      <c r="AC80">
        <v>105</v>
      </c>
      <c r="AD80">
        <v>194</v>
      </c>
      <c r="AE80">
        <v>1452</v>
      </c>
      <c r="AF80">
        <v>643</v>
      </c>
      <c r="AJ80">
        <v>4.8289999999999997</v>
      </c>
      <c r="AK80" t="str">
        <f t="shared" si="1"/>
        <v>HP140-5000</v>
      </c>
    </row>
    <row r="81" spans="1:37" ht="15">
      <c r="A81" t="s">
        <v>838</v>
      </c>
      <c r="B81" t="s">
        <v>837</v>
      </c>
      <c r="C81" t="s">
        <v>1077</v>
      </c>
      <c r="D81" t="s">
        <v>609</v>
      </c>
      <c r="E81">
        <v>50</v>
      </c>
      <c r="F81">
        <v>0.9</v>
      </c>
      <c r="G81">
        <v>0</v>
      </c>
      <c r="H81">
        <v>1026</v>
      </c>
      <c r="I81">
        <v>699</v>
      </c>
      <c r="J81">
        <v>851</v>
      </c>
      <c r="K81">
        <v>3812</v>
      </c>
      <c r="L81">
        <v>191</v>
      </c>
      <c r="M81">
        <v>0</v>
      </c>
      <c r="N81">
        <v>0</v>
      </c>
      <c r="O81">
        <v>0</v>
      </c>
      <c r="P81">
        <v>0</v>
      </c>
      <c r="Q81">
        <v>3812</v>
      </c>
      <c r="R81">
        <v>652</v>
      </c>
      <c r="S81">
        <v>639</v>
      </c>
      <c r="T81">
        <v>1114</v>
      </c>
      <c r="U81">
        <v>1324</v>
      </c>
      <c r="V81">
        <v>591</v>
      </c>
      <c r="W81">
        <v>0</v>
      </c>
      <c r="X81">
        <v>526</v>
      </c>
      <c r="Y81">
        <v>1124</v>
      </c>
      <c r="Z81">
        <v>460</v>
      </c>
      <c r="AA81">
        <v>892</v>
      </c>
      <c r="AB81">
        <v>324</v>
      </c>
      <c r="AC81">
        <v>1468</v>
      </c>
      <c r="AD81">
        <v>1749</v>
      </c>
      <c r="AE81">
        <v>10211</v>
      </c>
      <c r="AF81">
        <v>9995</v>
      </c>
      <c r="AG81" t="s">
        <v>4545</v>
      </c>
      <c r="AH81">
        <v>4</v>
      </c>
      <c r="AI81">
        <v>289</v>
      </c>
      <c r="AJ81">
        <v>5.5486000000000004</v>
      </c>
      <c r="AK81" t="str">
        <f t="shared" si="1"/>
        <v>HP140-6200</v>
      </c>
    </row>
    <row r="82" spans="1:37" ht="15">
      <c r="A82" t="s">
        <v>839</v>
      </c>
      <c r="B82" t="s">
        <v>840</v>
      </c>
      <c r="C82" t="s">
        <v>267</v>
      </c>
      <c r="D82" t="s">
        <v>609</v>
      </c>
      <c r="E82">
        <v>45</v>
      </c>
      <c r="F82">
        <v>30.4</v>
      </c>
      <c r="G82">
        <v>0</v>
      </c>
      <c r="H82">
        <v>55</v>
      </c>
      <c r="I82">
        <v>27</v>
      </c>
      <c r="J82">
        <v>37</v>
      </c>
      <c r="K82">
        <v>6658</v>
      </c>
      <c r="L82">
        <v>73</v>
      </c>
      <c r="M82">
        <v>0</v>
      </c>
      <c r="N82">
        <v>0</v>
      </c>
      <c r="O82">
        <v>0</v>
      </c>
      <c r="P82">
        <v>0</v>
      </c>
      <c r="Q82">
        <v>6658</v>
      </c>
      <c r="R82">
        <v>0</v>
      </c>
      <c r="S82">
        <v>0</v>
      </c>
      <c r="T82">
        <v>164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284</v>
      </c>
      <c r="AC82">
        <v>0</v>
      </c>
      <c r="AD82">
        <v>0</v>
      </c>
      <c r="AE82">
        <v>448</v>
      </c>
      <c r="AF82">
        <v>263</v>
      </c>
      <c r="AJ82">
        <v>5.0119999999999996</v>
      </c>
      <c r="AK82" t="str">
        <f t="shared" si="1"/>
        <v>HP144-5000</v>
      </c>
    </row>
    <row r="83" spans="1:37" ht="15">
      <c r="A83" t="s">
        <v>841</v>
      </c>
      <c r="B83" t="s">
        <v>840</v>
      </c>
      <c r="C83" t="s">
        <v>267</v>
      </c>
      <c r="D83" t="s">
        <v>609</v>
      </c>
      <c r="E83">
        <v>45</v>
      </c>
      <c r="F83">
        <v>0</v>
      </c>
      <c r="G83">
        <v>82</v>
      </c>
      <c r="H83">
        <v>0</v>
      </c>
      <c r="I83">
        <v>128</v>
      </c>
      <c r="J83">
        <v>154</v>
      </c>
      <c r="K83">
        <v>1722</v>
      </c>
      <c r="L83">
        <v>228</v>
      </c>
      <c r="M83">
        <v>0</v>
      </c>
      <c r="N83">
        <v>68</v>
      </c>
      <c r="O83">
        <v>0</v>
      </c>
      <c r="P83">
        <v>0</v>
      </c>
      <c r="Q83">
        <v>1654</v>
      </c>
      <c r="R83">
        <v>0</v>
      </c>
      <c r="S83">
        <v>0</v>
      </c>
      <c r="T83">
        <v>0</v>
      </c>
      <c r="U83">
        <v>0</v>
      </c>
      <c r="V83">
        <v>668</v>
      </c>
      <c r="W83">
        <v>99</v>
      </c>
      <c r="X83">
        <v>0</v>
      </c>
      <c r="Y83">
        <v>0</v>
      </c>
      <c r="Z83">
        <v>0</v>
      </c>
      <c r="AA83">
        <v>0</v>
      </c>
      <c r="AB83">
        <v>948</v>
      </c>
      <c r="AC83">
        <v>136</v>
      </c>
      <c r="AD83">
        <v>0</v>
      </c>
      <c r="AE83">
        <v>1851</v>
      </c>
      <c r="AF83">
        <v>1249</v>
      </c>
      <c r="AG83">
        <v>6.2108999999999996</v>
      </c>
      <c r="AK83" t="str">
        <f t="shared" si="1"/>
        <v>HP144-6200</v>
      </c>
    </row>
    <row r="84" spans="1:37" ht="15">
      <c r="A84" t="s">
        <v>842</v>
      </c>
      <c r="B84" t="s">
        <v>843</v>
      </c>
      <c r="C84" t="s">
        <v>110</v>
      </c>
      <c r="D84" t="s">
        <v>844</v>
      </c>
      <c r="E84">
        <v>43</v>
      </c>
      <c r="F84">
        <v>1.3</v>
      </c>
      <c r="G84">
        <v>0</v>
      </c>
      <c r="H84">
        <v>118</v>
      </c>
      <c r="I84">
        <v>152</v>
      </c>
      <c r="J84">
        <v>261</v>
      </c>
      <c r="K84">
        <v>620</v>
      </c>
      <c r="L84">
        <v>43</v>
      </c>
      <c r="M84">
        <v>0</v>
      </c>
      <c r="N84">
        <v>0</v>
      </c>
      <c r="O84">
        <v>0</v>
      </c>
      <c r="P84">
        <v>0</v>
      </c>
      <c r="Q84">
        <v>620</v>
      </c>
      <c r="R84">
        <v>168</v>
      </c>
      <c r="S84">
        <v>354</v>
      </c>
      <c r="T84">
        <v>0</v>
      </c>
      <c r="U84">
        <v>0</v>
      </c>
      <c r="V84">
        <v>82</v>
      </c>
      <c r="W84">
        <v>0</v>
      </c>
      <c r="X84">
        <v>474</v>
      </c>
      <c r="Y84">
        <v>158</v>
      </c>
      <c r="Z84">
        <v>617</v>
      </c>
      <c r="AA84">
        <v>150</v>
      </c>
      <c r="AB84">
        <v>275</v>
      </c>
      <c r="AC84">
        <v>460</v>
      </c>
      <c r="AD84">
        <v>562</v>
      </c>
      <c r="AE84">
        <v>3132</v>
      </c>
      <c r="AF84">
        <v>3190</v>
      </c>
      <c r="AG84">
        <v>5.4679000000000002</v>
      </c>
      <c r="AK84" t="str">
        <f t="shared" si="1"/>
        <v>HP156-5000</v>
      </c>
    </row>
    <row r="85" spans="1:37" ht="15">
      <c r="A85" t="s">
        <v>845</v>
      </c>
      <c r="B85" t="s">
        <v>843</v>
      </c>
      <c r="C85" t="s">
        <v>110</v>
      </c>
      <c r="D85" t="s">
        <v>844</v>
      </c>
      <c r="E85">
        <v>43</v>
      </c>
      <c r="F85">
        <v>3.7</v>
      </c>
      <c r="G85">
        <v>0</v>
      </c>
      <c r="H85">
        <v>56</v>
      </c>
      <c r="I85">
        <v>244</v>
      </c>
      <c r="J85">
        <v>333</v>
      </c>
      <c r="K85">
        <v>829</v>
      </c>
      <c r="L85">
        <v>200</v>
      </c>
      <c r="M85">
        <v>0</v>
      </c>
      <c r="N85">
        <v>0</v>
      </c>
      <c r="O85">
        <v>0</v>
      </c>
      <c r="P85">
        <v>0</v>
      </c>
      <c r="Q85">
        <v>829</v>
      </c>
      <c r="R85">
        <v>0</v>
      </c>
      <c r="S85">
        <v>0</v>
      </c>
      <c r="T85">
        <v>0</v>
      </c>
      <c r="U85">
        <v>169</v>
      </c>
      <c r="V85">
        <v>1200</v>
      </c>
      <c r="W85">
        <v>0</v>
      </c>
      <c r="X85">
        <v>94</v>
      </c>
      <c r="Y85">
        <v>451</v>
      </c>
      <c r="Z85">
        <v>63</v>
      </c>
      <c r="AA85">
        <v>829</v>
      </c>
      <c r="AB85">
        <v>602</v>
      </c>
      <c r="AC85">
        <v>398</v>
      </c>
      <c r="AD85">
        <v>194</v>
      </c>
      <c r="AE85">
        <v>4000</v>
      </c>
      <c r="AF85">
        <v>5035</v>
      </c>
      <c r="AG85">
        <v>5.8284000000000002</v>
      </c>
      <c r="AK85" t="str">
        <f t="shared" si="1"/>
        <v>HP156-6200</v>
      </c>
    </row>
    <row r="86" spans="1:37" ht="15">
      <c r="A86" t="s">
        <v>846</v>
      </c>
      <c r="B86" t="s">
        <v>847</v>
      </c>
      <c r="C86" t="s">
        <v>329</v>
      </c>
      <c r="D86" t="s">
        <v>609</v>
      </c>
      <c r="E86">
        <v>50</v>
      </c>
      <c r="F86">
        <v>4.7</v>
      </c>
      <c r="G86">
        <v>0</v>
      </c>
      <c r="H86">
        <v>43</v>
      </c>
      <c r="I86">
        <v>148</v>
      </c>
      <c r="J86">
        <v>101</v>
      </c>
      <c r="K86">
        <v>813</v>
      </c>
      <c r="L86">
        <v>62</v>
      </c>
      <c r="M86">
        <v>0</v>
      </c>
      <c r="N86">
        <v>0</v>
      </c>
      <c r="O86">
        <v>0</v>
      </c>
      <c r="P86">
        <v>0</v>
      </c>
      <c r="Q86">
        <v>813</v>
      </c>
      <c r="R86">
        <v>290</v>
      </c>
      <c r="S86">
        <v>0</v>
      </c>
      <c r="T86">
        <v>0</v>
      </c>
      <c r="U86">
        <v>130</v>
      </c>
      <c r="V86">
        <v>112</v>
      </c>
      <c r="W86">
        <v>234</v>
      </c>
      <c r="X86">
        <v>411</v>
      </c>
      <c r="Y86">
        <v>109</v>
      </c>
      <c r="Z86">
        <v>0</v>
      </c>
      <c r="AA86">
        <v>78</v>
      </c>
      <c r="AB86">
        <v>0</v>
      </c>
      <c r="AC86">
        <v>0</v>
      </c>
      <c r="AD86">
        <v>135</v>
      </c>
      <c r="AE86">
        <v>1209</v>
      </c>
      <c r="AF86">
        <v>1508</v>
      </c>
      <c r="AG86">
        <v>5.8388999999999998</v>
      </c>
      <c r="AK86" t="str">
        <f t="shared" si="1"/>
        <v>HP158-5000</v>
      </c>
    </row>
    <row r="87" spans="1:37" ht="15">
      <c r="A87" t="s">
        <v>7665</v>
      </c>
      <c r="B87" t="s">
        <v>847</v>
      </c>
      <c r="C87" t="s">
        <v>329</v>
      </c>
      <c r="D87" t="s">
        <v>609</v>
      </c>
      <c r="E87">
        <v>50</v>
      </c>
      <c r="F87">
        <v>0</v>
      </c>
      <c r="G87">
        <v>0</v>
      </c>
      <c r="H87">
        <v>0</v>
      </c>
      <c r="I87">
        <v>0</v>
      </c>
      <c r="J87">
        <v>0</v>
      </c>
      <c r="K87">
        <v>1387</v>
      </c>
      <c r="L87">
        <v>0</v>
      </c>
      <c r="M87">
        <v>0</v>
      </c>
      <c r="N87">
        <v>0</v>
      </c>
      <c r="O87">
        <v>0</v>
      </c>
      <c r="P87">
        <v>0</v>
      </c>
      <c r="Q87">
        <v>1387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5.8388999999999998</v>
      </c>
      <c r="AK87" t="str">
        <f t="shared" si="1"/>
        <v>HP158-6200</v>
      </c>
    </row>
    <row r="88" spans="1:37" ht="15">
      <c r="A88" t="s">
        <v>6280</v>
      </c>
      <c r="B88" t="s">
        <v>4546</v>
      </c>
      <c r="C88" t="s">
        <v>318</v>
      </c>
      <c r="D88" t="s">
        <v>4547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1317</v>
      </c>
      <c r="L88">
        <v>20</v>
      </c>
      <c r="M88">
        <v>0</v>
      </c>
      <c r="N88">
        <v>0</v>
      </c>
      <c r="O88">
        <v>0</v>
      </c>
      <c r="P88">
        <v>0</v>
      </c>
      <c r="Q88">
        <v>1317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7.7339000000000002</v>
      </c>
      <c r="AK88" t="str">
        <f t="shared" si="1"/>
        <v>HP166-5000</v>
      </c>
    </row>
    <row r="89" spans="1:37" ht="15">
      <c r="A89" t="s">
        <v>848</v>
      </c>
      <c r="B89" t="s">
        <v>849</v>
      </c>
      <c r="C89" t="s">
        <v>110</v>
      </c>
      <c r="D89" t="s">
        <v>850</v>
      </c>
      <c r="E89">
        <v>43</v>
      </c>
      <c r="F89">
        <v>0</v>
      </c>
      <c r="G89">
        <v>0</v>
      </c>
      <c r="H89">
        <v>0</v>
      </c>
      <c r="I89">
        <v>0</v>
      </c>
      <c r="J89">
        <v>11</v>
      </c>
      <c r="K89">
        <v>1592</v>
      </c>
      <c r="L89">
        <v>14</v>
      </c>
      <c r="M89">
        <v>0</v>
      </c>
      <c r="N89">
        <v>0</v>
      </c>
      <c r="O89">
        <v>0</v>
      </c>
      <c r="P89">
        <v>0</v>
      </c>
      <c r="Q89">
        <v>1592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137</v>
      </c>
      <c r="AE89">
        <v>137</v>
      </c>
      <c r="AF89">
        <v>222</v>
      </c>
      <c r="AJ89">
        <v>4.7735000000000003</v>
      </c>
      <c r="AK89" t="str">
        <f t="shared" si="1"/>
        <v>HP168-5000</v>
      </c>
    </row>
    <row r="90" spans="1:37" ht="15">
      <c r="A90" t="s">
        <v>6281</v>
      </c>
      <c r="B90" t="s">
        <v>4548</v>
      </c>
      <c r="C90" t="s">
        <v>110</v>
      </c>
      <c r="D90" t="s">
        <v>609</v>
      </c>
      <c r="E90">
        <v>43</v>
      </c>
      <c r="F90">
        <v>0</v>
      </c>
      <c r="G90">
        <v>0</v>
      </c>
      <c r="H90">
        <v>0</v>
      </c>
      <c r="I90">
        <v>0</v>
      </c>
      <c r="J90">
        <v>0</v>
      </c>
      <c r="K90">
        <v>1266</v>
      </c>
      <c r="L90">
        <v>0</v>
      </c>
      <c r="M90">
        <v>0</v>
      </c>
      <c r="N90">
        <v>0</v>
      </c>
      <c r="O90">
        <v>0</v>
      </c>
      <c r="P90">
        <v>0</v>
      </c>
      <c r="Q90">
        <v>1266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85</v>
      </c>
      <c r="AJ90">
        <v>5.8822000000000001</v>
      </c>
      <c r="AK90" t="str">
        <f t="shared" si="1"/>
        <v>HP181-5000</v>
      </c>
    </row>
    <row r="91" spans="1:37" ht="15">
      <c r="A91" t="s">
        <v>6282</v>
      </c>
      <c r="B91" t="s">
        <v>4548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614</v>
      </c>
      <c r="L91">
        <v>0</v>
      </c>
      <c r="M91">
        <v>0</v>
      </c>
      <c r="N91">
        <v>0</v>
      </c>
      <c r="O91">
        <v>0</v>
      </c>
      <c r="P91">
        <v>0</v>
      </c>
      <c r="Q91">
        <v>614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J91">
        <v>5.8822000000000001</v>
      </c>
      <c r="AK91" t="str">
        <f t="shared" si="1"/>
        <v>HP181-6200</v>
      </c>
    </row>
    <row r="92" spans="1:37" ht="15">
      <c r="A92" t="s">
        <v>851</v>
      </c>
      <c r="B92" t="s">
        <v>852</v>
      </c>
      <c r="C92" t="s">
        <v>267</v>
      </c>
      <c r="D92" t="s">
        <v>609</v>
      </c>
      <c r="E92">
        <v>45</v>
      </c>
      <c r="F92">
        <v>0</v>
      </c>
      <c r="G92">
        <v>0</v>
      </c>
      <c r="H92">
        <v>185</v>
      </c>
      <c r="I92">
        <v>176</v>
      </c>
      <c r="J92">
        <v>319</v>
      </c>
      <c r="K92">
        <v>0</v>
      </c>
      <c r="L92">
        <v>44</v>
      </c>
      <c r="M92">
        <v>0</v>
      </c>
      <c r="N92">
        <v>0</v>
      </c>
      <c r="O92">
        <v>0</v>
      </c>
      <c r="P92">
        <v>0</v>
      </c>
      <c r="Q92">
        <v>0</v>
      </c>
      <c r="R92">
        <v>350</v>
      </c>
      <c r="S92">
        <v>0</v>
      </c>
      <c r="T92">
        <v>308</v>
      </c>
      <c r="U92">
        <v>248</v>
      </c>
      <c r="V92">
        <v>431</v>
      </c>
      <c r="W92">
        <v>0</v>
      </c>
      <c r="X92">
        <v>66</v>
      </c>
      <c r="Y92">
        <v>1009</v>
      </c>
      <c r="Z92">
        <v>174</v>
      </c>
      <c r="AA92">
        <v>725</v>
      </c>
      <c r="AB92">
        <v>0</v>
      </c>
      <c r="AC92">
        <v>190</v>
      </c>
      <c r="AD92">
        <v>676</v>
      </c>
      <c r="AE92">
        <v>3827</v>
      </c>
      <c r="AF92">
        <v>3509</v>
      </c>
      <c r="AJ92">
        <v>5.6154999999999999</v>
      </c>
      <c r="AK92" t="str">
        <f t="shared" si="1"/>
        <v>HP190-5000</v>
      </c>
    </row>
    <row r="93" spans="1:37" ht="15">
      <c r="A93" t="s">
        <v>853</v>
      </c>
      <c r="B93" t="s">
        <v>852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0</v>
      </c>
      <c r="I93">
        <v>132</v>
      </c>
      <c r="J93">
        <v>277</v>
      </c>
      <c r="K93">
        <v>3712</v>
      </c>
      <c r="L93">
        <v>55</v>
      </c>
      <c r="M93">
        <v>0</v>
      </c>
      <c r="N93">
        <v>0</v>
      </c>
      <c r="O93">
        <v>0</v>
      </c>
      <c r="P93">
        <v>0</v>
      </c>
      <c r="Q93">
        <v>3712</v>
      </c>
      <c r="R93">
        <v>0</v>
      </c>
      <c r="S93">
        <v>0</v>
      </c>
      <c r="T93">
        <v>0</v>
      </c>
      <c r="U93">
        <v>0</v>
      </c>
      <c r="V93">
        <v>789</v>
      </c>
      <c r="W93">
        <v>0</v>
      </c>
      <c r="X93">
        <v>0</v>
      </c>
      <c r="Y93">
        <v>600</v>
      </c>
      <c r="Z93">
        <v>895</v>
      </c>
      <c r="AA93">
        <v>136</v>
      </c>
      <c r="AB93">
        <v>242</v>
      </c>
      <c r="AC93">
        <v>268</v>
      </c>
      <c r="AD93">
        <v>392</v>
      </c>
      <c r="AE93">
        <v>3322</v>
      </c>
      <c r="AF93">
        <v>4355</v>
      </c>
      <c r="AG93">
        <v>4.6352000000000002</v>
      </c>
      <c r="AK93" t="str">
        <f t="shared" si="1"/>
        <v>HP190-6200</v>
      </c>
    </row>
    <row r="94" spans="1:37" ht="15">
      <c r="A94" t="s">
        <v>854</v>
      </c>
      <c r="B94" t="s">
        <v>855</v>
      </c>
      <c r="C94" t="s">
        <v>110</v>
      </c>
      <c r="D94" t="s">
        <v>609</v>
      </c>
      <c r="E94">
        <v>50</v>
      </c>
      <c r="F94">
        <v>5.4</v>
      </c>
      <c r="G94">
        <v>0</v>
      </c>
      <c r="H94">
        <v>44</v>
      </c>
      <c r="I94">
        <v>184</v>
      </c>
      <c r="J94">
        <v>161</v>
      </c>
      <c r="K94">
        <v>949</v>
      </c>
      <c r="L94">
        <v>75</v>
      </c>
      <c r="M94">
        <v>0</v>
      </c>
      <c r="N94">
        <v>0</v>
      </c>
      <c r="O94">
        <v>0</v>
      </c>
      <c r="P94">
        <v>0</v>
      </c>
      <c r="Q94">
        <v>949</v>
      </c>
      <c r="R94">
        <v>201</v>
      </c>
      <c r="S94">
        <v>0</v>
      </c>
      <c r="T94">
        <v>0</v>
      </c>
      <c r="U94">
        <v>132</v>
      </c>
      <c r="V94">
        <v>505</v>
      </c>
      <c r="W94">
        <v>0</v>
      </c>
      <c r="X94">
        <v>469</v>
      </c>
      <c r="Y94">
        <v>0</v>
      </c>
      <c r="Z94">
        <v>0</v>
      </c>
      <c r="AA94">
        <v>422</v>
      </c>
      <c r="AB94">
        <v>0</v>
      </c>
      <c r="AC94">
        <v>300</v>
      </c>
      <c r="AD94">
        <v>106</v>
      </c>
      <c r="AE94">
        <v>1934</v>
      </c>
      <c r="AF94">
        <v>3157</v>
      </c>
      <c r="AG94">
        <v>6.4749999999999996</v>
      </c>
      <c r="AK94" t="str">
        <f t="shared" si="1"/>
        <v>HP194-5000</v>
      </c>
    </row>
    <row r="95" spans="1:37" ht="15">
      <c r="A95" t="s">
        <v>856</v>
      </c>
      <c r="B95" t="s">
        <v>855</v>
      </c>
      <c r="C95" t="s">
        <v>1077</v>
      </c>
      <c r="D95" t="s">
        <v>609</v>
      </c>
      <c r="E95">
        <v>50</v>
      </c>
      <c r="F95">
        <v>0</v>
      </c>
      <c r="G95">
        <v>829</v>
      </c>
      <c r="H95">
        <v>0</v>
      </c>
      <c r="I95">
        <v>0</v>
      </c>
      <c r="J95">
        <v>25</v>
      </c>
      <c r="K95">
        <v>0</v>
      </c>
      <c r="L95">
        <v>428</v>
      </c>
      <c r="M95">
        <v>0</v>
      </c>
      <c r="N95">
        <v>691</v>
      </c>
      <c r="O95">
        <v>0</v>
      </c>
      <c r="P95">
        <v>0</v>
      </c>
      <c r="Q95">
        <v>-691</v>
      </c>
      <c r="R95">
        <v>591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118</v>
      </c>
      <c r="Z95">
        <v>180</v>
      </c>
      <c r="AA95">
        <v>0</v>
      </c>
      <c r="AB95">
        <v>0</v>
      </c>
      <c r="AC95">
        <v>0</v>
      </c>
      <c r="AD95">
        <v>0</v>
      </c>
      <c r="AE95">
        <v>298</v>
      </c>
      <c r="AF95">
        <v>1361</v>
      </c>
      <c r="AG95" t="s">
        <v>7666</v>
      </c>
      <c r="AH95">
        <v>2</v>
      </c>
      <c r="AI95">
        <v>706</v>
      </c>
      <c r="AJ95">
        <v>6.4749999999999996</v>
      </c>
      <c r="AK95" t="str">
        <f t="shared" si="1"/>
        <v>HP194-6200</v>
      </c>
    </row>
    <row r="96" spans="1:37" ht="15">
      <c r="A96" t="s">
        <v>7597</v>
      </c>
      <c r="B96" t="s">
        <v>7598</v>
      </c>
      <c r="C96" t="s">
        <v>110</v>
      </c>
      <c r="D96" t="s">
        <v>1035</v>
      </c>
      <c r="E96">
        <v>43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6.4638</v>
      </c>
      <c r="AK96" t="str">
        <f t="shared" si="1"/>
        <v>HP230-5000</v>
      </c>
    </row>
    <row r="97" spans="1:37" ht="15">
      <c r="A97" t="s">
        <v>6283</v>
      </c>
      <c r="B97" t="s">
        <v>4549</v>
      </c>
      <c r="C97" t="s">
        <v>329</v>
      </c>
      <c r="D97" t="s">
        <v>4550</v>
      </c>
      <c r="E97">
        <v>50</v>
      </c>
      <c r="F97">
        <v>0</v>
      </c>
      <c r="G97">
        <v>0</v>
      </c>
      <c r="H97">
        <v>53</v>
      </c>
      <c r="I97">
        <v>26</v>
      </c>
      <c r="J97">
        <v>13</v>
      </c>
      <c r="K97">
        <v>0</v>
      </c>
      <c r="L97">
        <v>59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158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158</v>
      </c>
      <c r="AF97">
        <v>1353</v>
      </c>
      <c r="AJ97">
        <v>6.3070000000000004</v>
      </c>
      <c r="AK97" t="str">
        <f t="shared" si="1"/>
        <v>HP235-5000</v>
      </c>
    </row>
    <row r="98" spans="1:37" ht="15">
      <c r="A98" t="s">
        <v>3942</v>
      </c>
      <c r="B98" t="s">
        <v>4549</v>
      </c>
      <c r="C98" t="s">
        <v>329</v>
      </c>
      <c r="D98" t="s">
        <v>4550</v>
      </c>
      <c r="E98">
        <v>50</v>
      </c>
      <c r="F98">
        <v>4.0999999999999996</v>
      </c>
      <c r="G98">
        <v>0</v>
      </c>
      <c r="H98">
        <v>26</v>
      </c>
      <c r="I98">
        <v>51</v>
      </c>
      <c r="J98">
        <v>38</v>
      </c>
      <c r="K98">
        <v>422</v>
      </c>
      <c r="L98">
        <v>59</v>
      </c>
      <c r="M98">
        <v>0</v>
      </c>
      <c r="N98">
        <v>0</v>
      </c>
      <c r="O98">
        <v>0</v>
      </c>
      <c r="P98">
        <v>0</v>
      </c>
      <c r="Q98">
        <v>422</v>
      </c>
      <c r="R98">
        <v>0</v>
      </c>
      <c r="S98">
        <v>78</v>
      </c>
      <c r="T98">
        <v>0</v>
      </c>
      <c r="U98">
        <v>0</v>
      </c>
      <c r="V98">
        <v>0</v>
      </c>
      <c r="W98">
        <v>227</v>
      </c>
      <c r="X98">
        <v>0</v>
      </c>
      <c r="Y98">
        <v>0</v>
      </c>
      <c r="Z98">
        <v>0</v>
      </c>
      <c r="AA98">
        <v>150</v>
      </c>
      <c r="AB98">
        <v>0</v>
      </c>
      <c r="AC98">
        <v>0</v>
      </c>
      <c r="AD98">
        <v>0</v>
      </c>
      <c r="AE98">
        <v>455</v>
      </c>
      <c r="AF98">
        <v>1009</v>
      </c>
      <c r="AJ98">
        <v>6.3070000000000004</v>
      </c>
      <c r="AK98" t="str">
        <f t="shared" si="1"/>
        <v>HP235-6200</v>
      </c>
    </row>
    <row r="99" spans="1:37" ht="15">
      <c r="A99" t="s">
        <v>868</v>
      </c>
      <c r="B99" t="s">
        <v>869</v>
      </c>
      <c r="C99" t="s">
        <v>110</v>
      </c>
      <c r="D99" t="s">
        <v>870</v>
      </c>
      <c r="E99">
        <v>50</v>
      </c>
      <c r="F99">
        <v>0.1</v>
      </c>
      <c r="G99">
        <v>6</v>
      </c>
      <c r="H99">
        <v>9220</v>
      </c>
      <c r="I99">
        <v>11141</v>
      </c>
      <c r="J99">
        <v>10291</v>
      </c>
      <c r="K99">
        <v>2488</v>
      </c>
      <c r="L99">
        <v>1580</v>
      </c>
      <c r="M99">
        <v>0</v>
      </c>
      <c r="N99">
        <v>5</v>
      </c>
      <c r="O99">
        <v>0</v>
      </c>
      <c r="P99">
        <v>0</v>
      </c>
      <c r="Q99">
        <v>2483</v>
      </c>
      <c r="R99">
        <v>13785</v>
      </c>
      <c r="S99">
        <v>7269</v>
      </c>
      <c r="T99">
        <v>8822</v>
      </c>
      <c r="U99">
        <v>11570</v>
      </c>
      <c r="V99">
        <v>8680</v>
      </c>
      <c r="W99">
        <v>16805</v>
      </c>
      <c r="X99">
        <v>13702</v>
      </c>
      <c r="Y99">
        <v>9937</v>
      </c>
      <c r="Z99">
        <v>9100</v>
      </c>
      <c r="AA99">
        <v>15024</v>
      </c>
      <c r="AB99">
        <v>5753</v>
      </c>
      <c r="AC99">
        <v>9464</v>
      </c>
      <c r="AD99">
        <v>7362</v>
      </c>
      <c r="AE99">
        <v>123488</v>
      </c>
      <c r="AF99">
        <v>141474</v>
      </c>
      <c r="AJ99">
        <v>4.109</v>
      </c>
      <c r="AK99" t="str">
        <f t="shared" si="1"/>
        <v>HP256-5000</v>
      </c>
    </row>
    <row r="100" spans="1:37" ht="15">
      <c r="A100" t="s">
        <v>871</v>
      </c>
      <c r="B100" t="s">
        <v>869</v>
      </c>
      <c r="C100" t="s">
        <v>110</v>
      </c>
      <c r="D100" t="s">
        <v>870</v>
      </c>
      <c r="E100">
        <v>50</v>
      </c>
      <c r="F100">
        <v>2.2000000000000002</v>
      </c>
      <c r="G100">
        <v>54</v>
      </c>
      <c r="H100">
        <v>688</v>
      </c>
      <c r="I100">
        <v>1423</v>
      </c>
      <c r="J100">
        <v>1276</v>
      </c>
      <c r="K100">
        <v>6123</v>
      </c>
      <c r="L100">
        <v>283</v>
      </c>
      <c r="M100">
        <v>0</v>
      </c>
      <c r="N100">
        <v>45</v>
      </c>
      <c r="O100">
        <v>0</v>
      </c>
      <c r="P100">
        <v>0</v>
      </c>
      <c r="Q100">
        <v>6078</v>
      </c>
      <c r="R100">
        <v>763</v>
      </c>
      <c r="S100">
        <v>404</v>
      </c>
      <c r="T100">
        <v>422</v>
      </c>
      <c r="U100">
        <v>1237</v>
      </c>
      <c r="V100">
        <v>1026</v>
      </c>
      <c r="W100">
        <v>1858</v>
      </c>
      <c r="X100">
        <v>3591</v>
      </c>
      <c r="Y100">
        <v>230</v>
      </c>
      <c r="Z100">
        <v>1264</v>
      </c>
      <c r="AA100">
        <v>2101</v>
      </c>
      <c r="AB100">
        <v>112</v>
      </c>
      <c r="AC100">
        <v>1616</v>
      </c>
      <c r="AD100">
        <v>1453</v>
      </c>
      <c r="AE100">
        <v>15314</v>
      </c>
      <c r="AF100">
        <v>11669</v>
      </c>
      <c r="AG100">
        <v>3.8980999999999999</v>
      </c>
      <c r="AK100" t="str">
        <f t="shared" si="1"/>
        <v>HP256-6200</v>
      </c>
    </row>
    <row r="101" spans="1:37" ht="15">
      <c r="A101" t="s">
        <v>872</v>
      </c>
      <c r="B101" t="s">
        <v>873</v>
      </c>
      <c r="C101" t="s">
        <v>329</v>
      </c>
      <c r="D101" t="s">
        <v>874</v>
      </c>
      <c r="E101">
        <v>50</v>
      </c>
      <c r="F101">
        <v>11.4</v>
      </c>
      <c r="G101">
        <v>0</v>
      </c>
      <c r="H101">
        <v>238</v>
      </c>
      <c r="I101">
        <v>1324</v>
      </c>
      <c r="J101">
        <v>1329</v>
      </c>
      <c r="K101">
        <v>10886</v>
      </c>
      <c r="L101">
        <v>88</v>
      </c>
      <c r="M101">
        <v>0</v>
      </c>
      <c r="N101">
        <v>0</v>
      </c>
      <c r="O101">
        <v>0</v>
      </c>
      <c r="P101">
        <v>0</v>
      </c>
      <c r="Q101">
        <v>10886</v>
      </c>
      <c r="R101">
        <v>558</v>
      </c>
      <c r="S101">
        <v>0</v>
      </c>
      <c r="T101">
        <v>715</v>
      </c>
      <c r="U101">
        <v>0</v>
      </c>
      <c r="V101">
        <v>2040</v>
      </c>
      <c r="W101">
        <v>1574</v>
      </c>
      <c r="X101">
        <v>3615</v>
      </c>
      <c r="Y101">
        <v>3653</v>
      </c>
      <c r="Z101">
        <v>695</v>
      </c>
      <c r="AA101">
        <v>1424</v>
      </c>
      <c r="AB101">
        <v>667</v>
      </c>
      <c r="AC101">
        <v>0</v>
      </c>
      <c r="AD101">
        <v>1565</v>
      </c>
      <c r="AE101">
        <v>15948</v>
      </c>
      <c r="AF101">
        <v>19875</v>
      </c>
      <c r="AG101">
        <v>4.4099000000000004</v>
      </c>
      <c r="AK101" t="str">
        <f t="shared" si="1"/>
        <v>HP268-5000</v>
      </c>
    </row>
    <row r="102" spans="1:37" ht="15">
      <c r="A102" t="s">
        <v>875</v>
      </c>
      <c r="B102" t="s">
        <v>873</v>
      </c>
      <c r="C102" t="s">
        <v>1077</v>
      </c>
      <c r="D102" t="s">
        <v>874</v>
      </c>
      <c r="E102">
        <v>50</v>
      </c>
      <c r="F102">
        <v>19.600000000000001</v>
      </c>
      <c r="G102">
        <v>0</v>
      </c>
      <c r="H102">
        <v>120</v>
      </c>
      <c r="I102">
        <v>1031</v>
      </c>
      <c r="J102">
        <v>945</v>
      </c>
      <c r="K102">
        <v>9420</v>
      </c>
      <c r="L102">
        <v>184</v>
      </c>
      <c r="M102">
        <v>0</v>
      </c>
      <c r="N102">
        <v>0</v>
      </c>
      <c r="O102">
        <v>0</v>
      </c>
      <c r="P102">
        <v>0</v>
      </c>
      <c r="Q102">
        <v>9420</v>
      </c>
      <c r="R102">
        <v>0</v>
      </c>
      <c r="S102">
        <v>0</v>
      </c>
      <c r="T102">
        <v>360</v>
      </c>
      <c r="U102">
        <v>0</v>
      </c>
      <c r="V102">
        <v>520</v>
      </c>
      <c r="W102">
        <v>2586</v>
      </c>
      <c r="X102">
        <v>2717</v>
      </c>
      <c r="Y102">
        <v>1426</v>
      </c>
      <c r="Z102">
        <v>2320</v>
      </c>
      <c r="AA102">
        <v>997</v>
      </c>
      <c r="AB102">
        <v>87</v>
      </c>
      <c r="AC102">
        <v>0</v>
      </c>
      <c r="AD102">
        <v>323</v>
      </c>
      <c r="AE102">
        <v>11336</v>
      </c>
      <c r="AF102">
        <v>11903</v>
      </c>
      <c r="AG102" t="s">
        <v>4551</v>
      </c>
      <c r="AH102">
        <v>4</v>
      </c>
      <c r="AI102">
        <v>198</v>
      </c>
      <c r="AJ102">
        <v>4.4099000000000004</v>
      </c>
      <c r="AK102" t="str">
        <f t="shared" si="1"/>
        <v>HP268-6200</v>
      </c>
    </row>
    <row r="103" spans="1:37" ht="15">
      <c r="A103" t="s">
        <v>6284</v>
      </c>
      <c r="B103" t="s">
        <v>4552</v>
      </c>
      <c r="C103" t="s">
        <v>110</v>
      </c>
      <c r="D103" t="s">
        <v>4553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662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662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J103">
        <v>5.1933999999999996</v>
      </c>
      <c r="AK103" t="str">
        <f t="shared" si="1"/>
        <v>HP270-6200</v>
      </c>
    </row>
    <row r="104" spans="1:37" ht="15">
      <c r="A104" t="s">
        <v>876</v>
      </c>
      <c r="B104" t="s">
        <v>877</v>
      </c>
      <c r="C104" t="s">
        <v>1077</v>
      </c>
      <c r="D104" t="s">
        <v>878</v>
      </c>
      <c r="E104">
        <v>50</v>
      </c>
      <c r="F104">
        <v>10.9</v>
      </c>
      <c r="G104">
        <v>0</v>
      </c>
      <c r="H104">
        <v>47</v>
      </c>
      <c r="I104">
        <v>197</v>
      </c>
      <c r="J104">
        <v>160</v>
      </c>
      <c r="K104">
        <v>2064</v>
      </c>
      <c r="L104">
        <v>106</v>
      </c>
      <c r="M104">
        <v>0</v>
      </c>
      <c r="N104">
        <v>0</v>
      </c>
      <c r="O104">
        <v>0</v>
      </c>
      <c r="P104">
        <v>0</v>
      </c>
      <c r="Q104">
        <v>2064</v>
      </c>
      <c r="R104">
        <v>150</v>
      </c>
      <c r="S104">
        <v>142</v>
      </c>
      <c r="T104">
        <v>0</v>
      </c>
      <c r="U104">
        <v>0</v>
      </c>
      <c r="V104">
        <v>170</v>
      </c>
      <c r="W104">
        <v>0</v>
      </c>
      <c r="X104">
        <v>871</v>
      </c>
      <c r="Y104">
        <v>190</v>
      </c>
      <c r="Z104">
        <v>159</v>
      </c>
      <c r="AA104">
        <v>135</v>
      </c>
      <c r="AB104">
        <v>160</v>
      </c>
      <c r="AC104">
        <v>0</v>
      </c>
      <c r="AD104">
        <v>95</v>
      </c>
      <c r="AE104">
        <v>1922</v>
      </c>
      <c r="AF104">
        <v>2212</v>
      </c>
      <c r="AG104" t="s">
        <v>4554</v>
      </c>
      <c r="AH104">
        <v>1</v>
      </c>
      <c r="AI104">
        <v>109</v>
      </c>
      <c r="AJ104">
        <v>5.7481999999999998</v>
      </c>
      <c r="AK104" t="str">
        <f t="shared" si="1"/>
        <v>HP272-5000</v>
      </c>
    </row>
    <row r="105" spans="1:37" ht="15">
      <c r="A105" t="s">
        <v>879</v>
      </c>
      <c r="B105" t="s">
        <v>877</v>
      </c>
      <c r="C105" t="s">
        <v>1077</v>
      </c>
      <c r="D105" t="s">
        <v>878</v>
      </c>
      <c r="E105">
        <v>50</v>
      </c>
      <c r="F105">
        <v>0</v>
      </c>
      <c r="G105">
        <v>0</v>
      </c>
      <c r="H105">
        <v>0</v>
      </c>
      <c r="I105">
        <v>39</v>
      </c>
      <c r="J105">
        <v>20</v>
      </c>
      <c r="K105">
        <v>3570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3570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236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236</v>
      </c>
      <c r="AF105">
        <v>1702</v>
      </c>
      <c r="AG105" t="s">
        <v>4551</v>
      </c>
      <c r="AH105">
        <v>5</v>
      </c>
      <c r="AI105">
        <v>339</v>
      </c>
      <c r="AJ105">
        <v>5.5486000000000004</v>
      </c>
      <c r="AK105" t="str">
        <f t="shared" si="1"/>
        <v>HP272-6200</v>
      </c>
    </row>
    <row r="106" spans="1:37" ht="15">
      <c r="A106" t="s">
        <v>881</v>
      </c>
      <c r="B106" t="s">
        <v>880</v>
      </c>
      <c r="C106" t="s">
        <v>110</v>
      </c>
      <c r="D106" t="s">
        <v>878</v>
      </c>
      <c r="E106">
        <v>50</v>
      </c>
      <c r="F106">
        <v>0</v>
      </c>
      <c r="G106">
        <v>0</v>
      </c>
      <c r="H106">
        <v>0</v>
      </c>
      <c r="I106">
        <v>0</v>
      </c>
      <c r="J106">
        <v>38</v>
      </c>
      <c r="K106">
        <v>328</v>
      </c>
      <c r="L106">
        <v>224</v>
      </c>
      <c r="M106">
        <v>0</v>
      </c>
      <c r="N106">
        <v>0</v>
      </c>
      <c r="O106">
        <v>0</v>
      </c>
      <c r="P106">
        <v>0</v>
      </c>
      <c r="Q106">
        <v>328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252</v>
      </c>
      <c r="AA106">
        <v>0</v>
      </c>
      <c r="AB106">
        <v>0</v>
      </c>
      <c r="AC106">
        <v>206</v>
      </c>
      <c r="AD106">
        <v>0</v>
      </c>
      <c r="AE106">
        <v>458</v>
      </c>
      <c r="AF106">
        <v>1318</v>
      </c>
      <c r="AG106">
        <v>5.6287000000000003</v>
      </c>
      <c r="AK106" t="str">
        <f t="shared" si="1"/>
        <v>HP273-6200</v>
      </c>
    </row>
    <row r="107" spans="1:37" ht="15">
      <c r="A107" t="s">
        <v>885</v>
      </c>
      <c r="B107" t="s">
        <v>883</v>
      </c>
      <c r="C107" t="s">
        <v>275</v>
      </c>
      <c r="D107" t="s">
        <v>884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2345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2345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536</v>
      </c>
      <c r="AJ107">
        <v>7.8776000000000002</v>
      </c>
      <c r="AK107" t="str">
        <f t="shared" si="1"/>
        <v>HP288-6200</v>
      </c>
    </row>
    <row r="108" spans="1:37" ht="15">
      <c r="A108" t="s">
        <v>6285</v>
      </c>
      <c r="B108" t="s">
        <v>887</v>
      </c>
      <c r="C108" t="s">
        <v>275</v>
      </c>
      <c r="D108" t="s">
        <v>884</v>
      </c>
      <c r="E108">
        <v>43</v>
      </c>
      <c r="F108">
        <v>0</v>
      </c>
      <c r="G108">
        <v>0</v>
      </c>
      <c r="H108">
        <v>97</v>
      </c>
      <c r="I108">
        <v>49</v>
      </c>
      <c r="J108">
        <v>24</v>
      </c>
      <c r="K108">
        <v>0</v>
      </c>
      <c r="L108">
        <v>42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291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291</v>
      </c>
      <c r="AF108">
        <v>798</v>
      </c>
      <c r="AJ108">
        <v>7.7531999999999996</v>
      </c>
      <c r="AK108" t="str">
        <f t="shared" si="1"/>
        <v>HP289-5000</v>
      </c>
    </row>
    <row r="109" spans="1:37" ht="15">
      <c r="A109" t="s">
        <v>886</v>
      </c>
      <c r="B109" t="s">
        <v>887</v>
      </c>
      <c r="C109" t="s">
        <v>275</v>
      </c>
      <c r="D109" t="s">
        <v>884</v>
      </c>
      <c r="E109">
        <v>43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1293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1293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J109">
        <v>7.7531999999999996</v>
      </c>
      <c r="AK109" t="str">
        <f t="shared" si="1"/>
        <v>HP289-6200</v>
      </c>
    </row>
    <row r="110" spans="1:37" ht="15">
      <c r="A110" t="s">
        <v>888</v>
      </c>
      <c r="B110" t="s">
        <v>889</v>
      </c>
      <c r="C110" t="s">
        <v>110</v>
      </c>
      <c r="D110" t="s">
        <v>890</v>
      </c>
      <c r="E110">
        <v>45</v>
      </c>
      <c r="F110">
        <v>1</v>
      </c>
      <c r="G110">
        <v>0</v>
      </c>
      <c r="H110">
        <v>402</v>
      </c>
      <c r="I110">
        <v>606</v>
      </c>
      <c r="J110">
        <v>663</v>
      </c>
      <c r="K110">
        <v>1590</v>
      </c>
      <c r="L110">
        <v>342</v>
      </c>
      <c r="M110">
        <v>0</v>
      </c>
      <c r="N110">
        <v>0</v>
      </c>
      <c r="O110">
        <v>0</v>
      </c>
      <c r="P110">
        <v>0</v>
      </c>
      <c r="Q110">
        <v>1590</v>
      </c>
      <c r="R110">
        <v>654</v>
      </c>
      <c r="S110">
        <v>0</v>
      </c>
      <c r="T110">
        <v>628</v>
      </c>
      <c r="U110">
        <v>577</v>
      </c>
      <c r="V110">
        <v>1390</v>
      </c>
      <c r="W110">
        <v>486</v>
      </c>
      <c r="X110">
        <v>553</v>
      </c>
      <c r="Y110">
        <v>290</v>
      </c>
      <c r="Z110">
        <v>969</v>
      </c>
      <c r="AA110">
        <v>700</v>
      </c>
      <c r="AB110">
        <v>538</v>
      </c>
      <c r="AC110">
        <v>600</v>
      </c>
      <c r="AD110">
        <v>1226</v>
      </c>
      <c r="AE110">
        <v>7957</v>
      </c>
      <c r="AF110">
        <v>7694</v>
      </c>
      <c r="AG110">
        <v>5.3712</v>
      </c>
      <c r="AK110" t="str">
        <f t="shared" si="1"/>
        <v>HP290-5000</v>
      </c>
    </row>
    <row r="111" spans="1:37" ht="15">
      <c r="A111" t="s">
        <v>891</v>
      </c>
      <c r="B111" t="s">
        <v>889</v>
      </c>
      <c r="C111" t="s">
        <v>1077</v>
      </c>
      <c r="D111" t="s">
        <v>890</v>
      </c>
      <c r="E111">
        <v>45</v>
      </c>
      <c r="F111">
        <v>4.2</v>
      </c>
      <c r="G111">
        <v>60</v>
      </c>
      <c r="H111">
        <v>92</v>
      </c>
      <c r="I111">
        <v>187</v>
      </c>
      <c r="J111">
        <v>103</v>
      </c>
      <c r="K111">
        <v>1574</v>
      </c>
      <c r="L111">
        <v>53</v>
      </c>
      <c r="M111">
        <v>0</v>
      </c>
      <c r="N111">
        <v>50</v>
      </c>
      <c r="O111">
        <v>0</v>
      </c>
      <c r="P111">
        <v>0</v>
      </c>
      <c r="Q111">
        <v>1524</v>
      </c>
      <c r="R111">
        <v>0</v>
      </c>
      <c r="S111">
        <v>0</v>
      </c>
      <c r="T111">
        <v>0</v>
      </c>
      <c r="U111">
        <v>275</v>
      </c>
      <c r="V111">
        <v>698</v>
      </c>
      <c r="W111">
        <v>0</v>
      </c>
      <c r="X111">
        <v>149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114</v>
      </c>
      <c r="AE111">
        <v>1236</v>
      </c>
      <c r="AF111">
        <v>1413</v>
      </c>
      <c r="AG111" t="s">
        <v>4555</v>
      </c>
      <c r="AH111">
        <v>2</v>
      </c>
      <c r="AI111">
        <v>45</v>
      </c>
      <c r="AJ111">
        <v>6.2381000000000002</v>
      </c>
      <c r="AK111" t="str">
        <f t="shared" si="1"/>
        <v>HP290-6200</v>
      </c>
    </row>
    <row r="112" spans="1:37" ht="15">
      <c r="A112" t="s">
        <v>892</v>
      </c>
      <c r="B112" t="s">
        <v>893</v>
      </c>
      <c r="C112" t="s">
        <v>110</v>
      </c>
      <c r="D112" t="s">
        <v>894</v>
      </c>
      <c r="E112">
        <v>50</v>
      </c>
      <c r="F112">
        <v>1.3</v>
      </c>
      <c r="G112">
        <v>0</v>
      </c>
      <c r="H112">
        <v>73</v>
      </c>
      <c r="I112">
        <v>36</v>
      </c>
      <c r="J112">
        <v>41</v>
      </c>
      <c r="K112">
        <v>374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374</v>
      </c>
      <c r="R112">
        <v>0</v>
      </c>
      <c r="S112">
        <v>0</v>
      </c>
      <c r="T112">
        <v>0</v>
      </c>
      <c r="U112">
        <v>218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269</v>
      </c>
      <c r="AD112">
        <v>0</v>
      </c>
      <c r="AE112">
        <v>487</v>
      </c>
      <c r="AF112">
        <v>399</v>
      </c>
      <c r="AG112">
        <v>6.3250000000000002</v>
      </c>
      <c r="AK112" t="str">
        <f t="shared" si="1"/>
        <v>HP295-5000</v>
      </c>
    </row>
    <row r="113" spans="1:37" ht="15">
      <c r="A113" t="s">
        <v>895</v>
      </c>
      <c r="B113" t="s">
        <v>893</v>
      </c>
      <c r="C113" t="s">
        <v>1077</v>
      </c>
      <c r="D113" t="s">
        <v>896</v>
      </c>
      <c r="E113">
        <v>50</v>
      </c>
      <c r="F113">
        <v>0</v>
      </c>
      <c r="G113">
        <v>0</v>
      </c>
      <c r="H113">
        <v>248</v>
      </c>
      <c r="I113">
        <v>156</v>
      </c>
      <c r="J113">
        <v>101</v>
      </c>
      <c r="K113">
        <v>0</v>
      </c>
      <c r="L113">
        <v>128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745</v>
      </c>
      <c r="V113">
        <v>0</v>
      </c>
      <c r="W113">
        <v>190</v>
      </c>
      <c r="X113">
        <v>0</v>
      </c>
      <c r="Y113">
        <v>0</v>
      </c>
      <c r="Z113">
        <v>0</v>
      </c>
      <c r="AA113">
        <v>0</v>
      </c>
      <c r="AB113">
        <v>272</v>
      </c>
      <c r="AC113">
        <v>0</v>
      </c>
      <c r="AD113">
        <v>0</v>
      </c>
      <c r="AE113">
        <v>1207</v>
      </c>
      <c r="AF113">
        <v>721</v>
      </c>
      <c r="AG113" t="s">
        <v>4556</v>
      </c>
      <c r="AH113">
        <v>4</v>
      </c>
      <c r="AI113">
        <v>325</v>
      </c>
      <c r="AJ113">
        <v>6.3250000000000002</v>
      </c>
      <c r="AK113" t="str">
        <f t="shared" si="1"/>
        <v>HP295-6200</v>
      </c>
    </row>
    <row r="114" spans="1:37" ht="15">
      <c r="A114" t="s">
        <v>897</v>
      </c>
      <c r="B114" t="s">
        <v>898</v>
      </c>
      <c r="C114" t="s">
        <v>110</v>
      </c>
      <c r="E114">
        <v>43</v>
      </c>
      <c r="F114">
        <v>2.8</v>
      </c>
      <c r="G114">
        <v>0</v>
      </c>
      <c r="H114">
        <v>59</v>
      </c>
      <c r="I114">
        <v>30</v>
      </c>
      <c r="J114">
        <v>15</v>
      </c>
      <c r="K114">
        <v>663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663</v>
      </c>
      <c r="R114">
        <v>0</v>
      </c>
      <c r="S114">
        <v>0</v>
      </c>
      <c r="T114">
        <v>0</v>
      </c>
      <c r="U114">
        <v>177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177</v>
      </c>
      <c r="AF114">
        <v>0</v>
      </c>
      <c r="AJ114">
        <v>5.6912000000000003</v>
      </c>
      <c r="AK114" t="str">
        <f t="shared" si="1"/>
        <v>HP302-5000</v>
      </c>
    </row>
    <row r="115" spans="1:37" ht="15">
      <c r="A115" t="s">
        <v>3745</v>
      </c>
      <c r="B115" t="s">
        <v>898</v>
      </c>
      <c r="C115" t="s">
        <v>110</v>
      </c>
      <c r="E115">
        <v>43</v>
      </c>
      <c r="F115">
        <v>0</v>
      </c>
      <c r="G115">
        <v>0</v>
      </c>
      <c r="H115">
        <v>0</v>
      </c>
      <c r="I115">
        <v>230</v>
      </c>
      <c r="J115">
        <v>196</v>
      </c>
      <c r="K115">
        <v>886</v>
      </c>
      <c r="L115">
        <v>60</v>
      </c>
      <c r="M115">
        <v>0</v>
      </c>
      <c r="N115">
        <v>0</v>
      </c>
      <c r="O115">
        <v>0</v>
      </c>
      <c r="P115">
        <v>0</v>
      </c>
      <c r="Q115">
        <v>886</v>
      </c>
      <c r="R115">
        <v>0</v>
      </c>
      <c r="S115">
        <v>0</v>
      </c>
      <c r="T115">
        <v>0</v>
      </c>
      <c r="U115">
        <v>0</v>
      </c>
      <c r="V115">
        <v>108</v>
      </c>
      <c r="W115">
        <v>306</v>
      </c>
      <c r="X115">
        <v>968</v>
      </c>
      <c r="Y115">
        <v>0</v>
      </c>
      <c r="Z115">
        <v>0</v>
      </c>
      <c r="AA115">
        <v>0</v>
      </c>
      <c r="AB115">
        <v>584</v>
      </c>
      <c r="AC115">
        <v>386</v>
      </c>
      <c r="AD115">
        <v>0</v>
      </c>
      <c r="AE115">
        <v>2352</v>
      </c>
      <c r="AF115">
        <v>2589</v>
      </c>
      <c r="AJ115">
        <v>5.6626000000000003</v>
      </c>
      <c r="AK115" t="str">
        <f t="shared" si="1"/>
        <v>HP302-6200</v>
      </c>
    </row>
    <row r="116" spans="1:37" ht="15">
      <c r="A116" t="s">
        <v>899</v>
      </c>
      <c r="B116" t="s">
        <v>900</v>
      </c>
      <c r="C116" t="s">
        <v>110</v>
      </c>
      <c r="D116" t="s">
        <v>901</v>
      </c>
      <c r="E116">
        <v>50</v>
      </c>
      <c r="F116">
        <v>1.6</v>
      </c>
      <c r="G116">
        <v>44</v>
      </c>
      <c r="H116">
        <v>71</v>
      </c>
      <c r="I116">
        <v>36</v>
      </c>
      <c r="J116">
        <v>91</v>
      </c>
      <c r="K116">
        <v>500</v>
      </c>
      <c r="L116">
        <v>79</v>
      </c>
      <c r="M116">
        <v>0</v>
      </c>
      <c r="N116">
        <v>37</v>
      </c>
      <c r="O116">
        <v>0</v>
      </c>
      <c r="P116">
        <v>0</v>
      </c>
      <c r="Q116">
        <v>463</v>
      </c>
      <c r="R116">
        <v>0</v>
      </c>
      <c r="S116">
        <v>114</v>
      </c>
      <c r="T116">
        <v>0</v>
      </c>
      <c r="U116">
        <v>100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180</v>
      </c>
      <c r="AB116">
        <v>264</v>
      </c>
      <c r="AC116">
        <v>180</v>
      </c>
      <c r="AD116">
        <v>250</v>
      </c>
      <c r="AE116">
        <v>1088</v>
      </c>
      <c r="AF116">
        <v>941</v>
      </c>
      <c r="AJ116">
        <v>5.2503000000000002</v>
      </c>
      <c r="AK116" t="str">
        <f t="shared" si="1"/>
        <v>HP313-5000</v>
      </c>
    </row>
    <row r="117" spans="1:37" ht="15">
      <c r="A117" t="s">
        <v>902</v>
      </c>
      <c r="B117" t="s">
        <v>900</v>
      </c>
      <c r="C117" t="s">
        <v>110</v>
      </c>
      <c r="D117" t="s">
        <v>901</v>
      </c>
      <c r="E117">
        <v>50</v>
      </c>
      <c r="F117">
        <v>1.9</v>
      </c>
      <c r="G117">
        <v>139</v>
      </c>
      <c r="H117">
        <v>156</v>
      </c>
      <c r="I117">
        <v>674</v>
      </c>
      <c r="J117">
        <v>679</v>
      </c>
      <c r="K117">
        <v>1322</v>
      </c>
      <c r="L117">
        <v>114</v>
      </c>
      <c r="M117">
        <v>0</v>
      </c>
      <c r="N117">
        <v>116</v>
      </c>
      <c r="O117">
        <v>0</v>
      </c>
      <c r="P117">
        <v>0</v>
      </c>
      <c r="Q117">
        <v>1206</v>
      </c>
      <c r="R117">
        <v>0</v>
      </c>
      <c r="S117">
        <v>364</v>
      </c>
      <c r="T117">
        <v>0</v>
      </c>
      <c r="U117">
        <v>105</v>
      </c>
      <c r="V117">
        <v>852</v>
      </c>
      <c r="W117">
        <v>2195</v>
      </c>
      <c r="X117">
        <v>530</v>
      </c>
      <c r="Y117">
        <v>0</v>
      </c>
      <c r="Z117">
        <v>416</v>
      </c>
      <c r="AA117">
        <v>408</v>
      </c>
      <c r="AB117">
        <v>558</v>
      </c>
      <c r="AC117">
        <v>949</v>
      </c>
      <c r="AD117">
        <v>1771</v>
      </c>
      <c r="AE117">
        <v>8148</v>
      </c>
      <c r="AF117">
        <v>9102</v>
      </c>
      <c r="AG117">
        <v>6.4749999999999996</v>
      </c>
      <c r="AK117" t="str">
        <f t="shared" si="1"/>
        <v>HP313-6200</v>
      </c>
    </row>
    <row r="118" spans="1:37" ht="15">
      <c r="A118" t="s">
        <v>903</v>
      </c>
      <c r="B118" t="s">
        <v>904</v>
      </c>
      <c r="C118" t="s">
        <v>275</v>
      </c>
      <c r="D118" t="s">
        <v>905</v>
      </c>
      <c r="E118">
        <v>43</v>
      </c>
      <c r="F118">
        <v>2.5</v>
      </c>
      <c r="G118">
        <v>0</v>
      </c>
      <c r="H118">
        <v>124</v>
      </c>
      <c r="I118">
        <v>120</v>
      </c>
      <c r="J118">
        <v>218</v>
      </c>
      <c r="K118">
        <v>1267</v>
      </c>
      <c r="L118">
        <v>183</v>
      </c>
      <c r="M118">
        <v>0</v>
      </c>
      <c r="N118">
        <v>0</v>
      </c>
      <c r="O118">
        <v>0</v>
      </c>
      <c r="P118">
        <v>0</v>
      </c>
      <c r="Q118">
        <v>1267</v>
      </c>
      <c r="R118">
        <v>0</v>
      </c>
      <c r="S118">
        <v>0</v>
      </c>
      <c r="T118">
        <v>-67</v>
      </c>
      <c r="U118">
        <v>440</v>
      </c>
      <c r="V118">
        <v>0</v>
      </c>
      <c r="W118">
        <v>132</v>
      </c>
      <c r="X118">
        <v>212</v>
      </c>
      <c r="Y118">
        <v>268</v>
      </c>
      <c r="Z118">
        <v>193</v>
      </c>
      <c r="AA118">
        <v>276</v>
      </c>
      <c r="AB118">
        <v>319</v>
      </c>
      <c r="AC118">
        <v>173</v>
      </c>
      <c r="AD118">
        <v>664</v>
      </c>
      <c r="AE118">
        <v>2610</v>
      </c>
      <c r="AF118">
        <v>3952</v>
      </c>
      <c r="AJ118">
        <v>5.6402999999999999</v>
      </c>
      <c r="AK118" t="str">
        <f t="shared" si="1"/>
        <v>HP336-5000</v>
      </c>
    </row>
    <row r="119" spans="1:37" ht="15">
      <c r="A119" t="s">
        <v>906</v>
      </c>
      <c r="B119" t="s">
        <v>904</v>
      </c>
      <c r="C119" t="s">
        <v>275</v>
      </c>
      <c r="D119" t="s">
        <v>905</v>
      </c>
      <c r="E119">
        <v>43</v>
      </c>
      <c r="F119">
        <v>0</v>
      </c>
      <c r="G119">
        <v>105</v>
      </c>
      <c r="H119">
        <v>473</v>
      </c>
      <c r="I119">
        <v>512</v>
      </c>
      <c r="J119">
        <v>477</v>
      </c>
      <c r="K119">
        <v>0</v>
      </c>
      <c r="L119">
        <v>413</v>
      </c>
      <c r="M119">
        <v>0</v>
      </c>
      <c r="N119">
        <v>87</v>
      </c>
      <c r="O119">
        <v>0</v>
      </c>
      <c r="P119">
        <v>0</v>
      </c>
      <c r="Q119">
        <v>-87</v>
      </c>
      <c r="R119">
        <v>428</v>
      </c>
      <c r="S119">
        <v>276</v>
      </c>
      <c r="T119">
        <v>0</v>
      </c>
      <c r="U119">
        <v>1144</v>
      </c>
      <c r="V119">
        <v>1276</v>
      </c>
      <c r="W119">
        <v>378</v>
      </c>
      <c r="X119">
        <v>0</v>
      </c>
      <c r="Y119">
        <v>86</v>
      </c>
      <c r="Z119">
        <v>589</v>
      </c>
      <c r="AA119">
        <v>137</v>
      </c>
      <c r="AB119">
        <v>565</v>
      </c>
      <c r="AC119">
        <v>904</v>
      </c>
      <c r="AD119">
        <v>365</v>
      </c>
      <c r="AE119">
        <v>5720</v>
      </c>
      <c r="AF119">
        <v>5455</v>
      </c>
      <c r="AJ119">
        <v>5.6402999999999999</v>
      </c>
      <c r="AK119" t="str">
        <f t="shared" si="1"/>
        <v>HP336-6200</v>
      </c>
    </row>
    <row r="120" spans="1:37" ht="15">
      <c r="A120" t="s">
        <v>910</v>
      </c>
      <c r="B120" t="s">
        <v>908</v>
      </c>
      <c r="C120" t="s">
        <v>313</v>
      </c>
      <c r="D120" t="s">
        <v>896</v>
      </c>
      <c r="E120">
        <v>43</v>
      </c>
      <c r="F120">
        <v>0</v>
      </c>
      <c r="G120">
        <v>0</v>
      </c>
      <c r="H120">
        <v>0</v>
      </c>
      <c r="I120">
        <v>0</v>
      </c>
      <c r="J120">
        <v>46</v>
      </c>
      <c r="K120">
        <v>552</v>
      </c>
      <c r="L120">
        <v>45</v>
      </c>
      <c r="M120">
        <v>0</v>
      </c>
      <c r="N120">
        <v>0</v>
      </c>
      <c r="O120">
        <v>0</v>
      </c>
      <c r="P120">
        <v>0</v>
      </c>
      <c r="Q120">
        <v>552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286</v>
      </c>
      <c r="AB120">
        <v>146</v>
      </c>
      <c r="AC120">
        <v>0</v>
      </c>
      <c r="AD120">
        <v>118</v>
      </c>
      <c r="AE120">
        <v>550</v>
      </c>
      <c r="AF120">
        <v>375</v>
      </c>
      <c r="AJ120">
        <v>6.7068000000000003</v>
      </c>
      <c r="AK120" t="str">
        <f t="shared" si="1"/>
        <v>HP338-6200</v>
      </c>
    </row>
    <row r="121" spans="1:37" ht="15">
      <c r="A121" t="s">
        <v>911</v>
      </c>
      <c r="B121" t="s">
        <v>912</v>
      </c>
      <c r="C121" t="s">
        <v>110</v>
      </c>
      <c r="D121" t="s">
        <v>913</v>
      </c>
      <c r="E121">
        <v>50</v>
      </c>
      <c r="F121">
        <v>4.9000000000000004</v>
      </c>
      <c r="G121">
        <v>0</v>
      </c>
      <c r="H121">
        <v>81</v>
      </c>
      <c r="I121">
        <v>219</v>
      </c>
      <c r="J121">
        <v>281</v>
      </c>
      <c r="K121">
        <v>1586</v>
      </c>
      <c r="L121">
        <v>170</v>
      </c>
      <c r="M121">
        <v>0</v>
      </c>
      <c r="N121">
        <v>0</v>
      </c>
      <c r="O121">
        <v>0</v>
      </c>
      <c r="P121">
        <v>0</v>
      </c>
      <c r="Q121">
        <v>1586</v>
      </c>
      <c r="R121">
        <v>210</v>
      </c>
      <c r="S121">
        <v>0</v>
      </c>
      <c r="T121">
        <v>0</v>
      </c>
      <c r="U121">
        <v>243</v>
      </c>
      <c r="V121">
        <v>716</v>
      </c>
      <c r="W121">
        <v>128</v>
      </c>
      <c r="X121">
        <v>227</v>
      </c>
      <c r="Y121">
        <v>188</v>
      </c>
      <c r="Z121">
        <v>214</v>
      </c>
      <c r="AA121">
        <v>270</v>
      </c>
      <c r="AB121">
        <v>196</v>
      </c>
      <c r="AC121">
        <v>911</v>
      </c>
      <c r="AD121">
        <v>273</v>
      </c>
      <c r="AE121">
        <v>3366</v>
      </c>
      <c r="AF121">
        <v>4535</v>
      </c>
      <c r="AJ121">
        <v>5.6809000000000003</v>
      </c>
      <c r="AK121" t="str">
        <f t="shared" si="1"/>
        <v>HP340-5000</v>
      </c>
    </row>
    <row r="122" spans="1:37" ht="15">
      <c r="A122" t="s">
        <v>914</v>
      </c>
      <c r="B122" t="s">
        <v>912</v>
      </c>
      <c r="C122" t="s">
        <v>110</v>
      </c>
      <c r="D122" t="s">
        <v>913</v>
      </c>
      <c r="E122">
        <v>50</v>
      </c>
      <c r="F122">
        <v>0.4</v>
      </c>
      <c r="G122">
        <v>0</v>
      </c>
      <c r="H122">
        <v>307</v>
      </c>
      <c r="I122">
        <v>376</v>
      </c>
      <c r="J122">
        <v>279</v>
      </c>
      <c r="K122">
        <v>505</v>
      </c>
      <c r="L122">
        <v>131</v>
      </c>
      <c r="M122">
        <v>0</v>
      </c>
      <c r="N122">
        <v>0</v>
      </c>
      <c r="O122">
        <v>0</v>
      </c>
      <c r="P122">
        <v>0</v>
      </c>
      <c r="Q122">
        <v>505</v>
      </c>
      <c r="R122">
        <v>0</v>
      </c>
      <c r="S122">
        <v>160</v>
      </c>
      <c r="T122">
        <v>184</v>
      </c>
      <c r="U122">
        <v>578</v>
      </c>
      <c r="V122">
        <v>676</v>
      </c>
      <c r="W122">
        <v>391</v>
      </c>
      <c r="X122">
        <v>269</v>
      </c>
      <c r="Y122">
        <v>0</v>
      </c>
      <c r="Z122">
        <v>200</v>
      </c>
      <c r="AA122">
        <v>577</v>
      </c>
      <c r="AB122">
        <v>0</v>
      </c>
      <c r="AC122">
        <v>0</v>
      </c>
      <c r="AD122">
        <v>310</v>
      </c>
      <c r="AE122">
        <v>3345</v>
      </c>
      <c r="AF122">
        <v>3213</v>
      </c>
      <c r="AG122">
        <v>6.7874999999999996</v>
      </c>
      <c r="AK122" t="str">
        <f t="shared" si="1"/>
        <v>HP340-6200</v>
      </c>
    </row>
    <row r="123" spans="1:37" ht="15">
      <c r="A123" t="s">
        <v>915</v>
      </c>
      <c r="B123" t="s">
        <v>916</v>
      </c>
      <c r="C123" t="s">
        <v>275</v>
      </c>
      <c r="D123" t="s">
        <v>884</v>
      </c>
      <c r="E123">
        <v>43</v>
      </c>
      <c r="F123">
        <v>3.4</v>
      </c>
      <c r="G123">
        <v>0</v>
      </c>
      <c r="H123">
        <v>92</v>
      </c>
      <c r="I123">
        <v>88</v>
      </c>
      <c r="J123">
        <v>106</v>
      </c>
      <c r="K123">
        <v>1255</v>
      </c>
      <c r="L123">
        <v>41</v>
      </c>
      <c r="M123">
        <v>0</v>
      </c>
      <c r="N123">
        <v>0</v>
      </c>
      <c r="O123">
        <v>0</v>
      </c>
      <c r="P123">
        <v>0</v>
      </c>
      <c r="Q123">
        <v>1255</v>
      </c>
      <c r="R123">
        <v>0</v>
      </c>
      <c r="S123">
        <v>0</v>
      </c>
      <c r="T123">
        <v>276</v>
      </c>
      <c r="U123">
        <v>0</v>
      </c>
      <c r="V123">
        <v>252</v>
      </c>
      <c r="W123">
        <v>0</v>
      </c>
      <c r="X123">
        <v>0</v>
      </c>
      <c r="Y123">
        <v>105</v>
      </c>
      <c r="Z123">
        <v>0</v>
      </c>
      <c r="AA123">
        <v>375</v>
      </c>
      <c r="AB123">
        <v>0</v>
      </c>
      <c r="AC123">
        <v>263</v>
      </c>
      <c r="AD123">
        <v>0</v>
      </c>
      <c r="AE123">
        <v>1271</v>
      </c>
      <c r="AF123">
        <v>1847</v>
      </c>
      <c r="AG123">
        <v>5.6127000000000002</v>
      </c>
      <c r="AK123" t="str">
        <f t="shared" si="1"/>
        <v>HP341-5000</v>
      </c>
    </row>
    <row r="124" spans="1:37" ht="15">
      <c r="A124" t="s">
        <v>917</v>
      </c>
      <c r="B124" t="s">
        <v>916</v>
      </c>
      <c r="C124" t="s">
        <v>275</v>
      </c>
      <c r="D124" t="s">
        <v>884</v>
      </c>
      <c r="E124">
        <v>43</v>
      </c>
      <c r="F124">
        <v>4.4000000000000004</v>
      </c>
      <c r="G124">
        <v>0</v>
      </c>
      <c r="H124">
        <v>99</v>
      </c>
      <c r="I124">
        <v>93</v>
      </c>
      <c r="J124">
        <v>110</v>
      </c>
      <c r="K124">
        <v>1766</v>
      </c>
      <c r="L124">
        <v>71</v>
      </c>
      <c r="M124">
        <v>0</v>
      </c>
      <c r="N124">
        <v>0</v>
      </c>
      <c r="O124">
        <v>0</v>
      </c>
      <c r="P124">
        <v>0</v>
      </c>
      <c r="Q124">
        <v>1766</v>
      </c>
      <c r="R124">
        <v>0</v>
      </c>
      <c r="S124">
        <v>0</v>
      </c>
      <c r="T124">
        <v>198</v>
      </c>
      <c r="U124">
        <v>100</v>
      </c>
      <c r="V124">
        <v>0</v>
      </c>
      <c r="W124">
        <v>183</v>
      </c>
      <c r="X124">
        <v>76</v>
      </c>
      <c r="Y124">
        <v>0</v>
      </c>
      <c r="Z124">
        <v>0</v>
      </c>
      <c r="AA124">
        <v>148</v>
      </c>
      <c r="AB124">
        <v>90</v>
      </c>
      <c r="AC124">
        <v>97</v>
      </c>
      <c r="AD124">
        <v>426</v>
      </c>
      <c r="AE124">
        <v>1318</v>
      </c>
      <c r="AF124">
        <v>673</v>
      </c>
      <c r="AG124">
        <v>8.0777999999999999</v>
      </c>
      <c r="AK124" t="str">
        <f t="shared" si="1"/>
        <v>HP341-6200</v>
      </c>
    </row>
    <row r="125" spans="1:37" ht="15">
      <c r="A125" t="s">
        <v>918</v>
      </c>
      <c r="B125" t="s">
        <v>919</v>
      </c>
      <c r="C125" t="s">
        <v>110</v>
      </c>
      <c r="D125" t="s">
        <v>901</v>
      </c>
      <c r="E125">
        <v>50</v>
      </c>
      <c r="F125">
        <v>2.2000000000000002</v>
      </c>
      <c r="G125">
        <v>0</v>
      </c>
      <c r="H125">
        <v>68</v>
      </c>
      <c r="I125">
        <v>50</v>
      </c>
      <c r="J125">
        <v>25</v>
      </c>
      <c r="K125">
        <v>590</v>
      </c>
      <c r="L125">
        <v>36</v>
      </c>
      <c r="M125">
        <v>0</v>
      </c>
      <c r="N125">
        <v>0</v>
      </c>
      <c r="O125">
        <v>0</v>
      </c>
      <c r="P125">
        <v>0</v>
      </c>
      <c r="Q125">
        <v>590</v>
      </c>
      <c r="R125">
        <v>0</v>
      </c>
      <c r="S125">
        <v>114</v>
      </c>
      <c r="T125">
        <v>0</v>
      </c>
      <c r="U125">
        <v>91</v>
      </c>
      <c r="V125">
        <v>0</v>
      </c>
      <c r="W125">
        <v>95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300</v>
      </c>
      <c r="AF125">
        <v>977</v>
      </c>
      <c r="AJ125">
        <v>5.0235000000000003</v>
      </c>
      <c r="AK125" t="str">
        <f t="shared" si="1"/>
        <v>HP356-5000</v>
      </c>
    </row>
    <row r="126" spans="1:37" ht="15">
      <c r="A126" t="s">
        <v>920</v>
      </c>
      <c r="B126" t="s">
        <v>919</v>
      </c>
      <c r="C126" t="s">
        <v>110</v>
      </c>
      <c r="D126" t="s">
        <v>901</v>
      </c>
      <c r="E126">
        <v>50</v>
      </c>
      <c r="F126">
        <v>3.8</v>
      </c>
      <c r="G126">
        <v>852</v>
      </c>
      <c r="H126">
        <v>436</v>
      </c>
      <c r="I126">
        <v>450</v>
      </c>
      <c r="J126">
        <v>350</v>
      </c>
      <c r="K126">
        <v>7255</v>
      </c>
      <c r="L126">
        <v>525</v>
      </c>
      <c r="M126">
        <v>0</v>
      </c>
      <c r="N126">
        <v>710</v>
      </c>
      <c r="O126">
        <v>0</v>
      </c>
      <c r="P126">
        <v>0</v>
      </c>
      <c r="Q126">
        <v>6545</v>
      </c>
      <c r="R126">
        <v>0</v>
      </c>
      <c r="S126">
        <v>945</v>
      </c>
      <c r="T126">
        <v>181</v>
      </c>
      <c r="U126">
        <v>181</v>
      </c>
      <c r="V126">
        <v>800</v>
      </c>
      <c r="W126">
        <v>503</v>
      </c>
      <c r="X126">
        <v>91</v>
      </c>
      <c r="Y126">
        <v>971</v>
      </c>
      <c r="Z126">
        <v>350</v>
      </c>
      <c r="AA126">
        <v>175</v>
      </c>
      <c r="AB126">
        <v>0</v>
      </c>
      <c r="AC126">
        <v>0</v>
      </c>
      <c r="AD126">
        <v>0</v>
      </c>
      <c r="AE126">
        <v>4197</v>
      </c>
      <c r="AF126">
        <v>7545</v>
      </c>
      <c r="AG126">
        <v>4.7176999999999998</v>
      </c>
      <c r="AK126" t="str">
        <f t="shared" si="1"/>
        <v>HP356-6200</v>
      </c>
    </row>
    <row r="127" spans="1:37" ht="15">
      <c r="A127" t="s">
        <v>921</v>
      </c>
      <c r="B127" t="s">
        <v>922</v>
      </c>
      <c r="C127" t="s">
        <v>110</v>
      </c>
      <c r="D127" t="s">
        <v>901</v>
      </c>
      <c r="E127">
        <v>50</v>
      </c>
      <c r="F127">
        <v>0</v>
      </c>
      <c r="G127">
        <v>0</v>
      </c>
      <c r="H127">
        <v>0</v>
      </c>
      <c r="I127">
        <v>38</v>
      </c>
      <c r="J127">
        <v>35</v>
      </c>
      <c r="K127">
        <v>603</v>
      </c>
      <c r="L127">
        <v>69</v>
      </c>
      <c r="M127">
        <v>0</v>
      </c>
      <c r="N127">
        <v>0</v>
      </c>
      <c r="O127">
        <v>0</v>
      </c>
      <c r="P127">
        <v>0</v>
      </c>
      <c r="Q127">
        <v>603</v>
      </c>
      <c r="R127">
        <v>0</v>
      </c>
      <c r="S127">
        <v>0</v>
      </c>
      <c r="T127">
        <v>0</v>
      </c>
      <c r="U127">
        <v>0</v>
      </c>
      <c r="V127">
        <v>230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184</v>
      </c>
      <c r="AD127">
        <v>0</v>
      </c>
      <c r="AE127">
        <v>414</v>
      </c>
      <c r="AF127">
        <v>732</v>
      </c>
      <c r="AJ127">
        <v>5.1870000000000003</v>
      </c>
      <c r="AK127" t="str">
        <f t="shared" si="1"/>
        <v>HP357-5000</v>
      </c>
    </row>
    <row r="128" spans="1:37" ht="15">
      <c r="A128" t="s">
        <v>923</v>
      </c>
      <c r="B128" t="s">
        <v>922</v>
      </c>
      <c r="C128" t="s">
        <v>110</v>
      </c>
      <c r="D128" t="s">
        <v>901</v>
      </c>
      <c r="E128">
        <v>50</v>
      </c>
      <c r="F128">
        <v>2.5</v>
      </c>
      <c r="G128">
        <v>0</v>
      </c>
      <c r="H128">
        <v>406</v>
      </c>
      <c r="I128">
        <v>310</v>
      </c>
      <c r="J128">
        <v>267</v>
      </c>
      <c r="K128">
        <v>4074</v>
      </c>
      <c r="L128">
        <v>417</v>
      </c>
      <c r="M128">
        <v>0</v>
      </c>
      <c r="N128">
        <v>0</v>
      </c>
      <c r="O128">
        <v>0</v>
      </c>
      <c r="P128">
        <v>0</v>
      </c>
      <c r="Q128">
        <v>4074</v>
      </c>
      <c r="R128">
        <v>708</v>
      </c>
      <c r="S128">
        <v>599</v>
      </c>
      <c r="T128">
        <v>344</v>
      </c>
      <c r="U128">
        <v>276</v>
      </c>
      <c r="V128">
        <v>290</v>
      </c>
      <c r="W128">
        <v>250</v>
      </c>
      <c r="X128">
        <v>100</v>
      </c>
      <c r="Y128">
        <v>229</v>
      </c>
      <c r="Z128">
        <v>585</v>
      </c>
      <c r="AA128">
        <v>245</v>
      </c>
      <c r="AB128">
        <v>0</v>
      </c>
      <c r="AC128">
        <v>0</v>
      </c>
      <c r="AD128">
        <v>284</v>
      </c>
      <c r="AE128">
        <v>3202</v>
      </c>
      <c r="AF128">
        <v>5882</v>
      </c>
      <c r="AG128">
        <v>5.1870000000000003</v>
      </c>
      <c r="AK128" t="str">
        <f t="shared" si="1"/>
        <v>HP357-6200</v>
      </c>
    </row>
    <row r="129" spans="1:37" ht="15">
      <c r="A129" t="s">
        <v>927</v>
      </c>
      <c r="B129" t="s">
        <v>928</v>
      </c>
      <c r="C129" t="s">
        <v>110</v>
      </c>
      <c r="D129" t="s">
        <v>896</v>
      </c>
      <c r="E129">
        <v>43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1237</v>
      </c>
      <c r="L129">
        <v>47</v>
      </c>
      <c r="M129">
        <v>0</v>
      </c>
      <c r="N129">
        <v>0</v>
      </c>
      <c r="O129">
        <v>0</v>
      </c>
      <c r="P129">
        <v>0</v>
      </c>
      <c r="Q129">
        <v>1237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707</v>
      </c>
      <c r="AJ129">
        <v>5.6287000000000003</v>
      </c>
      <c r="AK129" t="str">
        <f t="shared" si="1"/>
        <v>HP359-5000</v>
      </c>
    </row>
    <row r="130" spans="1:37" ht="15">
      <c r="A130" t="s">
        <v>929</v>
      </c>
      <c r="B130" t="s">
        <v>928</v>
      </c>
      <c r="C130" t="s">
        <v>110</v>
      </c>
      <c r="D130" t="s">
        <v>896</v>
      </c>
      <c r="E130">
        <v>43</v>
      </c>
      <c r="F130">
        <v>3.7</v>
      </c>
      <c r="G130">
        <v>0</v>
      </c>
      <c r="H130">
        <v>49</v>
      </c>
      <c r="I130">
        <v>77</v>
      </c>
      <c r="J130">
        <v>67</v>
      </c>
      <c r="K130">
        <v>714</v>
      </c>
      <c r="L130">
        <v>94</v>
      </c>
      <c r="M130">
        <v>0</v>
      </c>
      <c r="N130">
        <v>0</v>
      </c>
      <c r="O130">
        <v>0</v>
      </c>
      <c r="P130">
        <v>0</v>
      </c>
      <c r="Q130">
        <v>714</v>
      </c>
      <c r="R130">
        <v>0</v>
      </c>
      <c r="S130">
        <v>0</v>
      </c>
      <c r="T130">
        <v>0</v>
      </c>
      <c r="U130">
        <v>146</v>
      </c>
      <c r="V130">
        <v>314</v>
      </c>
      <c r="W130">
        <v>0</v>
      </c>
      <c r="X130">
        <v>0</v>
      </c>
      <c r="Y130">
        <v>0</v>
      </c>
      <c r="Z130">
        <v>187</v>
      </c>
      <c r="AA130">
        <v>0</v>
      </c>
      <c r="AB130">
        <v>158</v>
      </c>
      <c r="AC130">
        <v>0</v>
      </c>
      <c r="AD130">
        <v>0</v>
      </c>
      <c r="AE130">
        <v>805</v>
      </c>
      <c r="AF130">
        <v>475</v>
      </c>
      <c r="AJ130">
        <v>5.4774000000000003</v>
      </c>
      <c r="AK130" t="str">
        <f t="shared" si="1"/>
        <v>HP359-6200</v>
      </c>
    </row>
    <row r="131" spans="1:37" ht="15">
      <c r="A131" t="s">
        <v>930</v>
      </c>
      <c r="B131" t="s">
        <v>931</v>
      </c>
      <c r="C131" t="s">
        <v>275</v>
      </c>
      <c r="D131" t="s">
        <v>896</v>
      </c>
      <c r="E131">
        <v>43</v>
      </c>
      <c r="F131">
        <v>1.8</v>
      </c>
      <c r="G131">
        <v>0</v>
      </c>
      <c r="H131">
        <v>198</v>
      </c>
      <c r="I131">
        <v>99</v>
      </c>
      <c r="J131">
        <v>49</v>
      </c>
      <c r="K131">
        <v>1396</v>
      </c>
      <c r="L131">
        <v>77</v>
      </c>
      <c r="M131">
        <v>0</v>
      </c>
      <c r="N131">
        <v>0</v>
      </c>
      <c r="O131">
        <v>0</v>
      </c>
      <c r="P131">
        <v>0</v>
      </c>
      <c r="Q131">
        <v>1396</v>
      </c>
      <c r="R131">
        <v>0</v>
      </c>
      <c r="S131">
        <v>0</v>
      </c>
      <c r="T131">
        <v>0</v>
      </c>
      <c r="U131">
        <v>593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593</v>
      </c>
      <c r="AF131">
        <v>715</v>
      </c>
      <c r="AJ131">
        <v>7.2393000000000001</v>
      </c>
      <c r="AK131" t="str">
        <f t="shared" si="1"/>
        <v>HP360-5000</v>
      </c>
    </row>
    <row r="132" spans="1:37" ht="15">
      <c r="A132" t="s">
        <v>932</v>
      </c>
      <c r="B132" t="s">
        <v>931</v>
      </c>
      <c r="C132" t="s">
        <v>275</v>
      </c>
      <c r="D132" t="s">
        <v>896</v>
      </c>
      <c r="E132">
        <v>43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535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535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237</v>
      </c>
      <c r="AG132">
        <v>7.2393000000000001</v>
      </c>
      <c r="AK132" t="str">
        <f t="shared" si="1"/>
        <v>HP360-6200</v>
      </c>
    </row>
    <row r="133" spans="1:37" ht="15">
      <c r="A133" t="s">
        <v>933</v>
      </c>
      <c r="B133" t="s">
        <v>934</v>
      </c>
      <c r="C133" t="s">
        <v>110</v>
      </c>
      <c r="D133" t="s">
        <v>609</v>
      </c>
      <c r="E133">
        <v>50</v>
      </c>
      <c r="F133">
        <v>0</v>
      </c>
      <c r="G133">
        <v>0</v>
      </c>
      <c r="H133">
        <v>0</v>
      </c>
      <c r="I133">
        <v>67</v>
      </c>
      <c r="J133">
        <v>94</v>
      </c>
      <c r="K133">
        <v>222</v>
      </c>
      <c r="L133">
        <v>3</v>
      </c>
      <c r="M133">
        <v>0</v>
      </c>
      <c r="N133">
        <v>0</v>
      </c>
      <c r="O133">
        <v>0</v>
      </c>
      <c r="P133">
        <v>0</v>
      </c>
      <c r="Q133">
        <v>222</v>
      </c>
      <c r="R133">
        <v>0</v>
      </c>
      <c r="S133">
        <v>0</v>
      </c>
      <c r="T133">
        <v>0</v>
      </c>
      <c r="U133">
        <v>0</v>
      </c>
      <c r="V133">
        <v>402</v>
      </c>
      <c r="W133">
        <v>0</v>
      </c>
      <c r="X133">
        <v>0</v>
      </c>
      <c r="Y133">
        <v>0</v>
      </c>
      <c r="Z133">
        <v>0</v>
      </c>
      <c r="AA133">
        <v>392</v>
      </c>
      <c r="AB133">
        <v>0</v>
      </c>
      <c r="AC133">
        <v>220</v>
      </c>
      <c r="AD133">
        <v>115</v>
      </c>
      <c r="AE133">
        <v>1129</v>
      </c>
      <c r="AF133">
        <v>1800</v>
      </c>
      <c r="AJ133">
        <v>5.359</v>
      </c>
      <c r="AK133" t="str">
        <f t="shared" ref="AK133:AK196" si="2">MID(A133,4,10)</f>
        <v>HP365-5000</v>
      </c>
    </row>
    <row r="134" spans="1:37" ht="15">
      <c r="A134" t="s">
        <v>935</v>
      </c>
      <c r="B134" t="s">
        <v>934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107</v>
      </c>
      <c r="J134">
        <v>132</v>
      </c>
      <c r="K134">
        <v>2416</v>
      </c>
      <c r="L134">
        <v>121</v>
      </c>
      <c r="M134">
        <v>0</v>
      </c>
      <c r="N134">
        <v>0</v>
      </c>
      <c r="O134">
        <v>0</v>
      </c>
      <c r="P134">
        <v>0</v>
      </c>
      <c r="Q134">
        <v>2416</v>
      </c>
      <c r="R134">
        <v>370</v>
      </c>
      <c r="S134">
        <v>0</v>
      </c>
      <c r="T134">
        <v>0</v>
      </c>
      <c r="U134">
        <v>0</v>
      </c>
      <c r="V134">
        <v>230</v>
      </c>
      <c r="W134">
        <v>279</v>
      </c>
      <c r="X134">
        <v>130</v>
      </c>
      <c r="Y134">
        <v>0</v>
      </c>
      <c r="Z134">
        <v>0</v>
      </c>
      <c r="AA134">
        <v>274</v>
      </c>
      <c r="AB134">
        <v>326</v>
      </c>
      <c r="AC134">
        <v>349</v>
      </c>
      <c r="AD134">
        <v>0</v>
      </c>
      <c r="AE134">
        <v>1588</v>
      </c>
      <c r="AF134">
        <v>3918</v>
      </c>
      <c r="AJ134">
        <v>5.4145000000000003</v>
      </c>
      <c r="AK134" t="str">
        <f t="shared" si="2"/>
        <v>HP365-6200</v>
      </c>
    </row>
    <row r="135" spans="1:37" ht="15">
      <c r="A135" t="s">
        <v>938</v>
      </c>
      <c r="B135" t="s">
        <v>937</v>
      </c>
      <c r="C135" t="s">
        <v>110</v>
      </c>
      <c r="D135" t="s">
        <v>609</v>
      </c>
      <c r="E135">
        <v>50</v>
      </c>
      <c r="F135">
        <v>3</v>
      </c>
      <c r="G135">
        <v>141</v>
      </c>
      <c r="H135">
        <v>47</v>
      </c>
      <c r="I135">
        <v>97</v>
      </c>
      <c r="J135">
        <v>148</v>
      </c>
      <c r="K135">
        <v>670</v>
      </c>
      <c r="L135">
        <v>67</v>
      </c>
      <c r="M135">
        <v>0</v>
      </c>
      <c r="N135">
        <v>118</v>
      </c>
      <c r="O135">
        <v>0</v>
      </c>
      <c r="P135">
        <v>0</v>
      </c>
      <c r="Q135">
        <v>552</v>
      </c>
      <c r="R135">
        <v>0</v>
      </c>
      <c r="S135">
        <v>140</v>
      </c>
      <c r="T135">
        <v>0</v>
      </c>
      <c r="U135">
        <v>0</v>
      </c>
      <c r="V135">
        <v>443</v>
      </c>
      <c r="W135">
        <v>0</v>
      </c>
      <c r="X135">
        <v>0</v>
      </c>
      <c r="Y135">
        <v>578</v>
      </c>
      <c r="Z135">
        <v>0</v>
      </c>
      <c r="AA135">
        <v>166</v>
      </c>
      <c r="AB135">
        <v>0</v>
      </c>
      <c r="AC135">
        <v>236</v>
      </c>
      <c r="AD135">
        <v>214</v>
      </c>
      <c r="AE135">
        <v>1777</v>
      </c>
      <c r="AF135">
        <v>2622</v>
      </c>
      <c r="AG135">
        <v>5.4774000000000003</v>
      </c>
      <c r="AK135" t="str">
        <f t="shared" si="2"/>
        <v>HP370-6200</v>
      </c>
    </row>
    <row r="136" spans="1:37" ht="15">
      <c r="A136" t="s">
        <v>939</v>
      </c>
      <c r="B136" t="s">
        <v>940</v>
      </c>
      <c r="C136" t="s">
        <v>318</v>
      </c>
      <c r="D136" t="s">
        <v>941</v>
      </c>
      <c r="E136">
        <v>50</v>
      </c>
      <c r="F136">
        <v>4.0999999999999996</v>
      </c>
      <c r="G136">
        <v>0</v>
      </c>
      <c r="H136">
        <v>231</v>
      </c>
      <c r="I136">
        <v>283</v>
      </c>
      <c r="J136">
        <v>500</v>
      </c>
      <c r="K136">
        <v>3774</v>
      </c>
      <c r="L136">
        <v>26</v>
      </c>
      <c r="M136">
        <v>0</v>
      </c>
      <c r="N136">
        <v>0</v>
      </c>
      <c r="O136">
        <v>0</v>
      </c>
      <c r="P136">
        <v>0</v>
      </c>
      <c r="Q136">
        <v>3774</v>
      </c>
      <c r="R136">
        <v>916</v>
      </c>
      <c r="S136">
        <v>84</v>
      </c>
      <c r="T136">
        <v>250</v>
      </c>
      <c r="U136">
        <v>360</v>
      </c>
      <c r="V136">
        <v>336</v>
      </c>
      <c r="W136">
        <v>170</v>
      </c>
      <c r="X136">
        <v>500</v>
      </c>
      <c r="Y136">
        <v>500</v>
      </c>
      <c r="Z136">
        <v>521</v>
      </c>
      <c r="AA136">
        <v>710</v>
      </c>
      <c r="AB136">
        <v>1000</v>
      </c>
      <c r="AC136">
        <v>500</v>
      </c>
      <c r="AD136">
        <v>1064</v>
      </c>
      <c r="AE136">
        <v>5995</v>
      </c>
      <c r="AF136">
        <v>6581</v>
      </c>
      <c r="AG136">
        <v>6.4621000000000004</v>
      </c>
      <c r="AK136" t="str">
        <f t="shared" si="2"/>
        <v>HP372-5000</v>
      </c>
    </row>
    <row r="137" spans="1:37" ht="15">
      <c r="A137" t="s">
        <v>942</v>
      </c>
      <c r="B137" t="s">
        <v>940</v>
      </c>
      <c r="C137" t="s">
        <v>318</v>
      </c>
      <c r="D137" t="s">
        <v>941</v>
      </c>
      <c r="E137">
        <v>50</v>
      </c>
      <c r="F137">
        <v>0</v>
      </c>
      <c r="G137">
        <v>235</v>
      </c>
      <c r="H137">
        <v>0</v>
      </c>
      <c r="I137">
        <v>0</v>
      </c>
      <c r="J137">
        <v>170</v>
      </c>
      <c r="K137">
        <v>1740</v>
      </c>
      <c r="L137">
        <v>418</v>
      </c>
      <c r="M137">
        <v>0</v>
      </c>
      <c r="N137">
        <v>196</v>
      </c>
      <c r="O137">
        <v>0</v>
      </c>
      <c r="P137">
        <v>0</v>
      </c>
      <c r="Q137">
        <v>1544</v>
      </c>
      <c r="R137">
        <v>820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1452</v>
      </c>
      <c r="AA137">
        <v>588</v>
      </c>
      <c r="AB137">
        <v>0</v>
      </c>
      <c r="AC137">
        <v>0</v>
      </c>
      <c r="AD137">
        <v>0</v>
      </c>
      <c r="AE137">
        <v>2040</v>
      </c>
      <c r="AF137">
        <v>1020</v>
      </c>
      <c r="AJ137">
        <v>6.8894000000000002</v>
      </c>
      <c r="AK137" t="str">
        <f t="shared" si="2"/>
        <v>HP372-6200</v>
      </c>
    </row>
    <row r="138" spans="1:37" ht="15">
      <c r="A138" t="s">
        <v>943</v>
      </c>
      <c r="B138" t="s">
        <v>944</v>
      </c>
      <c r="C138" t="s">
        <v>1077</v>
      </c>
      <c r="E138">
        <v>50</v>
      </c>
      <c r="F138">
        <v>0.3</v>
      </c>
      <c r="G138">
        <v>464</v>
      </c>
      <c r="H138">
        <v>534</v>
      </c>
      <c r="I138">
        <v>408</v>
      </c>
      <c r="J138">
        <v>357</v>
      </c>
      <c r="K138">
        <v>1093</v>
      </c>
      <c r="L138">
        <v>404</v>
      </c>
      <c r="M138">
        <v>0</v>
      </c>
      <c r="N138">
        <v>386</v>
      </c>
      <c r="O138">
        <v>0</v>
      </c>
      <c r="P138">
        <v>0</v>
      </c>
      <c r="Q138">
        <v>707</v>
      </c>
      <c r="R138">
        <v>304</v>
      </c>
      <c r="S138">
        <v>305</v>
      </c>
      <c r="T138">
        <v>154</v>
      </c>
      <c r="U138">
        <v>1144</v>
      </c>
      <c r="V138">
        <v>691</v>
      </c>
      <c r="W138">
        <v>0</v>
      </c>
      <c r="X138">
        <v>154</v>
      </c>
      <c r="Y138">
        <v>1052</v>
      </c>
      <c r="Z138">
        <v>0</v>
      </c>
      <c r="AA138">
        <v>99</v>
      </c>
      <c r="AB138">
        <v>487</v>
      </c>
      <c r="AC138">
        <v>0</v>
      </c>
      <c r="AD138">
        <v>195</v>
      </c>
      <c r="AE138">
        <v>4281</v>
      </c>
      <c r="AF138">
        <v>4037</v>
      </c>
      <c r="AG138" t="s">
        <v>4557</v>
      </c>
      <c r="AH138">
        <v>4</v>
      </c>
      <c r="AI138">
        <v>196</v>
      </c>
      <c r="AJ138">
        <v>7.6970000000000001</v>
      </c>
      <c r="AK138" t="str">
        <f t="shared" si="2"/>
        <v>HP375-5000</v>
      </c>
    </row>
    <row r="139" spans="1:37" ht="15">
      <c r="A139" t="s">
        <v>3677</v>
      </c>
      <c r="B139" t="s">
        <v>944</v>
      </c>
      <c r="C139" t="s">
        <v>318</v>
      </c>
      <c r="E139">
        <v>50</v>
      </c>
      <c r="F139">
        <v>0.8</v>
      </c>
      <c r="G139">
        <v>0</v>
      </c>
      <c r="H139">
        <v>166</v>
      </c>
      <c r="I139">
        <v>174</v>
      </c>
      <c r="J139">
        <v>125</v>
      </c>
      <c r="K139">
        <v>499</v>
      </c>
      <c r="L139">
        <v>362</v>
      </c>
      <c r="M139">
        <v>0</v>
      </c>
      <c r="N139">
        <v>0</v>
      </c>
      <c r="O139">
        <v>0</v>
      </c>
      <c r="P139">
        <v>0</v>
      </c>
      <c r="Q139">
        <v>499</v>
      </c>
      <c r="R139">
        <v>0</v>
      </c>
      <c r="S139">
        <v>499</v>
      </c>
      <c r="T139">
        <v>0</v>
      </c>
      <c r="U139">
        <v>0</v>
      </c>
      <c r="V139">
        <v>0</v>
      </c>
      <c r="W139">
        <v>543</v>
      </c>
      <c r="X139">
        <v>0</v>
      </c>
      <c r="Y139">
        <v>0</v>
      </c>
      <c r="Z139">
        <v>0</v>
      </c>
      <c r="AA139">
        <v>180</v>
      </c>
      <c r="AB139">
        <v>0</v>
      </c>
      <c r="AC139">
        <v>283</v>
      </c>
      <c r="AD139">
        <v>0</v>
      </c>
      <c r="AE139">
        <v>1505</v>
      </c>
      <c r="AF139">
        <v>775</v>
      </c>
      <c r="AG139">
        <v>8.7737999999999996</v>
      </c>
      <c r="AK139" t="str">
        <f t="shared" si="2"/>
        <v>HP375-6200</v>
      </c>
    </row>
    <row r="140" spans="1:37" ht="15">
      <c r="A140" t="s">
        <v>948</v>
      </c>
      <c r="B140" t="s">
        <v>949</v>
      </c>
      <c r="C140" t="s">
        <v>329</v>
      </c>
      <c r="D140" t="s">
        <v>950</v>
      </c>
      <c r="E140">
        <v>50</v>
      </c>
      <c r="F140">
        <v>2.2999999999999998</v>
      </c>
      <c r="G140">
        <v>175</v>
      </c>
      <c r="H140">
        <v>55</v>
      </c>
      <c r="I140">
        <v>98</v>
      </c>
      <c r="J140">
        <v>106</v>
      </c>
      <c r="K140">
        <v>652</v>
      </c>
      <c r="L140">
        <v>30</v>
      </c>
      <c r="M140">
        <v>0</v>
      </c>
      <c r="N140">
        <v>146</v>
      </c>
      <c r="O140">
        <v>0</v>
      </c>
      <c r="P140">
        <v>0</v>
      </c>
      <c r="Q140">
        <v>506</v>
      </c>
      <c r="R140">
        <v>0</v>
      </c>
      <c r="S140">
        <v>166</v>
      </c>
      <c r="T140">
        <v>0</v>
      </c>
      <c r="U140">
        <v>0</v>
      </c>
      <c r="V140">
        <v>116</v>
      </c>
      <c r="W140">
        <v>0</v>
      </c>
      <c r="X140">
        <v>305</v>
      </c>
      <c r="Y140">
        <v>140</v>
      </c>
      <c r="Z140">
        <v>166</v>
      </c>
      <c r="AA140">
        <v>104</v>
      </c>
      <c r="AB140">
        <v>0</v>
      </c>
      <c r="AC140">
        <v>140</v>
      </c>
      <c r="AD140">
        <v>140</v>
      </c>
      <c r="AE140">
        <v>1277</v>
      </c>
      <c r="AF140">
        <v>951</v>
      </c>
      <c r="AG140" t="s">
        <v>4558</v>
      </c>
      <c r="AH140">
        <v>1</v>
      </c>
      <c r="AI140">
        <v>98</v>
      </c>
      <c r="AJ140">
        <v>4.9249999999999998</v>
      </c>
      <c r="AK140" t="str">
        <f t="shared" si="2"/>
        <v>HP391-5000</v>
      </c>
    </row>
    <row r="141" spans="1:37" ht="15">
      <c r="A141" t="s">
        <v>951</v>
      </c>
      <c r="B141" t="s">
        <v>949</v>
      </c>
      <c r="C141" t="s">
        <v>329</v>
      </c>
      <c r="D141" t="s">
        <v>950</v>
      </c>
      <c r="E141">
        <v>50</v>
      </c>
      <c r="F141">
        <v>3.2</v>
      </c>
      <c r="G141">
        <v>0</v>
      </c>
      <c r="H141">
        <v>56</v>
      </c>
      <c r="I141">
        <v>96</v>
      </c>
      <c r="J141">
        <v>48</v>
      </c>
      <c r="K141">
        <v>730</v>
      </c>
      <c r="L141">
        <v>121</v>
      </c>
      <c r="M141">
        <v>0</v>
      </c>
      <c r="N141">
        <v>0</v>
      </c>
      <c r="O141">
        <v>0</v>
      </c>
      <c r="P141">
        <v>0</v>
      </c>
      <c r="Q141">
        <v>730</v>
      </c>
      <c r="R141">
        <v>0</v>
      </c>
      <c r="S141">
        <v>0</v>
      </c>
      <c r="T141">
        <v>0</v>
      </c>
      <c r="U141">
        <v>169</v>
      </c>
      <c r="V141">
        <v>0</v>
      </c>
      <c r="W141">
        <v>408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577</v>
      </c>
      <c r="AF141">
        <v>130</v>
      </c>
      <c r="AG141" t="s">
        <v>4559</v>
      </c>
      <c r="AH141">
        <v>1</v>
      </c>
      <c r="AI141">
        <v>35</v>
      </c>
      <c r="AJ141">
        <v>4.9249999999999998</v>
      </c>
      <c r="AK141" t="str">
        <f t="shared" si="2"/>
        <v>HP391-6200</v>
      </c>
    </row>
    <row r="142" spans="1:37" ht="15">
      <c r="A142" t="s">
        <v>952</v>
      </c>
      <c r="B142" t="s">
        <v>953</v>
      </c>
      <c r="C142" t="s">
        <v>110</v>
      </c>
      <c r="D142" t="s">
        <v>609</v>
      </c>
      <c r="E142">
        <v>50</v>
      </c>
      <c r="F142">
        <v>4.0999999999999996</v>
      </c>
      <c r="G142">
        <v>0</v>
      </c>
      <c r="H142">
        <v>107</v>
      </c>
      <c r="I142">
        <v>180</v>
      </c>
      <c r="J142">
        <v>228</v>
      </c>
      <c r="K142">
        <v>1754</v>
      </c>
      <c r="L142">
        <v>59</v>
      </c>
      <c r="M142">
        <v>67</v>
      </c>
      <c r="N142">
        <v>0</v>
      </c>
      <c r="O142">
        <v>0</v>
      </c>
      <c r="P142">
        <v>0</v>
      </c>
      <c r="Q142">
        <v>1754</v>
      </c>
      <c r="R142">
        <v>0</v>
      </c>
      <c r="S142">
        <v>322</v>
      </c>
      <c r="T142">
        <v>0</v>
      </c>
      <c r="U142">
        <v>0</v>
      </c>
      <c r="V142">
        <v>507</v>
      </c>
      <c r="W142">
        <v>0</v>
      </c>
      <c r="X142">
        <v>252</v>
      </c>
      <c r="Y142">
        <v>0</v>
      </c>
      <c r="Z142">
        <v>230</v>
      </c>
      <c r="AA142">
        <v>250</v>
      </c>
      <c r="AB142">
        <v>160</v>
      </c>
      <c r="AC142">
        <v>620</v>
      </c>
      <c r="AD142">
        <v>398</v>
      </c>
      <c r="AE142">
        <v>2739</v>
      </c>
      <c r="AF142">
        <v>3875</v>
      </c>
      <c r="AG142">
        <v>5.4679000000000002</v>
      </c>
      <c r="AK142" t="str">
        <f t="shared" si="2"/>
        <v>HP393-5000</v>
      </c>
    </row>
    <row r="143" spans="1:37" ht="15">
      <c r="A143" t="s">
        <v>954</v>
      </c>
      <c r="B143" t="s">
        <v>953</v>
      </c>
      <c r="C143" t="s">
        <v>110</v>
      </c>
      <c r="D143" t="s">
        <v>609</v>
      </c>
      <c r="E143">
        <v>50</v>
      </c>
      <c r="F143">
        <v>1.3</v>
      </c>
      <c r="G143">
        <v>0</v>
      </c>
      <c r="H143">
        <v>413</v>
      </c>
      <c r="I143">
        <v>237</v>
      </c>
      <c r="J143">
        <v>500</v>
      </c>
      <c r="K143">
        <v>2083</v>
      </c>
      <c r="L143">
        <v>189</v>
      </c>
      <c r="M143">
        <v>0</v>
      </c>
      <c r="N143">
        <v>0</v>
      </c>
      <c r="O143">
        <v>0</v>
      </c>
      <c r="P143">
        <v>0</v>
      </c>
      <c r="Q143">
        <v>2083</v>
      </c>
      <c r="R143">
        <v>342</v>
      </c>
      <c r="S143">
        <v>0</v>
      </c>
      <c r="T143">
        <v>330</v>
      </c>
      <c r="U143">
        <v>910</v>
      </c>
      <c r="V143">
        <v>181</v>
      </c>
      <c r="W143">
        <v>0</v>
      </c>
      <c r="X143">
        <v>0</v>
      </c>
      <c r="Y143">
        <v>185</v>
      </c>
      <c r="Z143">
        <v>938</v>
      </c>
      <c r="AA143">
        <v>922</v>
      </c>
      <c r="AB143">
        <v>1356</v>
      </c>
      <c r="AC143">
        <v>600</v>
      </c>
      <c r="AD143">
        <v>577</v>
      </c>
      <c r="AE143">
        <v>5999</v>
      </c>
      <c r="AF143">
        <v>9777</v>
      </c>
      <c r="AG143">
        <v>5.4679000000000002</v>
      </c>
      <c r="AK143" t="str">
        <f t="shared" si="2"/>
        <v>HP393-6200</v>
      </c>
    </row>
    <row r="144" spans="1:37" ht="15">
      <c r="A144" t="s">
        <v>6286</v>
      </c>
      <c r="B144" t="s">
        <v>4560</v>
      </c>
      <c r="C144" t="s">
        <v>68</v>
      </c>
      <c r="D144" t="s">
        <v>4561</v>
      </c>
      <c r="E144">
        <v>50</v>
      </c>
      <c r="F144">
        <v>0</v>
      </c>
      <c r="G144">
        <v>0</v>
      </c>
      <c r="H144">
        <v>0</v>
      </c>
      <c r="I144">
        <v>74</v>
      </c>
      <c r="J144">
        <v>70</v>
      </c>
      <c r="K144">
        <v>382</v>
      </c>
      <c r="L144">
        <v>74</v>
      </c>
      <c r="M144">
        <v>0</v>
      </c>
      <c r="N144">
        <v>0</v>
      </c>
      <c r="O144">
        <v>0</v>
      </c>
      <c r="P144">
        <v>0</v>
      </c>
      <c r="Q144">
        <v>382</v>
      </c>
      <c r="R144">
        <v>0</v>
      </c>
      <c r="S144">
        <v>0</v>
      </c>
      <c r="T144">
        <v>0</v>
      </c>
      <c r="U144">
        <v>0</v>
      </c>
      <c r="V144">
        <v>158</v>
      </c>
      <c r="W144">
        <v>99</v>
      </c>
      <c r="X144">
        <v>188</v>
      </c>
      <c r="Y144">
        <v>0</v>
      </c>
      <c r="Z144">
        <v>0</v>
      </c>
      <c r="AA144">
        <v>0</v>
      </c>
      <c r="AB144">
        <v>0</v>
      </c>
      <c r="AC144">
        <v>186</v>
      </c>
      <c r="AD144">
        <v>212</v>
      </c>
      <c r="AE144">
        <v>843</v>
      </c>
      <c r="AF144">
        <v>1093</v>
      </c>
      <c r="AJ144">
        <v>6.2563000000000004</v>
      </c>
      <c r="AK144" t="str">
        <f t="shared" si="2"/>
        <v>HP406-5000</v>
      </c>
    </row>
    <row r="145" spans="1:37" ht="15">
      <c r="A145" t="s">
        <v>6287</v>
      </c>
      <c r="B145" t="s">
        <v>4560</v>
      </c>
      <c r="C145" t="s">
        <v>68</v>
      </c>
      <c r="D145" t="s">
        <v>4561</v>
      </c>
      <c r="E145">
        <v>50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3412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3412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3072</v>
      </c>
      <c r="AG145">
        <v>6.3746999999999998</v>
      </c>
      <c r="AK145" t="str">
        <f t="shared" si="2"/>
        <v>HP406-6200</v>
      </c>
    </row>
    <row r="146" spans="1:37" ht="15">
      <c r="A146" t="s">
        <v>6288</v>
      </c>
      <c r="B146" t="s">
        <v>2802</v>
      </c>
      <c r="C146" t="s">
        <v>68</v>
      </c>
      <c r="D146" t="s">
        <v>4562</v>
      </c>
      <c r="E146">
        <v>74</v>
      </c>
      <c r="F146">
        <v>0</v>
      </c>
      <c r="G146">
        <v>0</v>
      </c>
      <c r="H146">
        <v>0</v>
      </c>
      <c r="I146">
        <v>42</v>
      </c>
      <c r="J146">
        <v>46</v>
      </c>
      <c r="K146">
        <v>530</v>
      </c>
      <c r="L146">
        <v>60</v>
      </c>
      <c r="M146">
        <v>0</v>
      </c>
      <c r="N146">
        <v>0</v>
      </c>
      <c r="O146">
        <v>0</v>
      </c>
      <c r="P146">
        <v>0</v>
      </c>
      <c r="Q146">
        <v>530</v>
      </c>
      <c r="R146">
        <v>0</v>
      </c>
      <c r="S146">
        <v>0</v>
      </c>
      <c r="T146">
        <v>0</v>
      </c>
      <c r="U146">
        <v>0</v>
      </c>
      <c r="V146">
        <v>251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300</v>
      </c>
      <c r="AC146">
        <v>0</v>
      </c>
      <c r="AD146">
        <v>0</v>
      </c>
      <c r="AE146">
        <v>551</v>
      </c>
      <c r="AF146">
        <v>1147</v>
      </c>
      <c r="AJ146">
        <v>6.6375000000000002</v>
      </c>
      <c r="AK146" t="str">
        <f t="shared" si="2"/>
        <v>HP407-5000</v>
      </c>
    </row>
    <row r="147" spans="1:37" ht="15">
      <c r="A147" t="s">
        <v>6289</v>
      </c>
      <c r="B147" t="s">
        <v>2802</v>
      </c>
      <c r="C147" t="s">
        <v>68</v>
      </c>
      <c r="D147" t="s">
        <v>4563</v>
      </c>
      <c r="E147">
        <v>74</v>
      </c>
      <c r="F147">
        <v>0</v>
      </c>
      <c r="G147">
        <v>0</v>
      </c>
      <c r="H147">
        <v>0</v>
      </c>
      <c r="I147">
        <v>92</v>
      </c>
      <c r="J147">
        <v>66</v>
      </c>
      <c r="K147">
        <v>3432</v>
      </c>
      <c r="L147">
        <v>37</v>
      </c>
      <c r="M147">
        <v>0</v>
      </c>
      <c r="N147">
        <v>0</v>
      </c>
      <c r="O147">
        <v>0</v>
      </c>
      <c r="P147">
        <v>0</v>
      </c>
      <c r="Q147">
        <v>3432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299</v>
      </c>
      <c r="X147">
        <v>0</v>
      </c>
      <c r="Y147">
        <v>0</v>
      </c>
      <c r="Z147">
        <v>0</v>
      </c>
      <c r="AA147">
        <v>237</v>
      </c>
      <c r="AB147">
        <v>0</v>
      </c>
      <c r="AC147">
        <v>0</v>
      </c>
      <c r="AD147">
        <v>0</v>
      </c>
      <c r="AE147">
        <v>787</v>
      </c>
      <c r="AF147">
        <v>2805</v>
      </c>
      <c r="AJ147">
        <v>6.3864999999999998</v>
      </c>
      <c r="AK147" t="str">
        <f t="shared" si="2"/>
        <v>HP407-6200</v>
      </c>
    </row>
    <row r="148" spans="1:37" ht="15">
      <c r="A148" t="s">
        <v>955</v>
      </c>
      <c r="B148" t="s">
        <v>956</v>
      </c>
      <c r="C148" t="s">
        <v>101</v>
      </c>
      <c r="D148" t="s">
        <v>957</v>
      </c>
      <c r="E148">
        <v>50</v>
      </c>
      <c r="F148">
        <v>0</v>
      </c>
      <c r="G148">
        <v>0</v>
      </c>
      <c r="H148">
        <v>37</v>
      </c>
      <c r="I148">
        <v>63</v>
      </c>
      <c r="J148">
        <v>79</v>
      </c>
      <c r="K148">
        <v>0</v>
      </c>
      <c r="L148">
        <v>46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112</v>
      </c>
      <c r="U148">
        <v>0</v>
      </c>
      <c r="V148">
        <v>268</v>
      </c>
      <c r="W148">
        <v>0</v>
      </c>
      <c r="X148">
        <v>0</v>
      </c>
      <c r="Y148">
        <v>0</v>
      </c>
      <c r="Z148">
        <v>563</v>
      </c>
      <c r="AA148">
        <v>0</v>
      </c>
      <c r="AB148">
        <v>0</v>
      </c>
      <c r="AC148">
        <v>0</v>
      </c>
      <c r="AD148">
        <v>0</v>
      </c>
      <c r="AE148">
        <v>943</v>
      </c>
      <c r="AF148">
        <v>409</v>
      </c>
      <c r="AJ148">
        <v>3.9687999999999999</v>
      </c>
      <c r="AK148" t="str">
        <f t="shared" si="2"/>
        <v>HP409-5000</v>
      </c>
    </row>
    <row r="149" spans="1:37" ht="15">
      <c r="A149" t="s">
        <v>958</v>
      </c>
      <c r="B149" t="s">
        <v>956</v>
      </c>
      <c r="C149" t="s">
        <v>101</v>
      </c>
      <c r="D149" t="s">
        <v>957</v>
      </c>
      <c r="E149">
        <v>50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708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708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J149">
        <v>3.9687999999999999</v>
      </c>
      <c r="AK149" t="str">
        <f t="shared" si="2"/>
        <v>HP409-6200</v>
      </c>
    </row>
    <row r="150" spans="1:37" ht="15">
      <c r="A150" t="s">
        <v>959</v>
      </c>
      <c r="B150" t="s">
        <v>960</v>
      </c>
      <c r="C150" t="s">
        <v>68</v>
      </c>
      <c r="D150" t="s">
        <v>609</v>
      </c>
      <c r="E150">
        <v>85</v>
      </c>
      <c r="F150">
        <v>0</v>
      </c>
      <c r="G150">
        <v>0</v>
      </c>
      <c r="H150">
        <v>0</v>
      </c>
      <c r="I150">
        <v>139</v>
      </c>
      <c r="J150">
        <v>83</v>
      </c>
      <c r="K150">
        <v>760</v>
      </c>
      <c r="L150">
        <v>184</v>
      </c>
      <c r="M150">
        <v>0</v>
      </c>
      <c r="N150">
        <v>0</v>
      </c>
      <c r="O150">
        <v>0</v>
      </c>
      <c r="P150">
        <v>0</v>
      </c>
      <c r="Q150">
        <v>760</v>
      </c>
      <c r="R150">
        <v>0</v>
      </c>
      <c r="S150">
        <v>0</v>
      </c>
      <c r="T150">
        <v>0</v>
      </c>
      <c r="U150">
        <v>0</v>
      </c>
      <c r="V150">
        <v>200</v>
      </c>
      <c r="W150">
        <v>0</v>
      </c>
      <c r="X150">
        <v>634</v>
      </c>
      <c r="Y150">
        <v>0</v>
      </c>
      <c r="Z150">
        <v>0</v>
      </c>
      <c r="AA150">
        <v>0</v>
      </c>
      <c r="AB150">
        <v>0</v>
      </c>
      <c r="AC150">
        <v>156</v>
      </c>
      <c r="AD150">
        <v>0</v>
      </c>
      <c r="AE150">
        <v>990</v>
      </c>
      <c r="AF150">
        <v>357</v>
      </c>
      <c r="AJ150">
        <v>4.7488000000000001</v>
      </c>
      <c r="AK150" t="str">
        <f t="shared" si="2"/>
        <v>HP417-5000</v>
      </c>
    </row>
    <row r="151" spans="1:37" ht="15">
      <c r="A151" t="s">
        <v>961</v>
      </c>
      <c r="B151" t="s">
        <v>960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0</v>
      </c>
      <c r="J151">
        <v>19</v>
      </c>
      <c r="K151">
        <v>1145</v>
      </c>
      <c r="L151">
        <v>68</v>
      </c>
      <c r="M151">
        <v>0</v>
      </c>
      <c r="N151">
        <v>0</v>
      </c>
      <c r="O151">
        <v>0</v>
      </c>
      <c r="P151">
        <v>0</v>
      </c>
      <c r="Q151">
        <v>1145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229</v>
      </c>
      <c r="AC151">
        <v>0</v>
      </c>
      <c r="AD151">
        <v>0</v>
      </c>
      <c r="AE151">
        <v>229</v>
      </c>
      <c r="AF151">
        <v>0</v>
      </c>
      <c r="AJ151">
        <v>5.3567999999999998</v>
      </c>
      <c r="AK151" t="str">
        <f t="shared" si="2"/>
        <v>HP417-6200</v>
      </c>
    </row>
    <row r="152" spans="1:37" ht="15">
      <c r="A152" t="s">
        <v>6290</v>
      </c>
      <c r="B152" t="s">
        <v>4564</v>
      </c>
      <c r="C152" t="s">
        <v>68</v>
      </c>
      <c r="E152">
        <v>50</v>
      </c>
      <c r="F152">
        <v>3.6</v>
      </c>
      <c r="G152">
        <v>0</v>
      </c>
      <c r="H152">
        <v>31</v>
      </c>
      <c r="I152">
        <v>15</v>
      </c>
      <c r="J152">
        <v>8</v>
      </c>
      <c r="K152">
        <v>440</v>
      </c>
      <c r="L152">
        <v>43</v>
      </c>
      <c r="M152">
        <v>0</v>
      </c>
      <c r="N152">
        <v>0</v>
      </c>
      <c r="O152">
        <v>0</v>
      </c>
      <c r="P152">
        <v>0</v>
      </c>
      <c r="Q152">
        <v>440</v>
      </c>
      <c r="R152">
        <v>0</v>
      </c>
      <c r="S152">
        <v>0</v>
      </c>
      <c r="T152">
        <v>92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92</v>
      </c>
      <c r="AF152">
        <v>173</v>
      </c>
      <c r="AJ152">
        <v>5.9850000000000003</v>
      </c>
      <c r="AK152" t="str">
        <f t="shared" si="2"/>
        <v>HP427-5000</v>
      </c>
    </row>
    <row r="153" spans="1:37" ht="15">
      <c r="A153" t="s">
        <v>962</v>
      </c>
      <c r="B153" t="s">
        <v>963</v>
      </c>
      <c r="C153" t="s">
        <v>1077</v>
      </c>
      <c r="D153" t="s">
        <v>901</v>
      </c>
      <c r="E153">
        <v>50</v>
      </c>
      <c r="F153">
        <v>1.4</v>
      </c>
      <c r="G153">
        <v>0</v>
      </c>
      <c r="H153">
        <v>294</v>
      </c>
      <c r="I153">
        <v>185</v>
      </c>
      <c r="J153">
        <v>296</v>
      </c>
      <c r="K153">
        <v>1677</v>
      </c>
      <c r="L153">
        <v>372</v>
      </c>
      <c r="M153">
        <v>0</v>
      </c>
      <c r="N153">
        <v>0</v>
      </c>
      <c r="O153">
        <v>0</v>
      </c>
      <c r="P153">
        <v>0</v>
      </c>
      <c r="Q153">
        <v>1677</v>
      </c>
      <c r="R153">
        <v>0</v>
      </c>
      <c r="S153">
        <v>0</v>
      </c>
      <c r="T153">
        <v>654</v>
      </c>
      <c r="U153">
        <v>229</v>
      </c>
      <c r="V153">
        <v>228</v>
      </c>
      <c r="W153">
        <v>0</v>
      </c>
      <c r="X153">
        <v>0</v>
      </c>
      <c r="Y153">
        <v>108</v>
      </c>
      <c r="Z153">
        <v>1519</v>
      </c>
      <c r="AA153">
        <v>191</v>
      </c>
      <c r="AB153">
        <v>80</v>
      </c>
      <c r="AC153">
        <v>144</v>
      </c>
      <c r="AD153">
        <v>394</v>
      </c>
      <c r="AE153">
        <v>3547</v>
      </c>
      <c r="AF153">
        <v>2706</v>
      </c>
      <c r="AG153" t="s">
        <v>4565</v>
      </c>
      <c r="AH153">
        <v>11</v>
      </c>
      <c r="AI153">
        <v>159</v>
      </c>
      <c r="AJ153">
        <v>5.6380999999999997</v>
      </c>
      <c r="AK153" t="str">
        <f t="shared" si="2"/>
        <v>HP427-6200</v>
      </c>
    </row>
    <row r="154" spans="1:37" ht="15">
      <c r="A154" t="s">
        <v>964</v>
      </c>
      <c r="B154" t="s">
        <v>965</v>
      </c>
      <c r="C154" t="s">
        <v>101</v>
      </c>
      <c r="D154" t="s">
        <v>966</v>
      </c>
      <c r="E154">
        <v>50</v>
      </c>
      <c r="F154">
        <v>3.2</v>
      </c>
      <c r="G154">
        <v>0</v>
      </c>
      <c r="H154">
        <v>400</v>
      </c>
      <c r="I154">
        <v>464</v>
      </c>
      <c r="J154">
        <v>403</v>
      </c>
      <c r="K154">
        <v>5122</v>
      </c>
      <c r="L154">
        <v>189</v>
      </c>
      <c r="M154">
        <v>0</v>
      </c>
      <c r="N154">
        <v>0</v>
      </c>
      <c r="O154">
        <v>0</v>
      </c>
      <c r="P154">
        <v>0</v>
      </c>
      <c r="Q154">
        <v>5122</v>
      </c>
      <c r="R154">
        <v>150</v>
      </c>
      <c r="S154">
        <v>318</v>
      </c>
      <c r="T154">
        <v>405</v>
      </c>
      <c r="U154">
        <v>476</v>
      </c>
      <c r="V154">
        <v>428</v>
      </c>
      <c r="W154">
        <v>769</v>
      </c>
      <c r="X154">
        <v>389</v>
      </c>
      <c r="Y154">
        <v>408</v>
      </c>
      <c r="Z154">
        <v>123</v>
      </c>
      <c r="AA154">
        <v>275</v>
      </c>
      <c r="AB154">
        <v>668</v>
      </c>
      <c r="AC154">
        <v>225</v>
      </c>
      <c r="AD154">
        <v>347</v>
      </c>
      <c r="AE154">
        <v>4831</v>
      </c>
      <c r="AF154">
        <v>2244</v>
      </c>
      <c r="AJ154">
        <v>5.9858000000000002</v>
      </c>
      <c r="AK154" t="str">
        <f t="shared" si="2"/>
        <v>HP431-5000</v>
      </c>
    </row>
    <row r="155" spans="1:37" ht="15">
      <c r="A155" t="s">
        <v>967</v>
      </c>
      <c r="B155" t="s">
        <v>965</v>
      </c>
      <c r="C155" t="s">
        <v>68</v>
      </c>
      <c r="D155" t="s">
        <v>968</v>
      </c>
      <c r="E155">
        <v>50</v>
      </c>
      <c r="F155">
        <v>0.9</v>
      </c>
      <c r="G155">
        <v>0</v>
      </c>
      <c r="H155">
        <v>306</v>
      </c>
      <c r="I155">
        <v>324</v>
      </c>
      <c r="J155">
        <v>285</v>
      </c>
      <c r="K155">
        <v>1045</v>
      </c>
      <c r="L155">
        <v>70</v>
      </c>
      <c r="M155">
        <v>0</v>
      </c>
      <c r="N155">
        <v>0</v>
      </c>
      <c r="O155">
        <v>0</v>
      </c>
      <c r="P155">
        <v>0</v>
      </c>
      <c r="Q155">
        <v>1045</v>
      </c>
      <c r="R155">
        <v>0</v>
      </c>
      <c r="S155">
        <v>0</v>
      </c>
      <c r="T155">
        <v>505</v>
      </c>
      <c r="U155">
        <v>414</v>
      </c>
      <c r="V155">
        <v>0</v>
      </c>
      <c r="W155">
        <v>438</v>
      </c>
      <c r="X155">
        <v>585</v>
      </c>
      <c r="Y155">
        <v>0</v>
      </c>
      <c r="Z155">
        <v>0</v>
      </c>
      <c r="AA155">
        <v>0</v>
      </c>
      <c r="AB155">
        <v>341</v>
      </c>
      <c r="AC155">
        <v>206</v>
      </c>
      <c r="AD155">
        <v>930</v>
      </c>
      <c r="AE155">
        <v>3419</v>
      </c>
      <c r="AF155">
        <v>2271</v>
      </c>
      <c r="AG155">
        <v>5.7549999999999999</v>
      </c>
      <c r="AK155" t="str">
        <f t="shared" si="2"/>
        <v>HP431-6200</v>
      </c>
    </row>
    <row r="156" spans="1:37" ht="15">
      <c r="A156" t="s">
        <v>969</v>
      </c>
      <c r="B156" t="s">
        <v>970</v>
      </c>
      <c r="C156" t="s">
        <v>101</v>
      </c>
      <c r="D156" t="s">
        <v>609</v>
      </c>
      <c r="E156">
        <v>65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2507</v>
      </c>
      <c r="L156">
        <v>30</v>
      </c>
      <c r="M156">
        <v>0</v>
      </c>
      <c r="N156">
        <v>0</v>
      </c>
      <c r="O156">
        <v>0</v>
      </c>
      <c r="P156">
        <v>0</v>
      </c>
      <c r="Q156">
        <v>2507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J156">
        <v>3.8016000000000001</v>
      </c>
      <c r="AK156" t="str">
        <f t="shared" si="2"/>
        <v>HP445-5000</v>
      </c>
    </row>
    <row r="157" spans="1:37" ht="15">
      <c r="A157" t="s">
        <v>971</v>
      </c>
      <c r="B157" t="s">
        <v>970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20</v>
      </c>
      <c r="K157">
        <v>1414</v>
      </c>
      <c r="L157">
        <v>161</v>
      </c>
      <c r="M157">
        <v>0</v>
      </c>
      <c r="N157">
        <v>0</v>
      </c>
      <c r="O157">
        <v>0</v>
      </c>
      <c r="P157">
        <v>0</v>
      </c>
      <c r="Q157">
        <v>1414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243</v>
      </c>
      <c r="AC157">
        <v>0</v>
      </c>
      <c r="AD157">
        <v>0</v>
      </c>
      <c r="AE157">
        <v>243</v>
      </c>
      <c r="AF157">
        <v>164</v>
      </c>
      <c r="AJ157">
        <v>4.3673999999999999</v>
      </c>
      <c r="AK157" t="str">
        <f t="shared" si="2"/>
        <v>HP445-6200</v>
      </c>
    </row>
    <row r="158" spans="1:37" ht="15">
      <c r="A158" t="s">
        <v>972</v>
      </c>
      <c r="B158" t="s">
        <v>973</v>
      </c>
      <c r="C158" t="s">
        <v>267</v>
      </c>
      <c r="D158" t="s">
        <v>609</v>
      </c>
      <c r="E158">
        <v>55</v>
      </c>
      <c r="F158">
        <v>3.9</v>
      </c>
      <c r="G158">
        <v>0</v>
      </c>
      <c r="H158">
        <v>118</v>
      </c>
      <c r="I158">
        <v>107</v>
      </c>
      <c r="J158">
        <v>139</v>
      </c>
      <c r="K158">
        <v>1862</v>
      </c>
      <c r="L158">
        <v>49</v>
      </c>
      <c r="M158">
        <v>0</v>
      </c>
      <c r="N158">
        <v>0</v>
      </c>
      <c r="O158">
        <v>0</v>
      </c>
      <c r="P158">
        <v>0</v>
      </c>
      <c r="Q158">
        <v>1862</v>
      </c>
      <c r="R158">
        <v>0</v>
      </c>
      <c r="S158">
        <v>0</v>
      </c>
      <c r="T158">
        <v>355</v>
      </c>
      <c r="U158">
        <v>0</v>
      </c>
      <c r="V158">
        <v>0</v>
      </c>
      <c r="W158">
        <v>285</v>
      </c>
      <c r="X158">
        <v>0</v>
      </c>
      <c r="Y158">
        <v>0</v>
      </c>
      <c r="Z158">
        <v>314</v>
      </c>
      <c r="AA158">
        <v>0</v>
      </c>
      <c r="AB158">
        <v>366</v>
      </c>
      <c r="AC158">
        <v>0</v>
      </c>
      <c r="AD158">
        <v>343</v>
      </c>
      <c r="AE158">
        <v>1663</v>
      </c>
      <c r="AF158">
        <v>2037</v>
      </c>
      <c r="AJ158">
        <v>6.9250999999999996</v>
      </c>
      <c r="AK158" t="str">
        <f t="shared" si="2"/>
        <v>HP451-5000</v>
      </c>
    </row>
    <row r="159" spans="1:37" ht="15">
      <c r="A159" t="s">
        <v>975</v>
      </c>
      <c r="B159" t="s">
        <v>976</v>
      </c>
      <c r="C159" t="s">
        <v>68</v>
      </c>
      <c r="D159" t="s">
        <v>977</v>
      </c>
      <c r="E159">
        <v>70</v>
      </c>
      <c r="F159">
        <v>1.3</v>
      </c>
      <c r="G159">
        <v>0</v>
      </c>
      <c r="H159">
        <v>201</v>
      </c>
      <c r="I159">
        <v>424</v>
      </c>
      <c r="J159">
        <v>477</v>
      </c>
      <c r="K159">
        <v>1063</v>
      </c>
      <c r="L159">
        <v>45</v>
      </c>
      <c r="M159">
        <v>0</v>
      </c>
      <c r="N159">
        <v>0</v>
      </c>
      <c r="O159">
        <v>0</v>
      </c>
      <c r="P159">
        <v>0</v>
      </c>
      <c r="Q159">
        <v>1063</v>
      </c>
      <c r="R159">
        <v>0</v>
      </c>
      <c r="S159">
        <v>190</v>
      </c>
      <c r="T159">
        <v>0</v>
      </c>
      <c r="U159">
        <v>414</v>
      </c>
      <c r="V159">
        <v>1129</v>
      </c>
      <c r="W159">
        <v>287</v>
      </c>
      <c r="X159">
        <v>526</v>
      </c>
      <c r="Y159">
        <v>220</v>
      </c>
      <c r="Z159">
        <v>712</v>
      </c>
      <c r="AA159">
        <v>375</v>
      </c>
      <c r="AB159">
        <v>703</v>
      </c>
      <c r="AC159">
        <v>885</v>
      </c>
      <c r="AD159">
        <v>280</v>
      </c>
      <c r="AE159">
        <v>5721</v>
      </c>
      <c r="AF159">
        <v>8799</v>
      </c>
      <c r="AG159">
        <v>5.4302000000000001</v>
      </c>
      <c r="AK159" t="str">
        <f t="shared" si="2"/>
        <v>HP463-5000</v>
      </c>
    </row>
    <row r="160" spans="1:37" ht="15">
      <c r="A160" t="s">
        <v>978</v>
      </c>
      <c r="B160" t="s">
        <v>976</v>
      </c>
      <c r="C160" t="s">
        <v>68</v>
      </c>
      <c r="D160" t="s">
        <v>979</v>
      </c>
      <c r="E160">
        <v>70</v>
      </c>
      <c r="F160">
        <v>0</v>
      </c>
      <c r="G160">
        <v>0</v>
      </c>
      <c r="H160">
        <v>0</v>
      </c>
      <c r="I160">
        <v>43</v>
      </c>
      <c r="J160">
        <v>21</v>
      </c>
      <c r="K160">
        <v>837</v>
      </c>
      <c r="L160">
        <v>381</v>
      </c>
      <c r="M160">
        <v>0</v>
      </c>
      <c r="N160">
        <v>0</v>
      </c>
      <c r="O160">
        <v>0</v>
      </c>
      <c r="P160">
        <v>0</v>
      </c>
      <c r="Q160">
        <v>837</v>
      </c>
      <c r="R160">
        <v>326</v>
      </c>
      <c r="S160">
        <v>0</v>
      </c>
      <c r="T160">
        <v>0</v>
      </c>
      <c r="U160">
        <v>0</v>
      </c>
      <c r="V160">
        <v>255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255</v>
      </c>
      <c r="AF160">
        <v>430</v>
      </c>
      <c r="AJ160">
        <v>2.4935999999999998</v>
      </c>
      <c r="AK160" t="str">
        <f t="shared" si="2"/>
        <v>HP463-6200</v>
      </c>
    </row>
    <row r="161" spans="1:37" ht="15">
      <c r="A161" t="s">
        <v>4566</v>
      </c>
      <c r="B161" t="s">
        <v>981</v>
      </c>
      <c r="C161" t="s">
        <v>68</v>
      </c>
      <c r="D161" t="s">
        <v>982</v>
      </c>
      <c r="E161">
        <v>50</v>
      </c>
      <c r="F161">
        <v>0</v>
      </c>
      <c r="G161">
        <v>0</v>
      </c>
      <c r="H161">
        <v>31</v>
      </c>
      <c r="I161">
        <v>63</v>
      </c>
      <c r="J161">
        <v>51</v>
      </c>
      <c r="K161">
        <v>0</v>
      </c>
      <c r="L161">
        <v>40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93</v>
      </c>
      <c r="U161">
        <v>0</v>
      </c>
      <c r="V161">
        <v>0</v>
      </c>
      <c r="W161">
        <v>0</v>
      </c>
      <c r="X161">
        <v>285</v>
      </c>
      <c r="Y161">
        <v>0</v>
      </c>
      <c r="Z161">
        <v>0</v>
      </c>
      <c r="AA161">
        <v>0</v>
      </c>
      <c r="AB161">
        <v>0</v>
      </c>
      <c r="AC161">
        <v>229</v>
      </c>
      <c r="AD161">
        <v>0</v>
      </c>
      <c r="AE161">
        <v>607</v>
      </c>
      <c r="AF161">
        <v>877</v>
      </c>
      <c r="AJ161">
        <v>6.4965000000000002</v>
      </c>
      <c r="AK161" t="str">
        <f t="shared" si="2"/>
        <v>HP473-5000</v>
      </c>
    </row>
    <row r="162" spans="1:37" ht="15">
      <c r="A162" t="s">
        <v>6291</v>
      </c>
      <c r="B162" t="s">
        <v>4567</v>
      </c>
      <c r="C162" t="s">
        <v>68</v>
      </c>
      <c r="D162" t="s">
        <v>4568</v>
      </c>
      <c r="E162">
        <v>50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4814</v>
      </c>
      <c r="L162">
        <v>20</v>
      </c>
      <c r="M162">
        <v>0</v>
      </c>
      <c r="N162">
        <v>0</v>
      </c>
      <c r="O162">
        <v>0</v>
      </c>
      <c r="P162">
        <v>0</v>
      </c>
      <c r="Q162">
        <v>4814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J162">
        <v>6.6662999999999997</v>
      </c>
      <c r="AK162" t="str">
        <f t="shared" si="2"/>
        <v>HP477-5000</v>
      </c>
    </row>
    <row r="163" spans="1:37" ht="15">
      <c r="A163" t="s">
        <v>6292</v>
      </c>
      <c r="B163" t="s">
        <v>4567</v>
      </c>
      <c r="C163" t="s">
        <v>68</v>
      </c>
      <c r="D163" t="s">
        <v>4568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2797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2797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6.6661999999999999</v>
      </c>
      <c r="AK163" t="str">
        <f t="shared" si="2"/>
        <v>HP477-6200</v>
      </c>
    </row>
    <row r="164" spans="1:37" ht="15">
      <c r="A164" t="s">
        <v>983</v>
      </c>
      <c r="B164" t="s">
        <v>984</v>
      </c>
      <c r="C164" t="s">
        <v>101</v>
      </c>
      <c r="D164" t="s">
        <v>985</v>
      </c>
      <c r="E164">
        <v>50</v>
      </c>
      <c r="F164">
        <v>2.9</v>
      </c>
      <c r="G164">
        <v>0</v>
      </c>
      <c r="H164">
        <v>79</v>
      </c>
      <c r="I164">
        <v>199</v>
      </c>
      <c r="J164">
        <v>118</v>
      </c>
      <c r="K164">
        <v>928</v>
      </c>
      <c r="L164">
        <v>17</v>
      </c>
      <c r="M164">
        <v>0</v>
      </c>
      <c r="N164">
        <v>0</v>
      </c>
      <c r="O164">
        <v>0</v>
      </c>
      <c r="P164">
        <v>0</v>
      </c>
      <c r="Q164">
        <v>928</v>
      </c>
      <c r="R164">
        <v>0</v>
      </c>
      <c r="S164">
        <v>0</v>
      </c>
      <c r="T164">
        <v>236</v>
      </c>
      <c r="U164">
        <v>0</v>
      </c>
      <c r="V164">
        <v>746</v>
      </c>
      <c r="W164">
        <v>212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226</v>
      </c>
      <c r="AD164">
        <v>0</v>
      </c>
      <c r="AE164">
        <v>1420</v>
      </c>
      <c r="AF164">
        <v>1067</v>
      </c>
      <c r="AJ164">
        <v>3.9171999999999998</v>
      </c>
      <c r="AK164" t="str">
        <f t="shared" si="2"/>
        <v>HP491-5000</v>
      </c>
    </row>
    <row r="165" spans="1:37" ht="15">
      <c r="A165" t="s">
        <v>6293</v>
      </c>
      <c r="B165" t="s">
        <v>984</v>
      </c>
      <c r="C165" t="s">
        <v>101</v>
      </c>
      <c r="D165" t="s">
        <v>985</v>
      </c>
      <c r="E165">
        <v>50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1860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1860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J165">
        <v>4.4774000000000003</v>
      </c>
      <c r="AK165" t="str">
        <f t="shared" si="2"/>
        <v>HP491-6200</v>
      </c>
    </row>
    <row r="166" spans="1:37" ht="15">
      <c r="A166" t="s">
        <v>986</v>
      </c>
      <c r="B166" t="s">
        <v>987</v>
      </c>
      <c r="C166" t="s">
        <v>68</v>
      </c>
      <c r="D166" t="s">
        <v>988</v>
      </c>
      <c r="E166">
        <v>50</v>
      </c>
      <c r="F166">
        <v>0</v>
      </c>
      <c r="G166">
        <v>0</v>
      </c>
      <c r="H166">
        <v>76</v>
      </c>
      <c r="I166">
        <v>38</v>
      </c>
      <c r="J166">
        <v>30</v>
      </c>
      <c r="K166">
        <v>0</v>
      </c>
      <c r="L166">
        <v>58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228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132</v>
      </c>
      <c r="AC166">
        <v>0</v>
      </c>
      <c r="AD166">
        <v>0</v>
      </c>
      <c r="AE166">
        <v>360</v>
      </c>
      <c r="AF166">
        <v>215</v>
      </c>
      <c r="AJ166">
        <v>7.1383000000000001</v>
      </c>
      <c r="AK166" t="str">
        <f t="shared" si="2"/>
        <v>HP495-5000</v>
      </c>
    </row>
    <row r="167" spans="1:37" ht="15">
      <c r="A167" t="s">
        <v>989</v>
      </c>
      <c r="B167" t="s">
        <v>987</v>
      </c>
      <c r="C167" t="s">
        <v>68</v>
      </c>
      <c r="D167" t="s">
        <v>988</v>
      </c>
      <c r="E167">
        <v>50</v>
      </c>
      <c r="F167">
        <v>2.4</v>
      </c>
      <c r="G167">
        <v>0</v>
      </c>
      <c r="H167">
        <v>48</v>
      </c>
      <c r="I167">
        <v>78</v>
      </c>
      <c r="J167">
        <v>66</v>
      </c>
      <c r="K167">
        <v>466</v>
      </c>
      <c r="L167">
        <v>82</v>
      </c>
      <c r="M167">
        <v>0</v>
      </c>
      <c r="N167">
        <v>0</v>
      </c>
      <c r="O167">
        <v>0</v>
      </c>
      <c r="P167">
        <v>0</v>
      </c>
      <c r="Q167">
        <v>466</v>
      </c>
      <c r="R167">
        <v>0</v>
      </c>
      <c r="S167">
        <v>0</v>
      </c>
      <c r="T167">
        <v>0</v>
      </c>
      <c r="U167">
        <v>145</v>
      </c>
      <c r="V167">
        <v>110</v>
      </c>
      <c r="W167">
        <v>0</v>
      </c>
      <c r="X167">
        <v>212</v>
      </c>
      <c r="Y167">
        <v>0</v>
      </c>
      <c r="Z167">
        <v>0</v>
      </c>
      <c r="AA167">
        <v>0</v>
      </c>
      <c r="AB167">
        <v>158</v>
      </c>
      <c r="AC167">
        <v>0</v>
      </c>
      <c r="AD167">
        <v>164</v>
      </c>
      <c r="AE167">
        <v>789</v>
      </c>
      <c r="AF167">
        <v>639</v>
      </c>
      <c r="AJ167">
        <v>2.5777000000000001</v>
      </c>
      <c r="AK167" t="str">
        <f t="shared" si="2"/>
        <v>HP495-6200</v>
      </c>
    </row>
    <row r="168" spans="1:37" ht="15">
      <c r="A168" t="s">
        <v>990</v>
      </c>
      <c r="B168" t="s">
        <v>991</v>
      </c>
      <c r="C168" t="s">
        <v>992</v>
      </c>
      <c r="D168" t="s">
        <v>993</v>
      </c>
      <c r="E168">
        <v>50</v>
      </c>
      <c r="F168">
        <v>0.6</v>
      </c>
      <c r="G168">
        <v>0</v>
      </c>
      <c r="H168">
        <v>2684</v>
      </c>
      <c r="I168">
        <v>2001</v>
      </c>
      <c r="J168">
        <v>2344</v>
      </c>
      <c r="K168">
        <v>6085</v>
      </c>
      <c r="L168">
        <v>127</v>
      </c>
      <c r="M168">
        <v>0</v>
      </c>
      <c r="N168">
        <v>0</v>
      </c>
      <c r="O168">
        <v>0</v>
      </c>
      <c r="P168">
        <v>0</v>
      </c>
      <c r="Q168">
        <v>6085</v>
      </c>
      <c r="R168">
        <v>1080</v>
      </c>
      <c r="S168">
        <v>1070</v>
      </c>
      <c r="T168">
        <v>1822</v>
      </c>
      <c r="U168">
        <v>5159</v>
      </c>
      <c r="V168">
        <v>1512</v>
      </c>
      <c r="W168">
        <v>1469</v>
      </c>
      <c r="X168">
        <v>973</v>
      </c>
      <c r="Y168">
        <v>4339</v>
      </c>
      <c r="Z168">
        <v>2048</v>
      </c>
      <c r="AA168">
        <v>2960</v>
      </c>
      <c r="AB168">
        <v>2235</v>
      </c>
      <c r="AC168">
        <v>1241</v>
      </c>
      <c r="AD168">
        <v>3299</v>
      </c>
      <c r="AE168">
        <v>28127</v>
      </c>
      <c r="AF168">
        <v>27200</v>
      </c>
      <c r="AJ168">
        <v>3.3664999999999998</v>
      </c>
      <c r="AK168" t="str">
        <f t="shared" si="2"/>
        <v>HP548-5000</v>
      </c>
    </row>
    <row r="169" spans="1:37" ht="15">
      <c r="A169" t="s">
        <v>994</v>
      </c>
      <c r="B169" t="s">
        <v>991</v>
      </c>
      <c r="C169" t="s">
        <v>1077</v>
      </c>
      <c r="D169" t="s">
        <v>993</v>
      </c>
      <c r="E169">
        <v>50</v>
      </c>
      <c r="F169">
        <v>0.8</v>
      </c>
      <c r="G169">
        <v>0</v>
      </c>
      <c r="H169">
        <v>1241</v>
      </c>
      <c r="I169">
        <v>1060</v>
      </c>
      <c r="J169">
        <v>1639</v>
      </c>
      <c r="K169">
        <v>4202</v>
      </c>
      <c r="L169">
        <v>633</v>
      </c>
      <c r="M169">
        <v>0</v>
      </c>
      <c r="N169">
        <v>0</v>
      </c>
      <c r="O169">
        <v>0</v>
      </c>
      <c r="P169">
        <v>0</v>
      </c>
      <c r="Q169">
        <v>4202</v>
      </c>
      <c r="R169">
        <v>850</v>
      </c>
      <c r="S169">
        <v>320</v>
      </c>
      <c r="T169">
        <v>1777</v>
      </c>
      <c r="U169">
        <v>1627</v>
      </c>
      <c r="V169">
        <v>409</v>
      </c>
      <c r="W169">
        <v>1256</v>
      </c>
      <c r="X169">
        <v>969</v>
      </c>
      <c r="Y169">
        <v>3736</v>
      </c>
      <c r="Z169">
        <v>2727</v>
      </c>
      <c r="AA169">
        <v>1312</v>
      </c>
      <c r="AB169">
        <v>3140</v>
      </c>
      <c r="AC169">
        <v>1129</v>
      </c>
      <c r="AD169">
        <v>1271</v>
      </c>
      <c r="AE169">
        <v>19673</v>
      </c>
      <c r="AF169">
        <v>14768</v>
      </c>
      <c r="AG169" t="s">
        <v>4569</v>
      </c>
      <c r="AH169">
        <v>3</v>
      </c>
      <c r="AI169">
        <v>801</v>
      </c>
      <c r="AJ169">
        <v>3.3664999999999998</v>
      </c>
      <c r="AK169" t="str">
        <f t="shared" si="2"/>
        <v>HP548-6200</v>
      </c>
    </row>
    <row r="170" spans="1:37" ht="15">
      <c r="A170" t="s">
        <v>995</v>
      </c>
      <c r="B170" t="s">
        <v>996</v>
      </c>
      <c r="C170" t="s">
        <v>267</v>
      </c>
      <c r="D170" t="s">
        <v>997</v>
      </c>
      <c r="E170">
        <v>50</v>
      </c>
      <c r="F170">
        <v>1.6</v>
      </c>
      <c r="G170">
        <v>44</v>
      </c>
      <c r="H170">
        <v>1188</v>
      </c>
      <c r="I170">
        <v>1614</v>
      </c>
      <c r="J170">
        <v>2096</v>
      </c>
      <c r="K170">
        <v>7862</v>
      </c>
      <c r="L170">
        <v>429</v>
      </c>
      <c r="M170">
        <v>0</v>
      </c>
      <c r="N170">
        <v>37</v>
      </c>
      <c r="O170">
        <v>0</v>
      </c>
      <c r="P170">
        <v>0</v>
      </c>
      <c r="Q170">
        <v>7825</v>
      </c>
      <c r="R170">
        <v>1461</v>
      </c>
      <c r="S170">
        <v>408</v>
      </c>
      <c r="T170">
        <v>1408</v>
      </c>
      <c r="U170">
        <v>1748</v>
      </c>
      <c r="V170">
        <v>1338</v>
      </c>
      <c r="W170">
        <v>1684</v>
      </c>
      <c r="X170">
        <v>3100</v>
      </c>
      <c r="Y170">
        <v>1808</v>
      </c>
      <c r="Z170">
        <v>2318</v>
      </c>
      <c r="AA170">
        <v>4427</v>
      </c>
      <c r="AB170">
        <v>2361</v>
      </c>
      <c r="AC170">
        <v>1914</v>
      </c>
      <c r="AD170">
        <v>2636</v>
      </c>
      <c r="AE170">
        <v>25150</v>
      </c>
      <c r="AF170">
        <v>31795</v>
      </c>
      <c r="AG170">
        <v>4.9968000000000004</v>
      </c>
      <c r="AK170" t="str">
        <f t="shared" si="2"/>
        <v>HP551-5000</v>
      </c>
    </row>
    <row r="171" spans="1:37" ht="15">
      <c r="A171" t="s">
        <v>998</v>
      </c>
      <c r="B171" t="s">
        <v>996</v>
      </c>
      <c r="C171" t="s">
        <v>1077</v>
      </c>
      <c r="D171" t="s">
        <v>999</v>
      </c>
      <c r="E171">
        <v>50</v>
      </c>
      <c r="F171">
        <v>4.2</v>
      </c>
      <c r="G171">
        <v>0</v>
      </c>
      <c r="H171">
        <v>117</v>
      </c>
      <c r="I171">
        <v>677</v>
      </c>
      <c r="J171">
        <v>524</v>
      </c>
      <c r="K171">
        <v>1969</v>
      </c>
      <c r="L171">
        <v>258</v>
      </c>
      <c r="M171">
        <v>0</v>
      </c>
      <c r="N171">
        <v>0</v>
      </c>
      <c r="O171">
        <v>0</v>
      </c>
      <c r="P171">
        <v>0</v>
      </c>
      <c r="Q171">
        <v>1969</v>
      </c>
      <c r="R171">
        <v>685</v>
      </c>
      <c r="S171">
        <v>0</v>
      </c>
      <c r="T171">
        <v>0</v>
      </c>
      <c r="U171">
        <v>352</v>
      </c>
      <c r="V171">
        <v>632</v>
      </c>
      <c r="W171">
        <v>1737</v>
      </c>
      <c r="X171">
        <v>1340</v>
      </c>
      <c r="Y171">
        <v>1056</v>
      </c>
      <c r="Z171">
        <v>0</v>
      </c>
      <c r="AA171">
        <v>0</v>
      </c>
      <c r="AB171">
        <v>0</v>
      </c>
      <c r="AC171">
        <v>611</v>
      </c>
      <c r="AD171">
        <v>562</v>
      </c>
      <c r="AE171">
        <v>6290</v>
      </c>
      <c r="AF171">
        <v>4368</v>
      </c>
      <c r="AG171" t="s">
        <v>4570</v>
      </c>
      <c r="AH171">
        <v>2</v>
      </c>
      <c r="AI171">
        <v>1</v>
      </c>
      <c r="AJ171">
        <v>4.1077000000000004</v>
      </c>
      <c r="AK171" t="str">
        <f t="shared" si="2"/>
        <v>HP551-6200</v>
      </c>
    </row>
    <row r="172" spans="1:37" ht="15">
      <c r="A172" t="s">
        <v>998</v>
      </c>
      <c r="B172" t="s">
        <v>996</v>
      </c>
      <c r="C172" t="s">
        <v>1077</v>
      </c>
      <c r="D172" t="s">
        <v>999</v>
      </c>
      <c r="E172">
        <v>50</v>
      </c>
      <c r="AG172" t="s">
        <v>4571</v>
      </c>
      <c r="AH172">
        <v>5</v>
      </c>
      <c r="AI172">
        <v>316</v>
      </c>
      <c r="AK172" t="str">
        <f t="shared" si="2"/>
        <v>HP551-6200</v>
      </c>
    </row>
    <row r="173" spans="1:37" ht="15">
      <c r="A173" t="s">
        <v>6294</v>
      </c>
      <c r="B173" t="s">
        <v>4572</v>
      </c>
      <c r="C173" t="s">
        <v>68</v>
      </c>
      <c r="D173" t="s">
        <v>4573</v>
      </c>
      <c r="E173">
        <v>65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221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221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J173">
        <v>1.9053</v>
      </c>
      <c r="AK173" t="str">
        <f t="shared" si="2"/>
        <v>HP556-5000</v>
      </c>
    </row>
    <row r="174" spans="1:37" ht="15">
      <c r="A174" t="s">
        <v>6295</v>
      </c>
      <c r="B174" t="s">
        <v>4574</v>
      </c>
      <c r="C174" t="s">
        <v>68</v>
      </c>
      <c r="D174" t="s">
        <v>4573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1246</v>
      </c>
      <c r="L174">
        <v>35</v>
      </c>
      <c r="M174">
        <v>0</v>
      </c>
      <c r="N174">
        <v>0</v>
      </c>
      <c r="O174">
        <v>0</v>
      </c>
      <c r="P174">
        <v>0</v>
      </c>
      <c r="Q174">
        <v>1246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215</v>
      </c>
      <c r="AJ174">
        <v>5.3895999999999997</v>
      </c>
      <c r="AK174" t="str">
        <f t="shared" si="2"/>
        <v>HP556-6200</v>
      </c>
    </row>
    <row r="175" spans="1:37" ht="15">
      <c r="A175" t="s">
        <v>1000</v>
      </c>
      <c r="B175" t="s">
        <v>1001</v>
      </c>
      <c r="C175" t="s">
        <v>267</v>
      </c>
      <c r="D175" t="s">
        <v>609</v>
      </c>
      <c r="E175">
        <v>70</v>
      </c>
      <c r="F175">
        <v>4.2</v>
      </c>
      <c r="G175">
        <v>201</v>
      </c>
      <c r="H175">
        <v>517</v>
      </c>
      <c r="I175">
        <v>540</v>
      </c>
      <c r="J175">
        <v>442</v>
      </c>
      <c r="K175">
        <v>8895</v>
      </c>
      <c r="L175">
        <v>215</v>
      </c>
      <c r="M175">
        <v>0</v>
      </c>
      <c r="N175">
        <v>167</v>
      </c>
      <c r="O175">
        <v>0</v>
      </c>
      <c r="P175">
        <v>0</v>
      </c>
      <c r="Q175">
        <v>8728</v>
      </c>
      <c r="R175">
        <v>697</v>
      </c>
      <c r="S175">
        <v>0</v>
      </c>
      <c r="T175">
        <v>0</v>
      </c>
      <c r="U175">
        <v>1552</v>
      </c>
      <c r="V175">
        <v>164</v>
      </c>
      <c r="W175">
        <v>694</v>
      </c>
      <c r="X175">
        <v>827</v>
      </c>
      <c r="Y175">
        <v>202</v>
      </c>
      <c r="Z175">
        <v>196</v>
      </c>
      <c r="AA175">
        <v>478</v>
      </c>
      <c r="AB175">
        <v>212</v>
      </c>
      <c r="AC175">
        <v>0</v>
      </c>
      <c r="AD175">
        <v>982</v>
      </c>
      <c r="AE175">
        <v>5307</v>
      </c>
      <c r="AF175">
        <v>10395</v>
      </c>
      <c r="AG175">
        <v>4.5061</v>
      </c>
      <c r="AK175" t="str">
        <f t="shared" si="2"/>
        <v>HP557-5000</v>
      </c>
    </row>
    <row r="176" spans="1:37" ht="15">
      <c r="A176" t="s">
        <v>1002</v>
      </c>
      <c r="B176" t="s">
        <v>1001</v>
      </c>
      <c r="C176" t="s">
        <v>267</v>
      </c>
      <c r="D176" t="s">
        <v>609</v>
      </c>
      <c r="E176">
        <v>70</v>
      </c>
      <c r="F176">
        <v>3.9</v>
      </c>
      <c r="G176">
        <v>0</v>
      </c>
      <c r="H176">
        <v>183</v>
      </c>
      <c r="I176">
        <v>176</v>
      </c>
      <c r="J176">
        <v>228</v>
      </c>
      <c r="K176">
        <v>2827</v>
      </c>
      <c r="L176">
        <v>121</v>
      </c>
      <c r="M176">
        <v>0</v>
      </c>
      <c r="N176">
        <v>0</v>
      </c>
      <c r="O176">
        <v>0</v>
      </c>
      <c r="P176">
        <v>0</v>
      </c>
      <c r="Q176">
        <v>2827</v>
      </c>
      <c r="R176">
        <v>0</v>
      </c>
      <c r="S176">
        <v>0</v>
      </c>
      <c r="T176">
        <v>326</v>
      </c>
      <c r="U176">
        <v>222</v>
      </c>
      <c r="V176">
        <v>193</v>
      </c>
      <c r="W176">
        <v>317</v>
      </c>
      <c r="X176">
        <v>0</v>
      </c>
      <c r="Y176">
        <v>350</v>
      </c>
      <c r="Z176">
        <v>470</v>
      </c>
      <c r="AA176">
        <v>0</v>
      </c>
      <c r="AB176">
        <v>0</v>
      </c>
      <c r="AC176">
        <v>608</v>
      </c>
      <c r="AD176">
        <v>249</v>
      </c>
      <c r="AE176">
        <v>2735</v>
      </c>
      <c r="AF176">
        <v>2478</v>
      </c>
      <c r="AJ176">
        <v>4.5061</v>
      </c>
      <c r="AK176" t="str">
        <f t="shared" si="2"/>
        <v>HP557-6200</v>
      </c>
    </row>
    <row r="177" spans="1:37" ht="15">
      <c r="A177" t="s">
        <v>1003</v>
      </c>
      <c r="B177" t="s">
        <v>1004</v>
      </c>
      <c r="C177" t="s">
        <v>101</v>
      </c>
      <c r="D177" t="s">
        <v>1005</v>
      </c>
      <c r="E177">
        <v>50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1421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1421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J177">
        <v>0</v>
      </c>
      <c r="AK177" t="str">
        <f t="shared" si="2"/>
        <v>HP563-5000</v>
      </c>
    </row>
    <row r="178" spans="1:37" ht="15">
      <c r="A178" t="s">
        <v>1006</v>
      </c>
      <c r="B178" t="s">
        <v>1004</v>
      </c>
      <c r="C178" t="s">
        <v>101</v>
      </c>
      <c r="D178" t="s">
        <v>1005</v>
      </c>
      <c r="E178">
        <v>50</v>
      </c>
      <c r="F178">
        <v>0.1</v>
      </c>
      <c r="G178">
        <v>0</v>
      </c>
      <c r="H178">
        <v>595</v>
      </c>
      <c r="I178">
        <v>528</v>
      </c>
      <c r="J178">
        <v>509</v>
      </c>
      <c r="K178">
        <v>300</v>
      </c>
      <c r="L178">
        <v>186</v>
      </c>
      <c r="M178">
        <v>0</v>
      </c>
      <c r="N178">
        <v>0</v>
      </c>
      <c r="O178">
        <v>0</v>
      </c>
      <c r="P178">
        <v>0</v>
      </c>
      <c r="Q178">
        <v>300</v>
      </c>
      <c r="R178">
        <v>522</v>
      </c>
      <c r="S178">
        <v>693</v>
      </c>
      <c r="T178">
        <v>0</v>
      </c>
      <c r="U178">
        <v>1093</v>
      </c>
      <c r="V178">
        <v>200</v>
      </c>
      <c r="W178">
        <v>194</v>
      </c>
      <c r="X178">
        <v>986</v>
      </c>
      <c r="Y178">
        <v>0</v>
      </c>
      <c r="Z178">
        <v>1049</v>
      </c>
      <c r="AA178">
        <v>0</v>
      </c>
      <c r="AB178">
        <v>962</v>
      </c>
      <c r="AC178">
        <v>747</v>
      </c>
      <c r="AD178">
        <v>187</v>
      </c>
      <c r="AE178">
        <v>6111</v>
      </c>
      <c r="AF178">
        <v>5420</v>
      </c>
      <c r="AG178">
        <v>3.0409000000000002</v>
      </c>
      <c r="AK178" t="str">
        <f t="shared" si="2"/>
        <v>HP563-6200</v>
      </c>
    </row>
    <row r="179" spans="1:37" ht="15">
      <c r="A179" t="s">
        <v>1007</v>
      </c>
      <c r="B179" t="s">
        <v>1008</v>
      </c>
      <c r="C179" t="s">
        <v>992</v>
      </c>
      <c r="D179" t="s">
        <v>1009</v>
      </c>
      <c r="E179">
        <v>50</v>
      </c>
      <c r="F179">
        <v>7</v>
      </c>
      <c r="G179">
        <v>0</v>
      </c>
      <c r="H179">
        <v>1522</v>
      </c>
      <c r="I179">
        <v>1770</v>
      </c>
      <c r="J179">
        <v>2097</v>
      </c>
      <c r="K179">
        <v>42603</v>
      </c>
      <c r="L179">
        <v>114</v>
      </c>
      <c r="M179">
        <v>127</v>
      </c>
      <c r="N179">
        <v>0</v>
      </c>
      <c r="O179">
        <v>0</v>
      </c>
      <c r="P179">
        <v>0</v>
      </c>
      <c r="Q179">
        <v>42603</v>
      </c>
      <c r="R179">
        <v>2339</v>
      </c>
      <c r="S179">
        <v>855</v>
      </c>
      <c r="T179">
        <v>1757</v>
      </c>
      <c r="U179">
        <v>1955</v>
      </c>
      <c r="V179">
        <v>1276</v>
      </c>
      <c r="W179">
        <v>1193</v>
      </c>
      <c r="X179">
        <v>3585</v>
      </c>
      <c r="Y179">
        <v>2373</v>
      </c>
      <c r="Z179">
        <v>3291</v>
      </c>
      <c r="AA179">
        <v>1576</v>
      </c>
      <c r="AB179">
        <v>2119</v>
      </c>
      <c r="AC179">
        <v>2190</v>
      </c>
      <c r="AD179">
        <v>2993</v>
      </c>
      <c r="AE179">
        <v>25163</v>
      </c>
      <c r="AF179">
        <v>34041</v>
      </c>
      <c r="AJ179">
        <v>2.8087</v>
      </c>
      <c r="AK179" t="str">
        <f t="shared" si="2"/>
        <v>HP565-5000</v>
      </c>
    </row>
    <row r="180" spans="1:37" ht="15">
      <c r="A180" t="s">
        <v>1010</v>
      </c>
      <c r="B180" t="s">
        <v>1008</v>
      </c>
      <c r="C180" t="s">
        <v>992</v>
      </c>
      <c r="D180" t="s">
        <v>1009</v>
      </c>
      <c r="E180">
        <v>50</v>
      </c>
      <c r="F180">
        <v>1</v>
      </c>
      <c r="G180">
        <v>48</v>
      </c>
      <c r="H180">
        <v>1223</v>
      </c>
      <c r="I180">
        <v>1182</v>
      </c>
      <c r="J180">
        <v>1404</v>
      </c>
      <c r="K180">
        <v>5051</v>
      </c>
      <c r="L180">
        <v>422</v>
      </c>
      <c r="M180">
        <v>0</v>
      </c>
      <c r="N180">
        <v>40</v>
      </c>
      <c r="O180">
        <v>0</v>
      </c>
      <c r="P180">
        <v>0</v>
      </c>
      <c r="Q180">
        <v>5011</v>
      </c>
      <c r="R180">
        <v>2086</v>
      </c>
      <c r="S180">
        <v>262</v>
      </c>
      <c r="T180">
        <v>1581</v>
      </c>
      <c r="U180">
        <v>1825</v>
      </c>
      <c r="V180">
        <v>960</v>
      </c>
      <c r="W180">
        <v>1213</v>
      </c>
      <c r="X180">
        <v>1248</v>
      </c>
      <c r="Y180">
        <v>988</v>
      </c>
      <c r="Z180">
        <v>1085</v>
      </c>
      <c r="AA180">
        <v>1506</v>
      </c>
      <c r="AB180">
        <v>842</v>
      </c>
      <c r="AC180">
        <v>2345</v>
      </c>
      <c r="AD180">
        <v>2996</v>
      </c>
      <c r="AE180">
        <v>16851</v>
      </c>
      <c r="AF180">
        <v>14960</v>
      </c>
      <c r="AG180">
        <v>2.8087</v>
      </c>
      <c r="AK180" t="str">
        <f t="shared" si="2"/>
        <v>HP565-6200</v>
      </c>
    </row>
    <row r="181" spans="1:37" ht="15">
      <c r="A181" t="s">
        <v>3935</v>
      </c>
      <c r="B181" t="s">
        <v>1012</v>
      </c>
      <c r="C181" t="s">
        <v>101</v>
      </c>
      <c r="D181" t="s">
        <v>609</v>
      </c>
      <c r="E181">
        <v>75</v>
      </c>
      <c r="F181">
        <v>0</v>
      </c>
      <c r="G181">
        <v>80</v>
      </c>
      <c r="H181">
        <v>448</v>
      </c>
      <c r="I181">
        <v>336</v>
      </c>
      <c r="J181">
        <v>183</v>
      </c>
      <c r="K181">
        <v>0</v>
      </c>
      <c r="L181">
        <v>87</v>
      </c>
      <c r="M181">
        <v>0</v>
      </c>
      <c r="N181">
        <v>67</v>
      </c>
      <c r="O181">
        <v>0</v>
      </c>
      <c r="P181">
        <v>0</v>
      </c>
      <c r="Q181">
        <v>-67</v>
      </c>
      <c r="R181">
        <v>278</v>
      </c>
      <c r="S181">
        <v>227</v>
      </c>
      <c r="T181">
        <v>643</v>
      </c>
      <c r="U181">
        <v>474</v>
      </c>
      <c r="V181">
        <v>232</v>
      </c>
      <c r="W181">
        <v>0</v>
      </c>
      <c r="X181">
        <v>440</v>
      </c>
      <c r="Y181">
        <v>0</v>
      </c>
      <c r="Z181">
        <v>0</v>
      </c>
      <c r="AA181">
        <v>0</v>
      </c>
      <c r="AB181">
        <v>0</v>
      </c>
      <c r="AC181">
        <v>97</v>
      </c>
      <c r="AD181">
        <v>88</v>
      </c>
      <c r="AE181">
        <v>2201</v>
      </c>
      <c r="AF181">
        <v>1818</v>
      </c>
      <c r="AJ181">
        <v>3.8007</v>
      </c>
      <c r="AK181" t="str">
        <f t="shared" si="2"/>
        <v>HP568-5000</v>
      </c>
    </row>
    <row r="182" spans="1:37" ht="15">
      <c r="A182" t="s">
        <v>1011</v>
      </c>
      <c r="B182" t="s">
        <v>1012</v>
      </c>
      <c r="C182" t="s">
        <v>101</v>
      </c>
      <c r="D182" t="s">
        <v>609</v>
      </c>
      <c r="E182">
        <v>75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624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624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369</v>
      </c>
      <c r="AG182">
        <v>5.7168999999999999</v>
      </c>
      <c r="AK182" t="str">
        <f t="shared" si="2"/>
        <v>HP568-6200</v>
      </c>
    </row>
    <row r="183" spans="1:37" ht="15">
      <c r="A183" t="s">
        <v>1013</v>
      </c>
      <c r="B183" t="s">
        <v>1014</v>
      </c>
      <c r="C183" t="s">
        <v>68</v>
      </c>
      <c r="D183" t="s">
        <v>609</v>
      </c>
      <c r="E183">
        <v>65</v>
      </c>
      <c r="F183">
        <v>0.7</v>
      </c>
      <c r="G183">
        <v>0</v>
      </c>
      <c r="H183">
        <v>83</v>
      </c>
      <c r="I183">
        <v>86</v>
      </c>
      <c r="J183">
        <v>70</v>
      </c>
      <c r="K183">
        <v>236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236</v>
      </c>
      <c r="R183">
        <v>0</v>
      </c>
      <c r="S183">
        <v>0</v>
      </c>
      <c r="T183">
        <v>248</v>
      </c>
      <c r="U183">
        <v>0</v>
      </c>
      <c r="V183">
        <v>0</v>
      </c>
      <c r="W183">
        <v>265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325</v>
      </c>
      <c r="AD183">
        <v>0</v>
      </c>
      <c r="AE183">
        <v>838</v>
      </c>
      <c r="AF183">
        <v>644</v>
      </c>
      <c r="AJ183">
        <v>6.7283999999999997</v>
      </c>
      <c r="AK183" t="str">
        <f t="shared" si="2"/>
        <v>HP569-5000</v>
      </c>
    </row>
    <row r="184" spans="1:37" ht="15">
      <c r="A184" t="s">
        <v>6296</v>
      </c>
      <c r="B184" t="s">
        <v>1014</v>
      </c>
      <c r="C184" t="s">
        <v>68</v>
      </c>
      <c r="D184" t="s">
        <v>609</v>
      </c>
      <c r="E184">
        <v>65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840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207</v>
      </c>
      <c r="AJ184">
        <v>6.7283999999999997</v>
      </c>
      <c r="AK184" t="str">
        <f t="shared" si="2"/>
        <v>HP569-6200</v>
      </c>
    </row>
    <row r="185" spans="1:37" ht="15">
      <c r="A185" t="s">
        <v>1015</v>
      </c>
      <c r="B185" t="s">
        <v>1016</v>
      </c>
      <c r="C185" t="s">
        <v>68</v>
      </c>
      <c r="D185" t="s">
        <v>1017</v>
      </c>
      <c r="E185">
        <v>65</v>
      </c>
      <c r="F185">
        <v>0.9</v>
      </c>
      <c r="G185">
        <v>0</v>
      </c>
      <c r="H185">
        <v>286</v>
      </c>
      <c r="I185">
        <v>168</v>
      </c>
      <c r="J185">
        <v>246</v>
      </c>
      <c r="K185">
        <v>1021</v>
      </c>
      <c r="L185">
        <v>60</v>
      </c>
      <c r="M185">
        <v>0</v>
      </c>
      <c r="N185">
        <v>0</v>
      </c>
      <c r="O185">
        <v>0</v>
      </c>
      <c r="P185">
        <v>0</v>
      </c>
      <c r="Q185">
        <v>1021</v>
      </c>
      <c r="R185">
        <v>0</v>
      </c>
      <c r="S185">
        <v>146</v>
      </c>
      <c r="T185">
        <v>146</v>
      </c>
      <c r="U185">
        <v>566</v>
      </c>
      <c r="V185">
        <v>0</v>
      </c>
      <c r="W185">
        <v>0</v>
      </c>
      <c r="X185">
        <v>148</v>
      </c>
      <c r="Y185">
        <v>445</v>
      </c>
      <c r="Z185">
        <v>0</v>
      </c>
      <c r="AA185">
        <v>0</v>
      </c>
      <c r="AB185">
        <v>1317</v>
      </c>
      <c r="AC185">
        <v>0</v>
      </c>
      <c r="AD185">
        <v>188</v>
      </c>
      <c r="AE185">
        <v>2956</v>
      </c>
      <c r="AF185">
        <v>1770</v>
      </c>
      <c r="AG185">
        <v>6.6468999999999996</v>
      </c>
      <c r="AK185" t="str">
        <f t="shared" si="2"/>
        <v>HP596-5000</v>
      </c>
    </row>
    <row r="186" spans="1:37" ht="15">
      <c r="A186" t="s">
        <v>6297</v>
      </c>
      <c r="B186" t="s">
        <v>1016</v>
      </c>
      <c r="C186" t="s">
        <v>68</v>
      </c>
      <c r="D186" t="s">
        <v>1017</v>
      </c>
      <c r="E186">
        <v>65</v>
      </c>
      <c r="F186">
        <v>0</v>
      </c>
      <c r="G186">
        <v>0</v>
      </c>
      <c r="H186">
        <v>0</v>
      </c>
      <c r="I186">
        <v>59</v>
      </c>
      <c r="J186">
        <v>30</v>
      </c>
      <c r="K186">
        <v>1255</v>
      </c>
      <c r="L186">
        <v>75</v>
      </c>
      <c r="M186">
        <v>0</v>
      </c>
      <c r="N186">
        <v>0</v>
      </c>
      <c r="O186">
        <v>0</v>
      </c>
      <c r="P186">
        <v>0</v>
      </c>
      <c r="Q186">
        <v>1255</v>
      </c>
      <c r="R186">
        <v>0</v>
      </c>
      <c r="S186">
        <v>0</v>
      </c>
      <c r="T186">
        <v>0</v>
      </c>
      <c r="U186">
        <v>0</v>
      </c>
      <c r="V186">
        <v>354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354</v>
      </c>
      <c r="AF186">
        <v>164</v>
      </c>
      <c r="AJ186">
        <v>6.6468999999999996</v>
      </c>
      <c r="AK186" t="str">
        <f t="shared" si="2"/>
        <v>HP596-6200</v>
      </c>
    </row>
    <row r="187" spans="1:37" ht="15">
      <c r="A187" t="s">
        <v>3566</v>
      </c>
      <c r="B187" t="s">
        <v>1019</v>
      </c>
      <c r="C187" t="s">
        <v>267</v>
      </c>
      <c r="D187" t="s">
        <v>1020</v>
      </c>
      <c r="E187">
        <v>65</v>
      </c>
      <c r="F187">
        <v>4.5999999999999996</v>
      </c>
      <c r="G187">
        <v>0</v>
      </c>
      <c r="H187">
        <v>104</v>
      </c>
      <c r="I187">
        <v>164</v>
      </c>
      <c r="J187">
        <v>140</v>
      </c>
      <c r="K187">
        <v>1894</v>
      </c>
      <c r="L187">
        <v>57</v>
      </c>
      <c r="M187">
        <v>0</v>
      </c>
      <c r="N187">
        <v>0</v>
      </c>
      <c r="O187">
        <v>0</v>
      </c>
      <c r="P187">
        <v>0</v>
      </c>
      <c r="Q187">
        <v>1894</v>
      </c>
      <c r="R187">
        <v>0</v>
      </c>
      <c r="S187">
        <v>0</v>
      </c>
      <c r="T187">
        <v>312</v>
      </c>
      <c r="U187">
        <v>0</v>
      </c>
      <c r="V187">
        <v>355</v>
      </c>
      <c r="W187">
        <v>315</v>
      </c>
      <c r="X187">
        <v>0</v>
      </c>
      <c r="Y187">
        <v>136</v>
      </c>
      <c r="Z187">
        <v>258</v>
      </c>
      <c r="AA187">
        <v>0</v>
      </c>
      <c r="AB187">
        <v>212</v>
      </c>
      <c r="AC187">
        <v>0</v>
      </c>
      <c r="AD187">
        <v>97</v>
      </c>
      <c r="AE187">
        <v>1685</v>
      </c>
      <c r="AF187">
        <v>2013</v>
      </c>
      <c r="AG187">
        <v>5.2249999999999996</v>
      </c>
      <c r="AK187" t="str">
        <f t="shared" si="2"/>
        <v>HP597-5000</v>
      </c>
    </row>
    <row r="188" spans="1:37" ht="15">
      <c r="A188" t="s">
        <v>1018</v>
      </c>
      <c r="B188" t="s">
        <v>1019</v>
      </c>
      <c r="C188" t="s">
        <v>267</v>
      </c>
      <c r="D188" t="s">
        <v>1020</v>
      </c>
      <c r="E188">
        <v>65</v>
      </c>
      <c r="F188">
        <v>2.2999999999999998</v>
      </c>
      <c r="G188">
        <v>0</v>
      </c>
      <c r="H188">
        <v>85</v>
      </c>
      <c r="I188">
        <v>43</v>
      </c>
      <c r="J188">
        <v>21</v>
      </c>
      <c r="K188">
        <v>778</v>
      </c>
      <c r="L188">
        <v>163</v>
      </c>
      <c r="M188">
        <v>0</v>
      </c>
      <c r="N188">
        <v>0</v>
      </c>
      <c r="O188">
        <v>0</v>
      </c>
      <c r="P188">
        <v>0</v>
      </c>
      <c r="Q188">
        <v>778</v>
      </c>
      <c r="R188">
        <v>0</v>
      </c>
      <c r="S188">
        <v>0</v>
      </c>
      <c r="T188">
        <v>256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256</v>
      </c>
      <c r="AF188">
        <v>0</v>
      </c>
      <c r="AJ188">
        <v>3.1297000000000001</v>
      </c>
      <c r="AK188" t="str">
        <f t="shared" si="2"/>
        <v>HP597-6200</v>
      </c>
    </row>
    <row r="189" spans="1:37" ht="15">
      <c r="A189" t="s">
        <v>1021</v>
      </c>
      <c r="B189" t="s">
        <v>1022</v>
      </c>
      <c r="C189" t="s">
        <v>68</v>
      </c>
      <c r="D189" t="s">
        <v>1023</v>
      </c>
      <c r="E189">
        <v>65</v>
      </c>
      <c r="F189">
        <v>0.4</v>
      </c>
      <c r="G189">
        <v>0</v>
      </c>
      <c r="H189">
        <v>209</v>
      </c>
      <c r="I189">
        <v>178</v>
      </c>
      <c r="J189">
        <v>212</v>
      </c>
      <c r="K189">
        <v>362</v>
      </c>
      <c r="L189">
        <v>149</v>
      </c>
      <c r="M189">
        <v>0</v>
      </c>
      <c r="N189">
        <v>0</v>
      </c>
      <c r="O189">
        <v>0</v>
      </c>
      <c r="P189">
        <v>0</v>
      </c>
      <c r="Q189">
        <v>362</v>
      </c>
      <c r="R189">
        <v>187</v>
      </c>
      <c r="S189">
        <v>0</v>
      </c>
      <c r="T189">
        <v>478</v>
      </c>
      <c r="U189">
        <v>150</v>
      </c>
      <c r="V189">
        <v>0</v>
      </c>
      <c r="W189">
        <v>0</v>
      </c>
      <c r="X189">
        <v>439</v>
      </c>
      <c r="Y189">
        <v>237</v>
      </c>
      <c r="Z189">
        <v>45</v>
      </c>
      <c r="AA189">
        <v>513</v>
      </c>
      <c r="AB189">
        <v>0</v>
      </c>
      <c r="AC189">
        <v>399</v>
      </c>
      <c r="AD189">
        <v>286</v>
      </c>
      <c r="AE189">
        <v>2547</v>
      </c>
      <c r="AF189">
        <v>1743</v>
      </c>
      <c r="AJ189">
        <v>6.9523000000000001</v>
      </c>
      <c r="AK189" t="str">
        <f t="shared" si="2"/>
        <v>HP599-5000</v>
      </c>
    </row>
    <row r="190" spans="1:37" ht="15">
      <c r="A190" t="s">
        <v>1024</v>
      </c>
      <c r="B190" t="s">
        <v>1022</v>
      </c>
      <c r="C190" t="s">
        <v>68</v>
      </c>
      <c r="D190" t="s">
        <v>1025</v>
      </c>
      <c r="E190">
        <v>65</v>
      </c>
      <c r="F190">
        <v>2.6</v>
      </c>
      <c r="G190">
        <v>0</v>
      </c>
      <c r="H190">
        <v>345</v>
      </c>
      <c r="I190">
        <v>353</v>
      </c>
      <c r="J190">
        <v>601</v>
      </c>
      <c r="K190">
        <v>3559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3559</v>
      </c>
      <c r="R190">
        <v>255</v>
      </c>
      <c r="S190">
        <v>0</v>
      </c>
      <c r="T190">
        <v>1036</v>
      </c>
      <c r="U190">
        <v>0</v>
      </c>
      <c r="V190">
        <v>723</v>
      </c>
      <c r="W190">
        <v>0</v>
      </c>
      <c r="X190">
        <v>361</v>
      </c>
      <c r="Y190">
        <v>2393</v>
      </c>
      <c r="Z190">
        <v>0</v>
      </c>
      <c r="AA190">
        <v>485</v>
      </c>
      <c r="AB190">
        <v>1734</v>
      </c>
      <c r="AC190">
        <v>370</v>
      </c>
      <c r="AD190">
        <v>110</v>
      </c>
      <c r="AE190">
        <v>7212</v>
      </c>
      <c r="AF190">
        <v>891</v>
      </c>
      <c r="AG190">
        <v>6.9523000000000001</v>
      </c>
      <c r="AK190" t="str">
        <f t="shared" si="2"/>
        <v>HP599-6200</v>
      </c>
    </row>
    <row r="191" spans="1:37" ht="15">
      <c r="A191" t="s">
        <v>1026</v>
      </c>
      <c r="B191" t="s">
        <v>1027</v>
      </c>
      <c r="C191" t="s">
        <v>1028</v>
      </c>
      <c r="D191" t="s">
        <v>1029</v>
      </c>
      <c r="E191">
        <v>43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3210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3210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J191">
        <v>4.8846999999999996</v>
      </c>
      <c r="AK191" t="str">
        <f t="shared" si="2"/>
        <v>HP681-5000</v>
      </c>
    </row>
    <row r="192" spans="1:37" ht="15">
      <c r="A192" t="s">
        <v>1030</v>
      </c>
      <c r="B192" t="s">
        <v>1027</v>
      </c>
      <c r="C192" t="s">
        <v>1028</v>
      </c>
      <c r="D192" t="s">
        <v>609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2769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2769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6.8293999999999997</v>
      </c>
      <c r="AK192" t="str">
        <f t="shared" si="2"/>
        <v>HP681-6200</v>
      </c>
    </row>
    <row r="193" spans="1:37" ht="15">
      <c r="A193" t="s">
        <v>1031</v>
      </c>
      <c r="B193" t="s">
        <v>1032</v>
      </c>
      <c r="C193" t="s">
        <v>1028</v>
      </c>
      <c r="D193" t="s">
        <v>1033</v>
      </c>
      <c r="E193">
        <v>40</v>
      </c>
      <c r="F193">
        <v>0</v>
      </c>
      <c r="G193">
        <v>0</v>
      </c>
      <c r="H193">
        <v>0</v>
      </c>
      <c r="I193">
        <v>24</v>
      </c>
      <c r="J193">
        <v>27</v>
      </c>
      <c r="K193">
        <v>376</v>
      </c>
      <c r="L193">
        <v>87</v>
      </c>
      <c r="M193">
        <v>0</v>
      </c>
      <c r="N193">
        <v>0</v>
      </c>
      <c r="O193">
        <v>0</v>
      </c>
      <c r="P193">
        <v>0</v>
      </c>
      <c r="Q193">
        <v>376</v>
      </c>
      <c r="R193">
        <v>104</v>
      </c>
      <c r="S193">
        <v>0</v>
      </c>
      <c r="T193">
        <v>0</v>
      </c>
      <c r="U193">
        <v>0</v>
      </c>
      <c r="V193">
        <v>0</v>
      </c>
      <c r="W193">
        <v>143</v>
      </c>
      <c r="X193">
        <v>0</v>
      </c>
      <c r="Y193">
        <v>178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321</v>
      </c>
      <c r="AF193">
        <v>0</v>
      </c>
      <c r="AJ193">
        <v>5.4295999999999998</v>
      </c>
      <c r="AK193" t="str">
        <f t="shared" si="2"/>
        <v>HP682-5000</v>
      </c>
    </row>
    <row r="194" spans="1:37" ht="15">
      <c r="A194" t="s">
        <v>1034</v>
      </c>
      <c r="B194" t="s">
        <v>1032</v>
      </c>
      <c r="C194" t="s">
        <v>1028</v>
      </c>
      <c r="D194" t="s">
        <v>1035</v>
      </c>
      <c r="E194">
        <v>40</v>
      </c>
      <c r="F194">
        <v>0</v>
      </c>
      <c r="G194">
        <v>0</v>
      </c>
      <c r="H194">
        <v>0</v>
      </c>
      <c r="I194">
        <v>32</v>
      </c>
      <c r="J194">
        <v>16</v>
      </c>
      <c r="K194">
        <v>2995</v>
      </c>
      <c r="L194">
        <v>86</v>
      </c>
      <c r="M194">
        <v>0</v>
      </c>
      <c r="N194">
        <v>0</v>
      </c>
      <c r="O194">
        <v>0</v>
      </c>
      <c r="P194">
        <v>0</v>
      </c>
      <c r="Q194">
        <v>2995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189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189</v>
      </c>
      <c r="AF194">
        <v>251</v>
      </c>
      <c r="AJ194">
        <v>5.4295999999999998</v>
      </c>
      <c r="AK194" t="str">
        <f t="shared" si="2"/>
        <v>HP682-6200</v>
      </c>
    </row>
    <row r="195" spans="1:37" ht="15">
      <c r="A195" t="s">
        <v>1036</v>
      </c>
      <c r="B195" t="s">
        <v>1037</v>
      </c>
      <c r="C195" t="s">
        <v>313</v>
      </c>
      <c r="D195" t="s">
        <v>1038</v>
      </c>
      <c r="E195">
        <v>50</v>
      </c>
      <c r="F195">
        <v>0</v>
      </c>
      <c r="G195">
        <v>0</v>
      </c>
      <c r="H195">
        <v>31</v>
      </c>
      <c r="I195">
        <v>15</v>
      </c>
      <c r="J195">
        <v>8</v>
      </c>
      <c r="K195">
        <v>0</v>
      </c>
      <c r="L195">
        <v>47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92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92</v>
      </c>
      <c r="AF195">
        <v>204</v>
      </c>
      <c r="AJ195">
        <v>6.5942999999999996</v>
      </c>
      <c r="AK195" t="str">
        <f t="shared" si="2"/>
        <v>HP683-5000</v>
      </c>
    </row>
    <row r="196" spans="1:37" ht="15">
      <c r="A196" t="s">
        <v>1039</v>
      </c>
      <c r="B196" t="s">
        <v>1037</v>
      </c>
      <c r="C196" t="s">
        <v>313</v>
      </c>
      <c r="D196" t="s">
        <v>609</v>
      </c>
      <c r="E196">
        <v>50</v>
      </c>
      <c r="F196">
        <v>0.5</v>
      </c>
      <c r="G196">
        <v>0</v>
      </c>
      <c r="H196">
        <v>132</v>
      </c>
      <c r="I196">
        <v>66</v>
      </c>
      <c r="J196">
        <v>33</v>
      </c>
      <c r="K196">
        <v>289</v>
      </c>
      <c r="L196">
        <v>266</v>
      </c>
      <c r="M196">
        <v>0</v>
      </c>
      <c r="N196">
        <v>0</v>
      </c>
      <c r="O196">
        <v>0</v>
      </c>
      <c r="P196">
        <v>0</v>
      </c>
      <c r="Q196">
        <v>289</v>
      </c>
      <c r="R196">
        <v>0</v>
      </c>
      <c r="S196">
        <v>396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396</v>
      </c>
      <c r="AF196">
        <v>299</v>
      </c>
      <c r="AJ196">
        <v>6.6555</v>
      </c>
      <c r="AK196" t="str">
        <f t="shared" si="2"/>
        <v>HP683-6200</v>
      </c>
    </row>
    <row r="197" spans="1:37" ht="15">
      <c r="A197" t="s">
        <v>1040</v>
      </c>
      <c r="B197" t="s">
        <v>1041</v>
      </c>
      <c r="C197" t="s">
        <v>313</v>
      </c>
      <c r="D197" t="s">
        <v>1038</v>
      </c>
      <c r="E197">
        <v>45</v>
      </c>
      <c r="F197">
        <v>0</v>
      </c>
      <c r="G197">
        <v>0</v>
      </c>
      <c r="H197">
        <v>0</v>
      </c>
      <c r="I197">
        <v>50</v>
      </c>
      <c r="J197">
        <v>89</v>
      </c>
      <c r="K197">
        <v>646</v>
      </c>
      <c r="L197">
        <v>45</v>
      </c>
      <c r="M197">
        <v>0</v>
      </c>
      <c r="N197">
        <v>0</v>
      </c>
      <c r="O197">
        <v>0</v>
      </c>
      <c r="P197">
        <v>0</v>
      </c>
      <c r="Q197">
        <v>646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302</v>
      </c>
      <c r="Y197">
        <v>141</v>
      </c>
      <c r="Z197">
        <v>238</v>
      </c>
      <c r="AA197">
        <v>186</v>
      </c>
      <c r="AB197">
        <v>0</v>
      </c>
      <c r="AC197">
        <v>206</v>
      </c>
      <c r="AD197">
        <v>0</v>
      </c>
      <c r="AE197">
        <v>1073</v>
      </c>
      <c r="AF197">
        <v>320</v>
      </c>
      <c r="AG197">
        <v>7.0250000000000004</v>
      </c>
      <c r="AK197" t="str">
        <f t="shared" ref="AK197:AK260" si="3">MID(A197,4,10)</f>
        <v>HP684-5000</v>
      </c>
    </row>
    <row r="198" spans="1:37" ht="15">
      <c r="A198" t="s">
        <v>6298</v>
      </c>
      <c r="B198" t="s">
        <v>4575</v>
      </c>
      <c r="C198" t="s">
        <v>313</v>
      </c>
      <c r="D198" t="s">
        <v>4576</v>
      </c>
      <c r="E198">
        <v>45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1211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1211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J198">
        <v>6.0209999999999999</v>
      </c>
      <c r="AK198" t="str">
        <f t="shared" si="3"/>
        <v>HP685-6200</v>
      </c>
    </row>
    <row r="199" spans="1:37" ht="15">
      <c r="A199" t="s">
        <v>6299</v>
      </c>
      <c r="B199" t="s">
        <v>1044</v>
      </c>
      <c r="C199" t="s">
        <v>313</v>
      </c>
      <c r="D199" t="s">
        <v>609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350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350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5.2515000000000001</v>
      </c>
      <c r="AK199" t="str">
        <f t="shared" si="3"/>
        <v>HP686-6200</v>
      </c>
    </row>
    <row r="200" spans="1:37" ht="15">
      <c r="A200" t="s">
        <v>1045</v>
      </c>
      <c r="B200" t="s">
        <v>1046</v>
      </c>
      <c r="C200" t="s">
        <v>275</v>
      </c>
      <c r="D200" t="s">
        <v>1047</v>
      </c>
      <c r="E200">
        <v>43</v>
      </c>
      <c r="F200">
        <v>0.2</v>
      </c>
      <c r="G200">
        <v>1803</v>
      </c>
      <c r="H200">
        <v>525</v>
      </c>
      <c r="I200">
        <v>285</v>
      </c>
      <c r="J200">
        <v>211</v>
      </c>
      <c r="K200">
        <v>1901</v>
      </c>
      <c r="L200">
        <v>575</v>
      </c>
      <c r="M200">
        <v>0</v>
      </c>
      <c r="N200">
        <v>1502</v>
      </c>
      <c r="O200">
        <v>0</v>
      </c>
      <c r="P200">
        <v>0</v>
      </c>
      <c r="Q200">
        <v>399</v>
      </c>
      <c r="R200">
        <v>0</v>
      </c>
      <c r="S200">
        <v>1575</v>
      </c>
      <c r="T200">
        <v>0</v>
      </c>
      <c r="U200">
        <v>0</v>
      </c>
      <c r="V200">
        <v>132</v>
      </c>
      <c r="W200">
        <v>0</v>
      </c>
      <c r="X200">
        <v>0</v>
      </c>
      <c r="Y200">
        <v>0</v>
      </c>
      <c r="Z200">
        <v>293</v>
      </c>
      <c r="AA200">
        <v>134</v>
      </c>
      <c r="AB200">
        <v>0</v>
      </c>
      <c r="AC200">
        <v>398</v>
      </c>
      <c r="AD200">
        <v>0</v>
      </c>
      <c r="AE200">
        <v>2532</v>
      </c>
      <c r="AF200">
        <v>525</v>
      </c>
      <c r="AJ200">
        <v>6.4547999999999996</v>
      </c>
      <c r="AK200" t="str">
        <f t="shared" si="3"/>
        <v>HP687-5000</v>
      </c>
    </row>
    <row r="201" spans="1:37" ht="15">
      <c r="A201" t="s">
        <v>1048</v>
      </c>
      <c r="B201" t="s">
        <v>1046</v>
      </c>
      <c r="C201" t="s">
        <v>275</v>
      </c>
      <c r="D201" t="s">
        <v>1049</v>
      </c>
      <c r="E201">
        <v>43</v>
      </c>
      <c r="F201">
        <v>4.4000000000000004</v>
      </c>
      <c r="G201">
        <v>49</v>
      </c>
      <c r="H201">
        <v>30</v>
      </c>
      <c r="I201">
        <v>124</v>
      </c>
      <c r="J201">
        <v>106</v>
      </c>
      <c r="K201">
        <v>574</v>
      </c>
      <c r="L201">
        <v>93</v>
      </c>
      <c r="M201">
        <v>0</v>
      </c>
      <c r="N201">
        <v>41</v>
      </c>
      <c r="O201">
        <v>0</v>
      </c>
      <c r="P201">
        <v>0</v>
      </c>
      <c r="Q201">
        <v>533</v>
      </c>
      <c r="R201">
        <v>0</v>
      </c>
      <c r="S201">
        <v>0</v>
      </c>
      <c r="T201">
        <v>0</v>
      </c>
      <c r="U201">
        <v>90</v>
      </c>
      <c r="V201">
        <v>380</v>
      </c>
      <c r="W201">
        <v>275</v>
      </c>
      <c r="X201">
        <v>0</v>
      </c>
      <c r="Y201">
        <v>100</v>
      </c>
      <c r="Z201">
        <v>150</v>
      </c>
      <c r="AA201">
        <v>106</v>
      </c>
      <c r="AB201">
        <v>0</v>
      </c>
      <c r="AC201">
        <v>170</v>
      </c>
      <c r="AD201">
        <v>0</v>
      </c>
      <c r="AE201">
        <v>1271</v>
      </c>
      <c r="AF201">
        <v>1437</v>
      </c>
      <c r="AJ201">
        <v>7.6753999999999998</v>
      </c>
      <c r="AK201" t="str">
        <f t="shared" si="3"/>
        <v>HP687-6200</v>
      </c>
    </row>
    <row r="202" spans="1:37" ht="15">
      <c r="A202" t="s">
        <v>1050</v>
      </c>
      <c r="B202" t="s">
        <v>1051</v>
      </c>
      <c r="C202" t="s">
        <v>275</v>
      </c>
      <c r="D202" t="s">
        <v>1052</v>
      </c>
      <c r="E202">
        <v>45</v>
      </c>
      <c r="F202">
        <v>0</v>
      </c>
      <c r="G202">
        <v>0</v>
      </c>
      <c r="H202">
        <v>0</v>
      </c>
      <c r="I202">
        <v>0</v>
      </c>
      <c r="J202">
        <v>60</v>
      </c>
      <c r="K202">
        <v>1250</v>
      </c>
      <c r="L202">
        <v>14</v>
      </c>
      <c r="M202">
        <v>0</v>
      </c>
      <c r="N202">
        <v>0</v>
      </c>
      <c r="O202">
        <v>0</v>
      </c>
      <c r="P202">
        <v>0</v>
      </c>
      <c r="Q202">
        <v>1250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280</v>
      </c>
      <c r="AC202">
        <v>439</v>
      </c>
      <c r="AD202">
        <v>0</v>
      </c>
      <c r="AE202">
        <v>719</v>
      </c>
      <c r="AF202">
        <v>2063</v>
      </c>
      <c r="AJ202">
        <v>7.4215999999999998</v>
      </c>
      <c r="AK202" t="str">
        <f t="shared" si="3"/>
        <v>HP688-5000</v>
      </c>
    </row>
    <row r="203" spans="1:37" ht="15">
      <c r="A203" t="s">
        <v>1053</v>
      </c>
      <c r="B203" t="s">
        <v>1051</v>
      </c>
      <c r="C203" t="s">
        <v>275</v>
      </c>
      <c r="D203" t="s">
        <v>1052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163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163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926</v>
      </c>
      <c r="AJ203">
        <v>7.7374000000000001</v>
      </c>
      <c r="AK203" t="str">
        <f t="shared" si="3"/>
        <v>HP688-6200</v>
      </c>
    </row>
    <row r="204" spans="1:37" ht="15">
      <c r="A204" t="s">
        <v>1054</v>
      </c>
      <c r="B204" t="s">
        <v>1055</v>
      </c>
      <c r="C204" t="s">
        <v>275</v>
      </c>
      <c r="D204" t="s">
        <v>609</v>
      </c>
      <c r="E204">
        <v>43</v>
      </c>
      <c r="F204">
        <v>0</v>
      </c>
      <c r="G204">
        <v>0</v>
      </c>
      <c r="H204">
        <v>0</v>
      </c>
      <c r="I204">
        <v>37</v>
      </c>
      <c r="J204">
        <v>57</v>
      </c>
      <c r="K204">
        <v>1990</v>
      </c>
      <c r="L204">
        <v>56</v>
      </c>
      <c r="M204">
        <v>0</v>
      </c>
      <c r="N204">
        <v>0</v>
      </c>
      <c r="O204">
        <v>0</v>
      </c>
      <c r="P204">
        <v>0</v>
      </c>
      <c r="Q204">
        <v>1990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219</v>
      </c>
      <c r="Y204">
        <v>0</v>
      </c>
      <c r="Z204">
        <v>464</v>
      </c>
      <c r="AA204">
        <v>0</v>
      </c>
      <c r="AB204">
        <v>0</v>
      </c>
      <c r="AC204">
        <v>0</v>
      </c>
      <c r="AD204">
        <v>0</v>
      </c>
      <c r="AE204">
        <v>683</v>
      </c>
      <c r="AF204">
        <v>1283</v>
      </c>
      <c r="AJ204">
        <v>7.8750999999999998</v>
      </c>
      <c r="AK204" t="str">
        <f t="shared" si="3"/>
        <v>HP689-5000</v>
      </c>
    </row>
    <row r="205" spans="1:37" ht="15">
      <c r="A205" t="s">
        <v>1057</v>
      </c>
      <c r="B205" t="s">
        <v>1058</v>
      </c>
      <c r="C205" t="s">
        <v>275</v>
      </c>
      <c r="D205" t="s">
        <v>609</v>
      </c>
      <c r="E205">
        <v>50</v>
      </c>
      <c r="F205">
        <v>0</v>
      </c>
      <c r="G205">
        <v>0</v>
      </c>
      <c r="H205">
        <v>83</v>
      </c>
      <c r="I205">
        <v>70</v>
      </c>
      <c r="J205">
        <v>83</v>
      </c>
      <c r="K205">
        <v>0</v>
      </c>
      <c r="L205">
        <v>140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260</v>
      </c>
      <c r="S205">
        <v>0</v>
      </c>
      <c r="T205">
        <v>0</v>
      </c>
      <c r="U205">
        <v>249</v>
      </c>
      <c r="V205">
        <v>0</v>
      </c>
      <c r="W205">
        <v>172</v>
      </c>
      <c r="X205">
        <v>0</v>
      </c>
      <c r="Y205">
        <v>0</v>
      </c>
      <c r="Z205">
        <v>103</v>
      </c>
      <c r="AA205">
        <v>205</v>
      </c>
      <c r="AB205">
        <v>136</v>
      </c>
      <c r="AC205">
        <v>136</v>
      </c>
      <c r="AD205">
        <v>0</v>
      </c>
      <c r="AE205">
        <v>1001</v>
      </c>
      <c r="AF205">
        <v>1057</v>
      </c>
      <c r="AG205">
        <v>8.3257999999999992</v>
      </c>
      <c r="AK205" t="str">
        <f t="shared" si="3"/>
        <v>HP690-5000</v>
      </c>
    </row>
    <row r="206" spans="1:37" ht="15">
      <c r="A206" t="s">
        <v>4577</v>
      </c>
      <c r="B206" t="s">
        <v>1058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0</v>
      </c>
      <c r="I206">
        <v>32</v>
      </c>
      <c r="J206">
        <v>16</v>
      </c>
      <c r="K206">
        <v>274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274</v>
      </c>
      <c r="R206">
        <v>0</v>
      </c>
      <c r="S206">
        <v>0</v>
      </c>
      <c r="T206">
        <v>0</v>
      </c>
      <c r="U206">
        <v>0</v>
      </c>
      <c r="V206">
        <v>190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190</v>
      </c>
      <c r="AF206">
        <v>0</v>
      </c>
      <c r="AG206">
        <v>8.8463999999999992</v>
      </c>
      <c r="AK206" t="str">
        <f t="shared" si="3"/>
        <v>HP690-6200</v>
      </c>
    </row>
    <row r="207" spans="1:37" ht="15">
      <c r="A207" t="s">
        <v>1062</v>
      </c>
      <c r="B207" t="s">
        <v>1063</v>
      </c>
      <c r="C207" t="s">
        <v>110</v>
      </c>
      <c r="D207" t="s">
        <v>1064</v>
      </c>
      <c r="E207">
        <v>45</v>
      </c>
      <c r="F207">
        <v>7</v>
      </c>
      <c r="G207">
        <v>0</v>
      </c>
      <c r="H207">
        <v>47</v>
      </c>
      <c r="I207">
        <v>41</v>
      </c>
      <c r="J207">
        <v>43</v>
      </c>
      <c r="K207">
        <v>1320</v>
      </c>
      <c r="L207">
        <v>12</v>
      </c>
      <c r="M207">
        <v>0</v>
      </c>
      <c r="N207">
        <v>0</v>
      </c>
      <c r="O207">
        <v>0</v>
      </c>
      <c r="P207">
        <v>0</v>
      </c>
      <c r="Q207">
        <v>1320</v>
      </c>
      <c r="R207">
        <v>0</v>
      </c>
      <c r="S207">
        <v>0</v>
      </c>
      <c r="T207">
        <v>142</v>
      </c>
      <c r="U207">
        <v>0</v>
      </c>
      <c r="V207">
        <v>102</v>
      </c>
      <c r="W207">
        <v>0</v>
      </c>
      <c r="X207">
        <v>0</v>
      </c>
      <c r="Y207">
        <v>0</v>
      </c>
      <c r="Z207">
        <v>168</v>
      </c>
      <c r="AA207">
        <v>0</v>
      </c>
      <c r="AB207">
        <v>98</v>
      </c>
      <c r="AC207">
        <v>0</v>
      </c>
      <c r="AD207">
        <v>0</v>
      </c>
      <c r="AE207">
        <v>510</v>
      </c>
      <c r="AF207">
        <v>2045</v>
      </c>
      <c r="AJ207">
        <v>5.3137999999999996</v>
      </c>
      <c r="AK207" t="str">
        <f t="shared" si="3"/>
        <v>HP767-5000</v>
      </c>
    </row>
    <row r="208" spans="1:37" ht="15">
      <c r="A208" t="s">
        <v>1065</v>
      </c>
      <c r="B208" t="s">
        <v>1063</v>
      </c>
      <c r="C208" t="s">
        <v>110</v>
      </c>
      <c r="D208" t="s">
        <v>1064</v>
      </c>
      <c r="E208">
        <v>45</v>
      </c>
      <c r="F208">
        <v>5.0999999999999996</v>
      </c>
      <c r="G208">
        <v>0</v>
      </c>
      <c r="H208">
        <v>250</v>
      </c>
      <c r="I208">
        <v>244</v>
      </c>
      <c r="J208">
        <v>382</v>
      </c>
      <c r="K208">
        <v>5085</v>
      </c>
      <c r="L208">
        <v>868</v>
      </c>
      <c r="M208">
        <v>0</v>
      </c>
      <c r="N208">
        <v>0</v>
      </c>
      <c r="O208">
        <v>0</v>
      </c>
      <c r="P208">
        <v>0</v>
      </c>
      <c r="Q208">
        <v>5085</v>
      </c>
      <c r="R208">
        <v>1182</v>
      </c>
      <c r="S208">
        <v>94</v>
      </c>
      <c r="T208">
        <v>214</v>
      </c>
      <c r="U208">
        <v>441</v>
      </c>
      <c r="V208">
        <v>535</v>
      </c>
      <c r="W208">
        <v>178</v>
      </c>
      <c r="X208">
        <v>0</v>
      </c>
      <c r="Y208">
        <v>810</v>
      </c>
      <c r="Z208">
        <v>1121</v>
      </c>
      <c r="AA208">
        <v>398</v>
      </c>
      <c r="AB208">
        <v>280</v>
      </c>
      <c r="AC208">
        <v>221</v>
      </c>
      <c r="AD208">
        <v>289</v>
      </c>
      <c r="AE208">
        <v>4581</v>
      </c>
      <c r="AF208">
        <v>8929</v>
      </c>
      <c r="AG208">
        <v>5.3137999999999996</v>
      </c>
      <c r="AK208" t="str">
        <f t="shared" si="3"/>
        <v>HP767-6200</v>
      </c>
    </row>
    <row r="209" spans="1:37" ht="15">
      <c r="A209" t="s">
        <v>1068</v>
      </c>
      <c r="B209" t="s">
        <v>1067</v>
      </c>
      <c r="C209" t="s">
        <v>110</v>
      </c>
      <c r="D209" t="s">
        <v>1069</v>
      </c>
      <c r="E209">
        <v>50</v>
      </c>
      <c r="F209">
        <v>0.5</v>
      </c>
      <c r="G209">
        <v>0</v>
      </c>
      <c r="H209">
        <v>100</v>
      </c>
      <c r="I209">
        <v>290</v>
      </c>
      <c r="J209">
        <v>276</v>
      </c>
      <c r="K209">
        <v>203</v>
      </c>
      <c r="L209">
        <v>72</v>
      </c>
      <c r="M209">
        <v>0</v>
      </c>
      <c r="N209">
        <v>0</v>
      </c>
      <c r="O209">
        <v>0</v>
      </c>
      <c r="P209">
        <v>0</v>
      </c>
      <c r="Q209">
        <v>203</v>
      </c>
      <c r="R209">
        <v>0</v>
      </c>
      <c r="S209">
        <v>0</v>
      </c>
      <c r="T209">
        <v>0</v>
      </c>
      <c r="U209">
        <v>300</v>
      </c>
      <c r="V209">
        <v>554</v>
      </c>
      <c r="W209">
        <v>721</v>
      </c>
      <c r="X209">
        <v>164</v>
      </c>
      <c r="Y209">
        <v>326</v>
      </c>
      <c r="Z209">
        <v>270</v>
      </c>
      <c r="AA209">
        <v>420</v>
      </c>
      <c r="AB209">
        <v>0</v>
      </c>
      <c r="AC209">
        <v>412</v>
      </c>
      <c r="AD209">
        <v>150</v>
      </c>
      <c r="AE209">
        <v>3317</v>
      </c>
      <c r="AF209">
        <v>5877</v>
      </c>
      <c r="AG209">
        <v>5.7046000000000001</v>
      </c>
      <c r="AK209" t="str">
        <f t="shared" si="3"/>
        <v>HP819-6200</v>
      </c>
    </row>
    <row r="210" spans="1:37" ht="15">
      <c r="A210" t="s">
        <v>6300</v>
      </c>
      <c r="B210" t="s">
        <v>1071</v>
      </c>
      <c r="C210" t="s">
        <v>110</v>
      </c>
      <c r="D210" t="s">
        <v>4578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24</v>
      </c>
      <c r="K210">
        <v>508</v>
      </c>
      <c r="L210">
        <v>44</v>
      </c>
      <c r="M210">
        <v>0</v>
      </c>
      <c r="N210">
        <v>0</v>
      </c>
      <c r="O210">
        <v>0</v>
      </c>
      <c r="P210">
        <v>0</v>
      </c>
      <c r="Q210">
        <v>508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78</v>
      </c>
      <c r="AC210">
        <v>212</v>
      </c>
      <c r="AD210">
        <v>0</v>
      </c>
      <c r="AE210">
        <v>290</v>
      </c>
      <c r="AF210">
        <v>190</v>
      </c>
      <c r="AJ210">
        <v>6.0050999999999997</v>
      </c>
      <c r="AK210" t="str">
        <f t="shared" si="3"/>
        <v>HP821-5000</v>
      </c>
    </row>
    <row r="211" spans="1:37" ht="15">
      <c r="A211" t="s">
        <v>1070</v>
      </c>
      <c r="B211" t="s">
        <v>1071</v>
      </c>
      <c r="C211" t="s">
        <v>110</v>
      </c>
      <c r="D211" t="s">
        <v>1072</v>
      </c>
      <c r="E211">
        <v>50</v>
      </c>
      <c r="F211">
        <v>0</v>
      </c>
      <c r="G211">
        <v>67</v>
      </c>
      <c r="H211">
        <v>502</v>
      </c>
      <c r="I211">
        <v>413</v>
      </c>
      <c r="J211">
        <v>491</v>
      </c>
      <c r="K211">
        <v>0</v>
      </c>
      <c r="L211">
        <v>561</v>
      </c>
      <c r="M211">
        <v>0</v>
      </c>
      <c r="N211">
        <v>56</v>
      </c>
      <c r="O211">
        <v>0</v>
      </c>
      <c r="P211">
        <v>0</v>
      </c>
      <c r="Q211">
        <v>-56</v>
      </c>
      <c r="R211">
        <v>562</v>
      </c>
      <c r="S211">
        <v>0</v>
      </c>
      <c r="T211">
        <v>1202</v>
      </c>
      <c r="U211">
        <v>304</v>
      </c>
      <c r="V211">
        <v>181</v>
      </c>
      <c r="W211">
        <v>791</v>
      </c>
      <c r="X211">
        <v>0</v>
      </c>
      <c r="Y211">
        <v>783</v>
      </c>
      <c r="Z211">
        <v>665</v>
      </c>
      <c r="AA211">
        <v>816</v>
      </c>
      <c r="AB211">
        <v>321</v>
      </c>
      <c r="AC211">
        <v>424</v>
      </c>
      <c r="AD211">
        <v>407</v>
      </c>
      <c r="AE211">
        <v>5894</v>
      </c>
      <c r="AF211">
        <v>3314</v>
      </c>
      <c r="AJ211">
        <v>6.0050999999999997</v>
      </c>
      <c r="AK211" t="str">
        <f t="shared" si="3"/>
        <v>HP821-6200</v>
      </c>
    </row>
    <row r="212" spans="1:37" ht="15">
      <c r="A212" t="s">
        <v>1075</v>
      </c>
      <c r="B212" t="s">
        <v>1074</v>
      </c>
      <c r="C212" t="s">
        <v>110</v>
      </c>
      <c r="D212" t="s">
        <v>609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473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473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5.6021000000000001</v>
      </c>
      <c r="AK212" t="str">
        <f t="shared" si="3"/>
        <v>HP898-6200</v>
      </c>
    </row>
    <row r="213" spans="1:37" ht="15">
      <c r="A213" t="s">
        <v>6301</v>
      </c>
      <c r="B213" t="s">
        <v>1087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89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89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2.0000000000000001E-4</v>
      </c>
      <c r="AK213" t="str">
        <f t="shared" si="3"/>
        <v>K2033-6200</v>
      </c>
    </row>
    <row r="214" spans="1:37" ht="15">
      <c r="A214" t="s">
        <v>6302</v>
      </c>
      <c r="B214" t="s">
        <v>1093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182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182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K8019-5000</v>
      </c>
    </row>
    <row r="215" spans="1:37" ht="15">
      <c r="A215" t="s">
        <v>6303</v>
      </c>
      <c r="B215" t="s">
        <v>4579</v>
      </c>
      <c r="C215" t="s">
        <v>275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1002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1002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K8021-6200</v>
      </c>
    </row>
    <row r="216" spans="1:37" ht="15">
      <c r="A216" t="s">
        <v>6304</v>
      </c>
      <c r="B216" t="s">
        <v>4580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321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321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K8022-5000</v>
      </c>
    </row>
    <row r="217" spans="1:37" ht="15">
      <c r="A217" t="s">
        <v>6305</v>
      </c>
      <c r="B217" t="s">
        <v>4580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1303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1303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K8022-6200</v>
      </c>
    </row>
    <row r="218" spans="1:37" ht="15">
      <c r="A218" t="s">
        <v>6306</v>
      </c>
      <c r="B218" t="s">
        <v>4581</v>
      </c>
      <c r="C218" t="s">
        <v>68</v>
      </c>
      <c r="E218">
        <v>55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3700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3700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158</v>
      </c>
      <c r="AJ218">
        <v>0</v>
      </c>
      <c r="AK218" t="str">
        <f t="shared" si="3"/>
        <v>K8030-6200</v>
      </c>
    </row>
    <row r="219" spans="1:37" ht="15">
      <c r="A219" t="s">
        <v>6307</v>
      </c>
      <c r="B219" t="s">
        <v>4582</v>
      </c>
      <c r="C219" t="s">
        <v>110</v>
      </c>
      <c r="E219">
        <v>43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548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548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K8032-5000</v>
      </c>
    </row>
    <row r="220" spans="1:37" ht="15">
      <c r="A220" t="s">
        <v>6308</v>
      </c>
      <c r="B220" t="s">
        <v>4583</v>
      </c>
      <c r="E220">
        <v>50</v>
      </c>
      <c r="F220">
        <v>0</v>
      </c>
      <c r="G220">
        <v>2681</v>
      </c>
      <c r="H220">
        <v>0</v>
      </c>
      <c r="I220">
        <v>0</v>
      </c>
      <c r="J220">
        <v>0</v>
      </c>
      <c r="K220">
        <v>1087</v>
      </c>
      <c r="L220">
        <v>0</v>
      </c>
      <c r="M220">
        <v>0</v>
      </c>
      <c r="N220">
        <v>2234</v>
      </c>
      <c r="O220">
        <v>0</v>
      </c>
      <c r="P220">
        <v>0</v>
      </c>
      <c r="Q220">
        <v>-1147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K8033-5000</v>
      </c>
    </row>
    <row r="221" spans="1:37" ht="15">
      <c r="A221" t="s">
        <v>6309</v>
      </c>
      <c r="B221" t="s">
        <v>4584</v>
      </c>
      <c r="E221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1886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1886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K8033-6200</v>
      </c>
    </row>
    <row r="222" spans="1:37" ht="15">
      <c r="A222" t="s">
        <v>6310</v>
      </c>
      <c r="B222" t="s">
        <v>4585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2192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2192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K8034-6200</v>
      </c>
    </row>
    <row r="223" spans="1:37" ht="15">
      <c r="A223" t="s">
        <v>6311</v>
      </c>
      <c r="B223" t="s">
        <v>4586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K8035-5000</v>
      </c>
    </row>
    <row r="224" spans="1:37" ht="15">
      <c r="A224" t="s">
        <v>6312</v>
      </c>
      <c r="B224" t="s">
        <v>4587</v>
      </c>
      <c r="E224">
        <v>68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1339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1339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K8036-6200</v>
      </c>
    </row>
    <row r="225" spans="1:37" ht="15">
      <c r="A225" t="s">
        <v>6313</v>
      </c>
      <c r="B225" t="s">
        <v>4588</v>
      </c>
      <c r="E225">
        <v>43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2878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2878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K8037-6200</v>
      </c>
    </row>
    <row r="226" spans="1:37" ht="15">
      <c r="A226" t="s">
        <v>6314</v>
      </c>
      <c r="B226" t="s">
        <v>4589</v>
      </c>
      <c r="E226">
        <v>65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440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440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K8042-5000</v>
      </c>
    </row>
    <row r="227" spans="1:37" ht="15">
      <c r="A227" t="s">
        <v>6315</v>
      </c>
      <c r="B227" t="s">
        <v>4589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1154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1154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K8042-6200</v>
      </c>
    </row>
    <row r="228" spans="1:37" ht="15">
      <c r="A228" t="s">
        <v>6316</v>
      </c>
      <c r="B228" t="s">
        <v>4590</v>
      </c>
      <c r="E228">
        <v>50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1301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1301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K9034-5000</v>
      </c>
    </row>
    <row r="229" spans="1:37" ht="15">
      <c r="A229" t="s">
        <v>6317</v>
      </c>
      <c r="B229" t="s">
        <v>4591</v>
      </c>
      <c r="E229">
        <v>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1075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1075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K9040-5000</v>
      </c>
    </row>
    <row r="230" spans="1:37" ht="15">
      <c r="A230" t="s">
        <v>6318</v>
      </c>
      <c r="B230" t="s">
        <v>4591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3940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3940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K9040-6200</v>
      </c>
    </row>
    <row r="231" spans="1:37" ht="15">
      <c r="A231" t="s">
        <v>6319</v>
      </c>
      <c r="B231" t="s">
        <v>4592</v>
      </c>
      <c r="C231" t="s">
        <v>68</v>
      </c>
      <c r="E231">
        <v>55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1537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1537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K9045-6200</v>
      </c>
    </row>
    <row r="232" spans="1:37" ht="15">
      <c r="A232" t="s">
        <v>6320</v>
      </c>
      <c r="B232" t="s">
        <v>1095</v>
      </c>
      <c r="C232" t="s">
        <v>110</v>
      </c>
      <c r="E232">
        <v>65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1498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1498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K9052-5000</v>
      </c>
    </row>
    <row r="233" spans="1:37" ht="15">
      <c r="A233" t="s">
        <v>6321</v>
      </c>
      <c r="B233" t="s">
        <v>1095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2671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2671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K9052-6200</v>
      </c>
    </row>
    <row r="234" spans="1:37" ht="15">
      <c r="A234" t="s">
        <v>6322</v>
      </c>
      <c r="B234" t="s">
        <v>4593</v>
      </c>
      <c r="C234" t="s">
        <v>318</v>
      </c>
      <c r="D234" t="s">
        <v>1710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772</v>
      </c>
      <c r="L234">
        <v>34</v>
      </c>
      <c r="M234">
        <v>0</v>
      </c>
      <c r="N234">
        <v>0</v>
      </c>
      <c r="O234">
        <v>0</v>
      </c>
      <c r="P234">
        <v>0</v>
      </c>
      <c r="Q234">
        <v>772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716</v>
      </c>
      <c r="AJ234">
        <v>7.9039000000000001</v>
      </c>
      <c r="AK234" t="str">
        <f t="shared" si="3"/>
        <v>KM008-5000</v>
      </c>
    </row>
    <row r="235" spans="1:37" ht="15">
      <c r="A235" t="s">
        <v>6323</v>
      </c>
      <c r="B235" t="s">
        <v>4593</v>
      </c>
      <c r="C235" t="s">
        <v>318</v>
      </c>
      <c r="D235" t="s">
        <v>1710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938</v>
      </c>
      <c r="L235">
        <v>100</v>
      </c>
      <c r="M235">
        <v>0</v>
      </c>
      <c r="N235">
        <v>0</v>
      </c>
      <c r="O235">
        <v>0</v>
      </c>
      <c r="P235">
        <v>0</v>
      </c>
      <c r="Q235">
        <v>938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728</v>
      </c>
      <c r="AJ235">
        <v>7.9039000000000001</v>
      </c>
      <c r="AK235" t="str">
        <f t="shared" si="3"/>
        <v>KM008-6200</v>
      </c>
    </row>
    <row r="236" spans="1:37" ht="15">
      <c r="A236" t="s">
        <v>6324</v>
      </c>
      <c r="B236" t="s">
        <v>4594</v>
      </c>
      <c r="C236" t="s">
        <v>313</v>
      </c>
      <c r="E236">
        <v>43</v>
      </c>
      <c r="F236">
        <v>-0.2</v>
      </c>
      <c r="G236">
        <v>201</v>
      </c>
      <c r="H236">
        <v>171</v>
      </c>
      <c r="I236">
        <v>137</v>
      </c>
      <c r="J236">
        <v>110</v>
      </c>
      <c r="K236">
        <v>0</v>
      </c>
      <c r="L236">
        <v>39</v>
      </c>
      <c r="M236">
        <v>0</v>
      </c>
      <c r="N236">
        <v>167</v>
      </c>
      <c r="O236">
        <v>0</v>
      </c>
      <c r="P236">
        <v>0</v>
      </c>
      <c r="Q236">
        <v>-167</v>
      </c>
      <c r="R236">
        <v>188</v>
      </c>
      <c r="S236">
        <v>0</v>
      </c>
      <c r="T236">
        <v>128</v>
      </c>
      <c r="U236">
        <v>384</v>
      </c>
      <c r="V236">
        <v>312</v>
      </c>
      <c r="W236">
        <v>0</v>
      </c>
      <c r="X236">
        <v>0</v>
      </c>
      <c r="Y236">
        <v>384</v>
      </c>
      <c r="Z236">
        <v>0</v>
      </c>
      <c r="AA236">
        <v>0</v>
      </c>
      <c r="AB236">
        <v>111</v>
      </c>
      <c r="AC236">
        <v>0</v>
      </c>
      <c r="AD236">
        <v>0</v>
      </c>
      <c r="AE236">
        <v>1319</v>
      </c>
      <c r="AF236">
        <v>1533</v>
      </c>
      <c r="AJ236">
        <v>6.3548</v>
      </c>
      <c r="AK236" t="str">
        <f t="shared" si="3"/>
        <v>KM033-5000</v>
      </c>
    </row>
    <row r="237" spans="1:37" ht="15">
      <c r="A237" t="s">
        <v>6325</v>
      </c>
      <c r="B237" t="s">
        <v>4594</v>
      </c>
      <c r="C237" t="s">
        <v>313</v>
      </c>
      <c r="E237">
        <v>43</v>
      </c>
      <c r="F237">
        <v>3.5</v>
      </c>
      <c r="G237">
        <v>68</v>
      </c>
      <c r="H237">
        <v>123</v>
      </c>
      <c r="I237">
        <v>129</v>
      </c>
      <c r="J237">
        <v>65</v>
      </c>
      <c r="K237">
        <v>1780</v>
      </c>
      <c r="L237">
        <v>0</v>
      </c>
      <c r="M237">
        <v>0</v>
      </c>
      <c r="N237">
        <v>57</v>
      </c>
      <c r="O237">
        <v>0</v>
      </c>
      <c r="P237">
        <v>0</v>
      </c>
      <c r="Q237">
        <v>1723</v>
      </c>
      <c r="R237">
        <v>0</v>
      </c>
      <c r="S237">
        <v>192</v>
      </c>
      <c r="T237">
        <v>0</v>
      </c>
      <c r="U237">
        <v>178</v>
      </c>
      <c r="V237">
        <v>129</v>
      </c>
      <c r="W237">
        <v>277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776</v>
      </c>
      <c r="AF237">
        <v>2190</v>
      </c>
      <c r="AJ237">
        <v>6.0382999999999996</v>
      </c>
      <c r="AK237" t="str">
        <f t="shared" si="3"/>
        <v>KM033-6200</v>
      </c>
    </row>
    <row r="238" spans="1:37" ht="15">
      <c r="A238" t="s">
        <v>4015</v>
      </c>
      <c r="B238" t="s">
        <v>4595</v>
      </c>
      <c r="C238" t="s">
        <v>329</v>
      </c>
      <c r="E238">
        <v>50</v>
      </c>
      <c r="F238">
        <v>-0.1</v>
      </c>
      <c r="G238">
        <v>133</v>
      </c>
      <c r="H238">
        <v>219</v>
      </c>
      <c r="I238">
        <v>267</v>
      </c>
      <c r="J238">
        <v>215</v>
      </c>
      <c r="K238">
        <v>0</v>
      </c>
      <c r="L238">
        <v>449</v>
      </c>
      <c r="M238">
        <v>0</v>
      </c>
      <c r="N238">
        <v>111</v>
      </c>
      <c r="O238">
        <v>0</v>
      </c>
      <c r="P238">
        <v>0</v>
      </c>
      <c r="Q238">
        <v>-111</v>
      </c>
      <c r="R238">
        <v>697</v>
      </c>
      <c r="S238">
        <v>0</v>
      </c>
      <c r="T238">
        <v>244</v>
      </c>
      <c r="U238">
        <v>412</v>
      </c>
      <c r="V238">
        <v>148</v>
      </c>
      <c r="W238">
        <v>642</v>
      </c>
      <c r="X238">
        <v>156</v>
      </c>
      <c r="Y238">
        <v>165</v>
      </c>
      <c r="Z238">
        <v>0</v>
      </c>
      <c r="AA238">
        <v>229</v>
      </c>
      <c r="AB238">
        <v>578</v>
      </c>
      <c r="AC238">
        <v>0</v>
      </c>
      <c r="AD238">
        <v>0</v>
      </c>
      <c r="AE238">
        <v>2574</v>
      </c>
      <c r="AF238">
        <v>2648</v>
      </c>
      <c r="AJ238">
        <v>5.5808999999999997</v>
      </c>
      <c r="AK238" t="str">
        <f t="shared" si="3"/>
        <v>KM034-6200</v>
      </c>
    </row>
    <row r="239" spans="1:37" ht="15">
      <c r="A239" t="s">
        <v>6326</v>
      </c>
      <c r="B239" t="s">
        <v>4596</v>
      </c>
      <c r="C239" t="s">
        <v>68</v>
      </c>
      <c r="E239">
        <v>80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6528</v>
      </c>
      <c r="L239">
        <v>160</v>
      </c>
      <c r="M239">
        <v>0</v>
      </c>
      <c r="N239">
        <v>0</v>
      </c>
      <c r="O239">
        <v>0</v>
      </c>
      <c r="P239">
        <v>0</v>
      </c>
      <c r="Q239">
        <v>6528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14157</v>
      </c>
      <c r="AJ239">
        <v>2.9902000000000002</v>
      </c>
      <c r="AK239" t="str">
        <f t="shared" si="3"/>
        <v>KM035-6200</v>
      </c>
    </row>
    <row r="240" spans="1:37" ht="15">
      <c r="A240" t="s">
        <v>1102</v>
      </c>
      <c r="B240" t="s">
        <v>1103</v>
      </c>
      <c r="C240" t="s">
        <v>313</v>
      </c>
      <c r="E240">
        <v>43</v>
      </c>
      <c r="F240">
        <v>0.6</v>
      </c>
      <c r="G240">
        <v>119</v>
      </c>
      <c r="H240">
        <v>165</v>
      </c>
      <c r="I240">
        <v>166</v>
      </c>
      <c r="J240">
        <v>143</v>
      </c>
      <c r="K240">
        <v>476</v>
      </c>
      <c r="L240">
        <v>180</v>
      </c>
      <c r="M240">
        <v>0</v>
      </c>
      <c r="N240">
        <v>99</v>
      </c>
      <c r="O240">
        <v>0</v>
      </c>
      <c r="P240">
        <v>0</v>
      </c>
      <c r="Q240">
        <v>377</v>
      </c>
      <c r="R240">
        <v>208</v>
      </c>
      <c r="S240">
        <v>0</v>
      </c>
      <c r="T240">
        <v>342</v>
      </c>
      <c r="U240">
        <v>152</v>
      </c>
      <c r="V240">
        <v>148</v>
      </c>
      <c r="W240">
        <v>182</v>
      </c>
      <c r="X240">
        <v>170</v>
      </c>
      <c r="Y240">
        <v>0</v>
      </c>
      <c r="Z240">
        <v>400</v>
      </c>
      <c r="AA240">
        <v>0</v>
      </c>
      <c r="AB240">
        <v>141</v>
      </c>
      <c r="AC240">
        <v>182</v>
      </c>
      <c r="AD240">
        <v>0</v>
      </c>
      <c r="AE240">
        <v>1717</v>
      </c>
      <c r="AF240">
        <v>2366</v>
      </c>
      <c r="AG240">
        <v>8.2375000000000007</v>
      </c>
      <c r="AK240" t="str">
        <f t="shared" si="3"/>
        <v>KM036-6200</v>
      </c>
    </row>
    <row r="241" spans="1:37" ht="15">
      <c r="A241" t="s">
        <v>1111</v>
      </c>
      <c r="B241" t="s">
        <v>1112</v>
      </c>
      <c r="C241" t="s">
        <v>313</v>
      </c>
      <c r="D241" t="s">
        <v>1113</v>
      </c>
      <c r="E241">
        <v>43</v>
      </c>
      <c r="F241">
        <v>5.4</v>
      </c>
      <c r="G241">
        <v>0</v>
      </c>
      <c r="H241">
        <v>92</v>
      </c>
      <c r="I241">
        <v>98</v>
      </c>
      <c r="J241">
        <v>127</v>
      </c>
      <c r="K241">
        <v>2004</v>
      </c>
      <c r="L241">
        <v>80</v>
      </c>
      <c r="M241">
        <v>0</v>
      </c>
      <c r="N241">
        <v>0</v>
      </c>
      <c r="O241">
        <v>0</v>
      </c>
      <c r="P241">
        <v>0</v>
      </c>
      <c r="Q241">
        <v>2004</v>
      </c>
      <c r="R241">
        <v>168</v>
      </c>
      <c r="S241">
        <v>0</v>
      </c>
      <c r="T241">
        <v>277</v>
      </c>
      <c r="U241">
        <v>0</v>
      </c>
      <c r="V241">
        <v>171</v>
      </c>
      <c r="W241">
        <v>0</v>
      </c>
      <c r="X241">
        <v>140</v>
      </c>
      <c r="Y241">
        <v>188</v>
      </c>
      <c r="Z241">
        <v>0</v>
      </c>
      <c r="AA241">
        <v>0</v>
      </c>
      <c r="AB241">
        <v>449</v>
      </c>
      <c r="AC241">
        <v>0</v>
      </c>
      <c r="AD241">
        <v>303</v>
      </c>
      <c r="AE241">
        <v>1528</v>
      </c>
      <c r="AF241">
        <v>845</v>
      </c>
      <c r="AJ241">
        <v>4.8445</v>
      </c>
      <c r="AK241" t="str">
        <f t="shared" si="3"/>
        <v>KM042-5000</v>
      </c>
    </row>
    <row r="242" spans="1:37" ht="15">
      <c r="A242" t="s">
        <v>1114</v>
      </c>
      <c r="B242" t="s">
        <v>1112</v>
      </c>
      <c r="C242" t="s">
        <v>313</v>
      </c>
      <c r="D242" t="s">
        <v>1113</v>
      </c>
      <c r="E242">
        <v>43</v>
      </c>
      <c r="F242">
        <v>1.3</v>
      </c>
      <c r="G242">
        <v>57</v>
      </c>
      <c r="H242">
        <v>877</v>
      </c>
      <c r="I242">
        <v>827</v>
      </c>
      <c r="J242">
        <v>1152</v>
      </c>
      <c r="K242">
        <v>4759</v>
      </c>
      <c r="L242">
        <v>955</v>
      </c>
      <c r="M242">
        <v>0</v>
      </c>
      <c r="N242">
        <v>48</v>
      </c>
      <c r="O242">
        <v>0</v>
      </c>
      <c r="P242">
        <v>0</v>
      </c>
      <c r="Q242">
        <v>4711</v>
      </c>
      <c r="R242">
        <v>1251</v>
      </c>
      <c r="S242">
        <v>348</v>
      </c>
      <c r="T242">
        <v>838</v>
      </c>
      <c r="U242">
        <v>1444</v>
      </c>
      <c r="V242">
        <v>708</v>
      </c>
      <c r="W242">
        <v>913</v>
      </c>
      <c r="X242">
        <v>713</v>
      </c>
      <c r="Y242">
        <v>1555</v>
      </c>
      <c r="Z242">
        <v>1497</v>
      </c>
      <c r="AA242">
        <v>1543</v>
      </c>
      <c r="AB242">
        <v>2174</v>
      </c>
      <c r="AC242">
        <v>592</v>
      </c>
      <c r="AD242">
        <v>1498</v>
      </c>
      <c r="AE242">
        <v>13823</v>
      </c>
      <c r="AF242">
        <v>7491</v>
      </c>
      <c r="AJ242">
        <v>7.2401999999999997</v>
      </c>
      <c r="AK242" t="str">
        <f t="shared" si="3"/>
        <v>KM042-6200</v>
      </c>
    </row>
    <row r="243" spans="1:37" ht="15">
      <c r="A243" t="s">
        <v>1115</v>
      </c>
      <c r="B243" t="s">
        <v>1116</v>
      </c>
      <c r="C243" t="s">
        <v>313</v>
      </c>
      <c r="D243" t="s">
        <v>1113</v>
      </c>
      <c r="E243">
        <v>43</v>
      </c>
      <c r="F243">
        <v>1.2</v>
      </c>
      <c r="G243">
        <v>0</v>
      </c>
      <c r="H243">
        <v>59</v>
      </c>
      <c r="I243">
        <v>46</v>
      </c>
      <c r="J243">
        <v>98</v>
      </c>
      <c r="K243">
        <v>290</v>
      </c>
      <c r="L243">
        <v>99</v>
      </c>
      <c r="M243">
        <v>0</v>
      </c>
      <c r="N243">
        <v>0</v>
      </c>
      <c r="O243">
        <v>0</v>
      </c>
      <c r="P243">
        <v>0</v>
      </c>
      <c r="Q243">
        <v>290</v>
      </c>
      <c r="R243">
        <v>288</v>
      </c>
      <c r="S243">
        <v>0</v>
      </c>
      <c r="T243">
        <v>96</v>
      </c>
      <c r="U243">
        <v>80</v>
      </c>
      <c r="V243">
        <v>102</v>
      </c>
      <c r="W243">
        <v>0</v>
      </c>
      <c r="X243">
        <v>0</v>
      </c>
      <c r="Y243">
        <v>100</v>
      </c>
      <c r="Z243">
        <v>174</v>
      </c>
      <c r="AA243">
        <v>100</v>
      </c>
      <c r="AB243">
        <v>427</v>
      </c>
      <c r="AC243">
        <v>94</v>
      </c>
      <c r="AD243">
        <v>0</v>
      </c>
      <c r="AE243">
        <v>1173</v>
      </c>
      <c r="AF243">
        <v>386</v>
      </c>
      <c r="AJ243">
        <v>6.0021000000000004</v>
      </c>
      <c r="AK243" t="str">
        <f t="shared" si="3"/>
        <v>KM043-5000</v>
      </c>
    </row>
    <row r="244" spans="1:37" ht="15">
      <c r="A244" t="s">
        <v>1117</v>
      </c>
      <c r="B244" t="s">
        <v>1116</v>
      </c>
      <c r="C244" t="s">
        <v>313</v>
      </c>
      <c r="D244" t="s">
        <v>1113</v>
      </c>
      <c r="E244">
        <v>43</v>
      </c>
      <c r="F244">
        <v>3.6</v>
      </c>
      <c r="G244">
        <v>57</v>
      </c>
      <c r="H244">
        <v>389</v>
      </c>
      <c r="I244">
        <v>463</v>
      </c>
      <c r="J244">
        <v>846</v>
      </c>
      <c r="K244">
        <v>5651</v>
      </c>
      <c r="L244">
        <v>215</v>
      </c>
      <c r="M244">
        <v>0</v>
      </c>
      <c r="N244">
        <v>48</v>
      </c>
      <c r="O244">
        <v>0</v>
      </c>
      <c r="P244">
        <v>0</v>
      </c>
      <c r="Q244">
        <v>5603</v>
      </c>
      <c r="R244">
        <v>453</v>
      </c>
      <c r="S244">
        <v>0</v>
      </c>
      <c r="T244">
        <v>441</v>
      </c>
      <c r="U244">
        <v>726</v>
      </c>
      <c r="V244">
        <v>1076</v>
      </c>
      <c r="W244">
        <v>128</v>
      </c>
      <c r="X244">
        <v>406</v>
      </c>
      <c r="Y244">
        <v>1108</v>
      </c>
      <c r="Z244">
        <v>1180</v>
      </c>
      <c r="AA244">
        <v>1890</v>
      </c>
      <c r="AB244">
        <v>1454</v>
      </c>
      <c r="AC244">
        <v>575</v>
      </c>
      <c r="AD244">
        <v>1163</v>
      </c>
      <c r="AE244">
        <v>10147</v>
      </c>
      <c r="AF244">
        <v>4174</v>
      </c>
      <c r="AG244">
        <v>6.3026999999999997</v>
      </c>
      <c r="AK244" t="str">
        <f t="shared" si="3"/>
        <v>KM043-6200</v>
      </c>
    </row>
    <row r="245" spans="1:37" ht="15">
      <c r="A245" t="s">
        <v>1118</v>
      </c>
      <c r="B245" t="s">
        <v>1119</v>
      </c>
      <c r="C245" t="s">
        <v>313</v>
      </c>
      <c r="D245" t="s">
        <v>1113</v>
      </c>
      <c r="E245">
        <v>43</v>
      </c>
      <c r="F245">
        <v>3.4</v>
      </c>
      <c r="G245">
        <v>0</v>
      </c>
      <c r="H245">
        <v>87</v>
      </c>
      <c r="I245">
        <v>150</v>
      </c>
      <c r="J245">
        <v>149</v>
      </c>
      <c r="K245">
        <v>1192</v>
      </c>
      <c r="L245">
        <v>17</v>
      </c>
      <c r="M245">
        <v>0</v>
      </c>
      <c r="N245">
        <v>0</v>
      </c>
      <c r="O245">
        <v>0</v>
      </c>
      <c r="P245">
        <v>0</v>
      </c>
      <c r="Q245">
        <v>1192</v>
      </c>
      <c r="R245">
        <v>0</v>
      </c>
      <c r="S245">
        <v>0</v>
      </c>
      <c r="T245">
        <v>55</v>
      </c>
      <c r="U245">
        <v>207</v>
      </c>
      <c r="V245">
        <v>0</v>
      </c>
      <c r="W245">
        <v>137</v>
      </c>
      <c r="X245">
        <v>500</v>
      </c>
      <c r="Y245">
        <v>100</v>
      </c>
      <c r="Z245">
        <v>0</v>
      </c>
      <c r="AA245">
        <v>0</v>
      </c>
      <c r="AB245">
        <v>505</v>
      </c>
      <c r="AC245">
        <v>0</v>
      </c>
      <c r="AD245">
        <v>287</v>
      </c>
      <c r="AE245">
        <v>1791</v>
      </c>
      <c r="AF245">
        <v>276</v>
      </c>
      <c r="AJ245">
        <v>6.6311999999999998</v>
      </c>
      <c r="AK245" t="str">
        <f t="shared" si="3"/>
        <v>KM044-5000</v>
      </c>
    </row>
    <row r="246" spans="1:37" ht="15">
      <c r="A246" t="s">
        <v>1120</v>
      </c>
      <c r="B246" t="s">
        <v>1119</v>
      </c>
      <c r="C246" t="s">
        <v>313</v>
      </c>
      <c r="D246" t="s">
        <v>1113</v>
      </c>
      <c r="E246">
        <v>43</v>
      </c>
      <c r="F246">
        <v>2</v>
      </c>
      <c r="G246">
        <v>0</v>
      </c>
      <c r="H246">
        <v>203</v>
      </c>
      <c r="I246">
        <v>521</v>
      </c>
      <c r="J246">
        <v>639</v>
      </c>
      <c r="K246">
        <v>1637</v>
      </c>
      <c r="L246">
        <v>367</v>
      </c>
      <c r="M246">
        <v>0</v>
      </c>
      <c r="N246">
        <v>0</v>
      </c>
      <c r="O246">
        <v>0</v>
      </c>
      <c r="P246">
        <v>0</v>
      </c>
      <c r="Q246">
        <v>1637</v>
      </c>
      <c r="R246">
        <v>509</v>
      </c>
      <c r="S246">
        <v>0</v>
      </c>
      <c r="T246">
        <v>310</v>
      </c>
      <c r="U246">
        <v>299</v>
      </c>
      <c r="V246">
        <v>1228</v>
      </c>
      <c r="W246">
        <v>664</v>
      </c>
      <c r="X246">
        <v>622</v>
      </c>
      <c r="Y246">
        <v>608</v>
      </c>
      <c r="Z246">
        <v>315</v>
      </c>
      <c r="AA246">
        <v>811</v>
      </c>
      <c r="AB246">
        <v>743</v>
      </c>
      <c r="AC246">
        <v>1075</v>
      </c>
      <c r="AD246">
        <v>994</v>
      </c>
      <c r="AE246">
        <v>7669</v>
      </c>
      <c r="AF246">
        <v>3802</v>
      </c>
      <c r="AJ246">
        <v>7.2401999999999997</v>
      </c>
      <c r="AK246" t="str">
        <f t="shared" si="3"/>
        <v>KM044-6200</v>
      </c>
    </row>
    <row r="247" spans="1:37" ht="15">
      <c r="A247" t="s">
        <v>1121</v>
      </c>
      <c r="B247" t="s">
        <v>1122</v>
      </c>
      <c r="C247" t="s">
        <v>313</v>
      </c>
      <c r="D247" t="s">
        <v>1123</v>
      </c>
      <c r="E247">
        <v>43</v>
      </c>
      <c r="F247">
        <v>5.0999999999999996</v>
      </c>
      <c r="G247">
        <v>0</v>
      </c>
      <c r="H247">
        <v>32</v>
      </c>
      <c r="I247">
        <v>35</v>
      </c>
      <c r="J247">
        <v>71</v>
      </c>
      <c r="K247">
        <v>648</v>
      </c>
      <c r="L247">
        <v>96</v>
      </c>
      <c r="M247">
        <v>0</v>
      </c>
      <c r="N247">
        <v>0</v>
      </c>
      <c r="O247">
        <v>0</v>
      </c>
      <c r="P247">
        <v>0</v>
      </c>
      <c r="Q247">
        <v>648</v>
      </c>
      <c r="R247">
        <v>112</v>
      </c>
      <c r="S247">
        <v>96</v>
      </c>
      <c r="T247">
        <v>0</v>
      </c>
      <c r="U247">
        <v>0</v>
      </c>
      <c r="V247">
        <v>112</v>
      </c>
      <c r="W247">
        <v>0</v>
      </c>
      <c r="X247">
        <v>0</v>
      </c>
      <c r="Y247">
        <v>189</v>
      </c>
      <c r="Z247">
        <v>0</v>
      </c>
      <c r="AA247">
        <v>0</v>
      </c>
      <c r="AB247">
        <v>266</v>
      </c>
      <c r="AC247">
        <v>0</v>
      </c>
      <c r="AD247">
        <v>194</v>
      </c>
      <c r="AE247">
        <v>857</v>
      </c>
      <c r="AF247">
        <v>291</v>
      </c>
      <c r="AJ247">
        <v>7.2477999999999998</v>
      </c>
      <c r="AK247" t="str">
        <f t="shared" si="3"/>
        <v>KM045-5000</v>
      </c>
    </row>
    <row r="248" spans="1:37" ht="15">
      <c r="A248" t="s">
        <v>1124</v>
      </c>
      <c r="B248" t="s">
        <v>1122</v>
      </c>
      <c r="C248" t="s">
        <v>313</v>
      </c>
      <c r="D248" t="s">
        <v>1123</v>
      </c>
      <c r="E248">
        <v>43</v>
      </c>
      <c r="F248">
        <v>0.7</v>
      </c>
      <c r="G248">
        <v>0</v>
      </c>
      <c r="H248">
        <v>250</v>
      </c>
      <c r="I248">
        <v>462</v>
      </c>
      <c r="J248">
        <v>388</v>
      </c>
      <c r="K248">
        <v>718</v>
      </c>
      <c r="L248">
        <v>379</v>
      </c>
      <c r="M248">
        <v>0</v>
      </c>
      <c r="N248">
        <v>0</v>
      </c>
      <c r="O248">
        <v>0</v>
      </c>
      <c r="P248">
        <v>0</v>
      </c>
      <c r="Q248">
        <v>718</v>
      </c>
      <c r="R248">
        <v>454</v>
      </c>
      <c r="S248">
        <v>0</v>
      </c>
      <c r="T248">
        <v>0</v>
      </c>
      <c r="U248">
        <v>751</v>
      </c>
      <c r="V248">
        <v>1119</v>
      </c>
      <c r="W248">
        <v>400</v>
      </c>
      <c r="X248">
        <v>500</v>
      </c>
      <c r="Y248">
        <v>447</v>
      </c>
      <c r="Z248">
        <v>413</v>
      </c>
      <c r="AA248">
        <v>0</v>
      </c>
      <c r="AB248">
        <v>477</v>
      </c>
      <c r="AC248">
        <v>124</v>
      </c>
      <c r="AD248">
        <v>419</v>
      </c>
      <c r="AE248">
        <v>4650</v>
      </c>
      <c r="AF248">
        <v>3940</v>
      </c>
      <c r="AJ248">
        <v>6.9332000000000003</v>
      </c>
      <c r="AK248" t="str">
        <f t="shared" si="3"/>
        <v>KM045-6200</v>
      </c>
    </row>
    <row r="249" spans="1:37" ht="15">
      <c r="A249" t="s">
        <v>1128</v>
      </c>
      <c r="B249" t="s">
        <v>1129</v>
      </c>
      <c r="C249" t="s">
        <v>313</v>
      </c>
      <c r="E249">
        <v>43</v>
      </c>
      <c r="F249">
        <v>0</v>
      </c>
      <c r="G249">
        <v>0</v>
      </c>
      <c r="H249">
        <v>67</v>
      </c>
      <c r="I249">
        <v>92</v>
      </c>
      <c r="J249">
        <v>46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200</v>
      </c>
      <c r="U249">
        <v>0</v>
      </c>
      <c r="V249">
        <v>0</v>
      </c>
      <c r="W249">
        <v>352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552</v>
      </c>
      <c r="AF249">
        <v>204</v>
      </c>
      <c r="AG249">
        <v>5.1870000000000003</v>
      </c>
      <c r="AK249" t="str">
        <f t="shared" si="3"/>
        <v>KM047-6200</v>
      </c>
    </row>
    <row r="250" spans="1:37" ht="15">
      <c r="A250" t="s">
        <v>1130</v>
      </c>
      <c r="B250" t="s">
        <v>1131</v>
      </c>
      <c r="C250" t="s">
        <v>313</v>
      </c>
      <c r="E250">
        <v>43</v>
      </c>
      <c r="F250">
        <v>1</v>
      </c>
      <c r="G250">
        <v>0</v>
      </c>
      <c r="H250">
        <v>72</v>
      </c>
      <c r="I250">
        <v>36</v>
      </c>
      <c r="J250">
        <v>18</v>
      </c>
      <c r="K250">
        <v>282</v>
      </c>
      <c r="L250">
        <v>118</v>
      </c>
      <c r="M250">
        <v>0</v>
      </c>
      <c r="N250">
        <v>0</v>
      </c>
      <c r="O250">
        <v>0</v>
      </c>
      <c r="P250">
        <v>0</v>
      </c>
      <c r="Q250">
        <v>282</v>
      </c>
      <c r="R250">
        <v>0</v>
      </c>
      <c r="S250">
        <v>0</v>
      </c>
      <c r="T250">
        <v>215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215</v>
      </c>
      <c r="AF250">
        <v>216</v>
      </c>
      <c r="AG250">
        <v>5.1870000000000003</v>
      </c>
      <c r="AK250" t="str">
        <f t="shared" si="3"/>
        <v>KM048-6200</v>
      </c>
    </row>
    <row r="251" spans="1:37" ht="15">
      <c r="A251" t="s">
        <v>1132</v>
      </c>
      <c r="B251" t="s">
        <v>1133</v>
      </c>
      <c r="C251" t="s">
        <v>313</v>
      </c>
      <c r="E251">
        <v>43</v>
      </c>
      <c r="F251">
        <v>0</v>
      </c>
      <c r="G251">
        <v>0</v>
      </c>
      <c r="H251">
        <v>47</v>
      </c>
      <c r="I251">
        <v>23</v>
      </c>
      <c r="J251">
        <v>44</v>
      </c>
      <c r="K251">
        <v>0</v>
      </c>
      <c r="L251">
        <v>80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140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209</v>
      </c>
      <c r="AB251">
        <v>181</v>
      </c>
      <c r="AC251">
        <v>0</v>
      </c>
      <c r="AD251">
        <v>0</v>
      </c>
      <c r="AE251">
        <v>530</v>
      </c>
      <c r="AF251">
        <v>210</v>
      </c>
      <c r="AG251">
        <v>5.1870000000000003</v>
      </c>
      <c r="AK251" t="str">
        <f t="shared" si="3"/>
        <v>KM049-6200</v>
      </c>
    </row>
    <row r="252" spans="1:37" ht="15">
      <c r="A252" t="s">
        <v>3854</v>
      </c>
      <c r="B252" t="s">
        <v>3855</v>
      </c>
      <c r="C252" t="s">
        <v>68</v>
      </c>
      <c r="E252">
        <v>86</v>
      </c>
      <c r="F252">
        <v>0</v>
      </c>
      <c r="G252">
        <v>0</v>
      </c>
      <c r="H252">
        <v>143</v>
      </c>
      <c r="I252">
        <v>162</v>
      </c>
      <c r="J252">
        <v>155</v>
      </c>
      <c r="K252">
        <v>0</v>
      </c>
      <c r="L252">
        <v>69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430</v>
      </c>
      <c r="U252">
        <v>0</v>
      </c>
      <c r="V252">
        <v>0</v>
      </c>
      <c r="W252">
        <v>0</v>
      </c>
      <c r="X252">
        <v>541</v>
      </c>
      <c r="Y252">
        <v>883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1854</v>
      </c>
      <c r="AF252">
        <v>0</v>
      </c>
      <c r="AJ252">
        <v>4.5640000000000001</v>
      </c>
      <c r="AK252" t="str">
        <f t="shared" si="3"/>
        <v>KM067-5000</v>
      </c>
    </row>
    <row r="253" spans="1:37" ht="15">
      <c r="A253" t="s">
        <v>3856</v>
      </c>
      <c r="B253" t="s">
        <v>3855</v>
      </c>
      <c r="C253" t="s">
        <v>68</v>
      </c>
      <c r="E253">
        <v>86</v>
      </c>
      <c r="F253">
        <v>0</v>
      </c>
      <c r="G253">
        <v>0</v>
      </c>
      <c r="H253">
        <v>0</v>
      </c>
      <c r="I253">
        <v>496</v>
      </c>
      <c r="J253">
        <v>520</v>
      </c>
      <c r="K253">
        <v>170</v>
      </c>
      <c r="L253">
        <v>339</v>
      </c>
      <c r="M253">
        <v>0</v>
      </c>
      <c r="N253">
        <v>0</v>
      </c>
      <c r="O253">
        <v>0</v>
      </c>
      <c r="P253">
        <v>0</v>
      </c>
      <c r="Q253">
        <v>170</v>
      </c>
      <c r="R253">
        <v>0</v>
      </c>
      <c r="S253">
        <v>0</v>
      </c>
      <c r="T253">
        <v>0</v>
      </c>
      <c r="U253">
        <v>0</v>
      </c>
      <c r="V253">
        <v>915</v>
      </c>
      <c r="W253">
        <v>1430</v>
      </c>
      <c r="X253">
        <v>632</v>
      </c>
      <c r="Y253">
        <v>1346</v>
      </c>
      <c r="Z253">
        <v>1921</v>
      </c>
      <c r="AA253">
        <v>0</v>
      </c>
      <c r="AB253">
        <v>0</v>
      </c>
      <c r="AC253">
        <v>0</v>
      </c>
      <c r="AD253">
        <v>0</v>
      </c>
      <c r="AE253">
        <v>6244</v>
      </c>
      <c r="AF253">
        <v>0</v>
      </c>
      <c r="AJ253">
        <v>6.3903999999999996</v>
      </c>
      <c r="AK253" t="str">
        <f t="shared" si="3"/>
        <v>KM067-6200</v>
      </c>
    </row>
    <row r="254" spans="1:37" ht="15">
      <c r="A254" t="s">
        <v>1162</v>
      </c>
      <c r="B254" t="s">
        <v>1163</v>
      </c>
      <c r="C254" t="s">
        <v>318</v>
      </c>
      <c r="D254" t="s">
        <v>292</v>
      </c>
      <c r="E254">
        <v>50</v>
      </c>
      <c r="F254">
        <v>0</v>
      </c>
      <c r="G254">
        <v>0</v>
      </c>
      <c r="H254">
        <v>0</v>
      </c>
      <c r="I254">
        <v>28</v>
      </c>
      <c r="J254">
        <v>14</v>
      </c>
      <c r="K254">
        <v>84</v>
      </c>
      <c r="L254">
        <v>34</v>
      </c>
      <c r="M254">
        <v>0</v>
      </c>
      <c r="N254">
        <v>0</v>
      </c>
      <c r="O254">
        <v>0</v>
      </c>
      <c r="P254">
        <v>0</v>
      </c>
      <c r="Q254">
        <v>84</v>
      </c>
      <c r="R254">
        <v>0</v>
      </c>
      <c r="S254">
        <v>0</v>
      </c>
      <c r="T254">
        <v>0</v>
      </c>
      <c r="U254">
        <v>0</v>
      </c>
      <c r="V254">
        <v>170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170</v>
      </c>
      <c r="AF254">
        <v>177</v>
      </c>
      <c r="AG254">
        <v>7.9124999999999996</v>
      </c>
      <c r="AK254" t="str">
        <f t="shared" si="3"/>
        <v>ME011-5000</v>
      </c>
    </row>
    <row r="255" spans="1:37" ht="15">
      <c r="A255" t="s">
        <v>1271</v>
      </c>
      <c r="B255" t="s">
        <v>1272</v>
      </c>
      <c r="C255" t="s">
        <v>318</v>
      </c>
      <c r="D255" t="s">
        <v>1273</v>
      </c>
      <c r="E255">
        <v>50</v>
      </c>
      <c r="F255">
        <v>0</v>
      </c>
      <c r="G255">
        <v>44</v>
      </c>
      <c r="H255">
        <v>0</v>
      </c>
      <c r="I255">
        <v>0</v>
      </c>
      <c r="J255">
        <v>12</v>
      </c>
      <c r="K255">
        <v>260</v>
      </c>
      <c r="L255">
        <v>0</v>
      </c>
      <c r="M255">
        <v>0</v>
      </c>
      <c r="N255">
        <v>37</v>
      </c>
      <c r="O255">
        <v>0</v>
      </c>
      <c r="P255">
        <v>0</v>
      </c>
      <c r="Q255">
        <v>223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145</v>
      </c>
      <c r="AC255">
        <v>0</v>
      </c>
      <c r="AD255">
        <v>0</v>
      </c>
      <c r="AE255">
        <v>145</v>
      </c>
      <c r="AF255">
        <v>100</v>
      </c>
      <c r="AG255">
        <v>8.1661999999999999</v>
      </c>
      <c r="AK255" t="str">
        <f t="shared" si="3"/>
        <v>PFA39-5000</v>
      </c>
    </row>
    <row r="256" spans="1:37" ht="15">
      <c r="A256" t="s">
        <v>1274</v>
      </c>
      <c r="B256" t="s">
        <v>1272</v>
      </c>
      <c r="C256" t="s">
        <v>318</v>
      </c>
      <c r="D256" t="s">
        <v>1275</v>
      </c>
      <c r="E256">
        <v>50</v>
      </c>
      <c r="F256">
        <v>0</v>
      </c>
      <c r="G256">
        <v>0</v>
      </c>
      <c r="H256">
        <v>44</v>
      </c>
      <c r="I256">
        <v>22</v>
      </c>
      <c r="J256">
        <v>35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133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100</v>
      </c>
      <c r="AA256">
        <v>0</v>
      </c>
      <c r="AB256">
        <v>0</v>
      </c>
      <c r="AC256">
        <v>0</v>
      </c>
      <c r="AD256">
        <v>182</v>
      </c>
      <c r="AE256">
        <v>415</v>
      </c>
      <c r="AF256">
        <v>212</v>
      </c>
      <c r="AG256">
        <v>9.1875</v>
      </c>
      <c r="AK256" t="str">
        <f t="shared" si="3"/>
        <v>PFA39-6200</v>
      </c>
    </row>
    <row r="257" spans="1:37" ht="15">
      <c r="A257" t="s">
        <v>1281</v>
      </c>
      <c r="B257" t="s">
        <v>1282</v>
      </c>
      <c r="C257" t="s">
        <v>318</v>
      </c>
      <c r="D257" t="s">
        <v>1278</v>
      </c>
      <c r="E257">
        <v>50</v>
      </c>
      <c r="F257">
        <v>0</v>
      </c>
      <c r="G257">
        <v>0</v>
      </c>
      <c r="H257">
        <v>148</v>
      </c>
      <c r="I257">
        <v>74</v>
      </c>
      <c r="J257">
        <v>54</v>
      </c>
      <c r="K257">
        <v>0</v>
      </c>
      <c r="L257">
        <v>53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443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208</v>
      </c>
      <c r="AD257">
        <v>0</v>
      </c>
      <c r="AE257">
        <v>651</v>
      </c>
      <c r="AF257">
        <v>614</v>
      </c>
      <c r="AG257">
        <v>8.0997000000000003</v>
      </c>
      <c r="AK257" t="str">
        <f t="shared" si="3"/>
        <v>PFA48-5000</v>
      </c>
    </row>
    <row r="258" spans="1:37" ht="15">
      <c r="A258" t="s">
        <v>1284</v>
      </c>
      <c r="B258" t="s">
        <v>1285</v>
      </c>
      <c r="C258" t="s">
        <v>318</v>
      </c>
      <c r="D258" t="s">
        <v>1278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10</v>
      </c>
      <c r="K258">
        <v>92</v>
      </c>
      <c r="L258">
        <v>51</v>
      </c>
      <c r="M258">
        <v>0</v>
      </c>
      <c r="N258">
        <v>0</v>
      </c>
      <c r="O258">
        <v>0</v>
      </c>
      <c r="P258">
        <v>0</v>
      </c>
      <c r="Q258">
        <v>92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116</v>
      </c>
      <c r="AB258">
        <v>0</v>
      </c>
      <c r="AC258">
        <v>0</v>
      </c>
      <c r="AD258">
        <v>0</v>
      </c>
      <c r="AE258">
        <v>116</v>
      </c>
      <c r="AF258">
        <v>0</v>
      </c>
      <c r="AJ258">
        <v>6.4242999999999997</v>
      </c>
      <c r="AK258" t="str">
        <f t="shared" si="3"/>
        <v>PFA51-5000</v>
      </c>
    </row>
    <row r="259" spans="1:37" ht="15">
      <c r="A259" t="s">
        <v>1286</v>
      </c>
      <c r="B259" t="s">
        <v>1285</v>
      </c>
      <c r="C259" t="s">
        <v>1077</v>
      </c>
      <c r="D259" t="s">
        <v>1280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279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279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 t="s">
        <v>4520</v>
      </c>
      <c r="AH259">
        <v>4</v>
      </c>
      <c r="AI259">
        <v>117</v>
      </c>
      <c r="AJ259">
        <v>6.8795999999999999</v>
      </c>
      <c r="AK259" t="str">
        <f t="shared" si="3"/>
        <v>PFA51-6200</v>
      </c>
    </row>
    <row r="260" spans="1:37" ht="15">
      <c r="A260" t="s">
        <v>1292</v>
      </c>
      <c r="B260" t="s">
        <v>1293</v>
      </c>
      <c r="C260" t="s">
        <v>1077</v>
      </c>
      <c r="D260" t="s">
        <v>1278</v>
      </c>
      <c r="E260">
        <v>55</v>
      </c>
      <c r="F260">
        <v>0.3</v>
      </c>
      <c r="G260">
        <v>0</v>
      </c>
      <c r="H260">
        <v>904</v>
      </c>
      <c r="I260">
        <v>1523</v>
      </c>
      <c r="J260">
        <v>1194</v>
      </c>
      <c r="K260">
        <v>1093</v>
      </c>
      <c r="L260">
        <v>123</v>
      </c>
      <c r="M260">
        <v>0</v>
      </c>
      <c r="N260">
        <v>0</v>
      </c>
      <c r="O260">
        <v>0</v>
      </c>
      <c r="P260">
        <v>0</v>
      </c>
      <c r="Q260">
        <v>1093</v>
      </c>
      <c r="R260">
        <v>0</v>
      </c>
      <c r="S260">
        <v>0</v>
      </c>
      <c r="T260">
        <v>838</v>
      </c>
      <c r="U260">
        <v>1873</v>
      </c>
      <c r="V260">
        <v>3217</v>
      </c>
      <c r="W260">
        <v>499</v>
      </c>
      <c r="X260">
        <v>2709</v>
      </c>
      <c r="Y260">
        <v>1568</v>
      </c>
      <c r="Z260">
        <v>130</v>
      </c>
      <c r="AA260">
        <v>991</v>
      </c>
      <c r="AB260">
        <v>603</v>
      </c>
      <c r="AC260">
        <v>1345</v>
      </c>
      <c r="AD260">
        <v>559</v>
      </c>
      <c r="AE260">
        <v>14332</v>
      </c>
      <c r="AF260">
        <v>14378</v>
      </c>
      <c r="AG260" t="s">
        <v>4597</v>
      </c>
      <c r="AH260">
        <v>2</v>
      </c>
      <c r="AI260">
        <v>141</v>
      </c>
      <c r="AJ260">
        <v>5.7385999999999999</v>
      </c>
      <c r="AK260" t="str">
        <f t="shared" si="3"/>
        <v>PFA60-5000</v>
      </c>
    </row>
    <row r="261" spans="1:37" ht="15">
      <c r="A261" t="s">
        <v>1294</v>
      </c>
      <c r="B261" t="s">
        <v>1293</v>
      </c>
      <c r="C261" t="s">
        <v>110</v>
      </c>
      <c r="D261" t="s">
        <v>1280</v>
      </c>
      <c r="E261">
        <v>55</v>
      </c>
      <c r="F261">
        <v>2</v>
      </c>
      <c r="G261">
        <v>62</v>
      </c>
      <c r="H261">
        <v>272</v>
      </c>
      <c r="I261">
        <v>266</v>
      </c>
      <c r="J261">
        <v>287</v>
      </c>
      <c r="K261">
        <v>2239</v>
      </c>
      <c r="L261">
        <v>550</v>
      </c>
      <c r="M261">
        <v>0</v>
      </c>
      <c r="N261">
        <v>51</v>
      </c>
      <c r="O261">
        <v>0</v>
      </c>
      <c r="P261">
        <v>0</v>
      </c>
      <c r="Q261">
        <v>2188</v>
      </c>
      <c r="R261">
        <v>512</v>
      </c>
      <c r="S261">
        <v>460</v>
      </c>
      <c r="T261">
        <v>356</v>
      </c>
      <c r="U261">
        <v>0</v>
      </c>
      <c r="V261">
        <v>187</v>
      </c>
      <c r="W261">
        <v>182</v>
      </c>
      <c r="X261">
        <v>410</v>
      </c>
      <c r="Y261">
        <v>0</v>
      </c>
      <c r="Z261">
        <v>0</v>
      </c>
      <c r="AA261">
        <v>232</v>
      </c>
      <c r="AB261">
        <v>192</v>
      </c>
      <c r="AC261">
        <v>799</v>
      </c>
      <c r="AD261">
        <v>631</v>
      </c>
      <c r="AE261">
        <v>3449</v>
      </c>
      <c r="AF261">
        <v>4560</v>
      </c>
      <c r="AG261">
        <v>5.7385999999999999</v>
      </c>
      <c r="AK261" t="str">
        <f t="shared" ref="AK261:AK324" si="4">MID(A261,4,10)</f>
        <v>PFA60-6200</v>
      </c>
    </row>
    <row r="262" spans="1:37" ht="15">
      <c r="A262" t="s">
        <v>1295</v>
      </c>
      <c r="B262" t="s">
        <v>1296</v>
      </c>
      <c r="C262" t="s">
        <v>318</v>
      </c>
      <c r="D262" t="s">
        <v>609</v>
      </c>
      <c r="E262">
        <v>50</v>
      </c>
      <c r="F262">
        <v>0.6</v>
      </c>
      <c r="G262">
        <v>0</v>
      </c>
      <c r="H262">
        <v>96</v>
      </c>
      <c r="I262">
        <v>132</v>
      </c>
      <c r="J262">
        <v>87</v>
      </c>
      <c r="K262">
        <v>212</v>
      </c>
      <c r="L262">
        <v>107</v>
      </c>
      <c r="M262">
        <v>0</v>
      </c>
      <c r="N262">
        <v>0</v>
      </c>
      <c r="O262">
        <v>0</v>
      </c>
      <c r="P262">
        <v>0</v>
      </c>
      <c r="Q262">
        <v>212</v>
      </c>
      <c r="R262">
        <v>0</v>
      </c>
      <c r="S262">
        <v>289</v>
      </c>
      <c r="T262">
        <v>0</v>
      </c>
      <c r="U262">
        <v>0</v>
      </c>
      <c r="V262">
        <v>0</v>
      </c>
      <c r="W262">
        <v>0</v>
      </c>
      <c r="X262">
        <v>500</v>
      </c>
      <c r="Y262">
        <v>0</v>
      </c>
      <c r="Z262">
        <v>0</v>
      </c>
      <c r="AA262">
        <v>120</v>
      </c>
      <c r="AB262">
        <v>0</v>
      </c>
      <c r="AC262">
        <v>0</v>
      </c>
      <c r="AD262">
        <v>129</v>
      </c>
      <c r="AE262">
        <v>1038</v>
      </c>
      <c r="AF262">
        <v>429</v>
      </c>
      <c r="AG262">
        <v>9.7750000000000004</v>
      </c>
      <c r="AK262" t="str">
        <f t="shared" si="4"/>
        <v>PFA66-6200</v>
      </c>
    </row>
    <row r="263" spans="1:37" ht="15">
      <c r="A263" t="s">
        <v>6327</v>
      </c>
      <c r="B263" t="s">
        <v>4598</v>
      </c>
      <c r="C263" t="s">
        <v>101</v>
      </c>
      <c r="E263">
        <v>65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520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QU837-6200</v>
      </c>
    </row>
    <row r="264" spans="1:37" ht="15">
      <c r="A264" t="s">
        <v>6328</v>
      </c>
      <c r="B264" t="s">
        <v>4599</v>
      </c>
      <c r="C264" t="s">
        <v>101</v>
      </c>
      <c r="E264">
        <v>50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290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290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QU862-5000</v>
      </c>
    </row>
    <row r="265" spans="1:37" ht="15">
      <c r="A265" t="s">
        <v>6329</v>
      </c>
      <c r="B265" t="s">
        <v>4600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209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209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QU893-5000</v>
      </c>
    </row>
    <row r="266" spans="1:37" ht="15">
      <c r="A266" t="s">
        <v>6330</v>
      </c>
      <c r="B266" t="s">
        <v>4600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635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635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QU893-6200</v>
      </c>
    </row>
    <row r="267" spans="1:37" ht="15">
      <c r="A267" t="s">
        <v>1375</v>
      </c>
      <c r="B267" t="s">
        <v>1376</v>
      </c>
      <c r="C267" t="s">
        <v>68</v>
      </c>
      <c r="D267" t="s">
        <v>292</v>
      </c>
      <c r="E267">
        <v>60</v>
      </c>
      <c r="F267">
        <v>0.5</v>
      </c>
      <c r="G267">
        <v>0</v>
      </c>
      <c r="H267">
        <v>89</v>
      </c>
      <c r="I267">
        <v>44</v>
      </c>
      <c r="J267">
        <v>22</v>
      </c>
      <c r="K267">
        <v>168</v>
      </c>
      <c r="L267">
        <v>88</v>
      </c>
      <c r="M267">
        <v>0</v>
      </c>
      <c r="N267">
        <v>0</v>
      </c>
      <c r="O267">
        <v>0</v>
      </c>
      <c r="P267">
        <v>0</v>
      </c>
      <c r="Q267">
        <v>168</v>
      </c>
      <c r="R267">
        <v>0</v>
      </c>
      <c r="S267">
        <v>266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266</v>
      </c>
      <c r="AF267">
        <v>465</v>
      </c>
      <c r="AG267">
        <v>7.4249999999999998</v>
      </c>
      <c r="AK267" t="str">
        <f t="shared" si="4"/>
        <v>SB006-5000</v>
      </c>
    </row>
    <row r="268" spans="1:37" ht="15">
      <c r="A268" t="s">
        <v>1377</v>
      </c>
      <c r="B268" t="s">
        <v>1376</v>
      </c>
      <c r="C268" t="s">
        <v>68</v>
      </c>
      <c r="D268" t="s">
        <v>292</v>
      </c>
      <c r="E268">
        <v>60</v>
      </c>
      <c r="F268">
        <v>0</v>
      </c>
      <c r="G268">
        <v>0</v>
      </c>
      <c r="H268">
        <v>85</v>
      </c>
      <c r="I268">
        <v>43</v>
      </c>
      <c r="J268">
        <v>21</v>
      </c>
      <c r="K268">
        <v>0</v>
      </c>
      <c r="L268">
        <v>127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255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255</v>
      </c>
      <c r="AF268">
        <v>0</v>
      </c>
      <c r="AG268">
        <v>7.4249999999999998</v>
      </c>
      <c r="AK268" t="str">
        <f t="shared" si="4"/>
        <v>SB006-6200</v>
      </c>
    </row>
    <row r="269" spans="1:37" ht="15">
      <c r="A269" t="s">
        <v>1381</v>
      </c>
      <c r="B269" t="s">
        <v>1379</v>
      </c>
      <c r="C269" t="s">
        <v>68</v>
      </c>
      <c r="D269" t="s">
        <v>292</v>
      </c>
      <c r="E269">
        <v>65</v>
      </c>
      <c r="F269">
        <v>1.6</v>
      </c>
      <c r="G269">
        <v>0</v>
      </c>
      <c r="H269">
        <v>56</v>
      </c>
      <c r="I269">
        <v>98</v>
      </c>
      <c r="J269">
        <v>49</v>
      </c>
      <c r="K269">
        <v>364</v>
      </c>
      <c r="L269">
        <v>99</v>
      </c>
      <c r="M269">
        <v>0</v>
      </c>
      <c r="N269">
        <v>0</v>
      </c>
      <c r="O269">
        <v>0</v>
      </c>
      <c r="P269">
        <v>0</v>
      </c>
      <c r="Q269">
        <v>364</v>
      </c>
      <c r="R269">
        <v>0</v>
      </c>
      <c r="S269">
        <v>0</v>
      </c>
      <c r="T269">
        <v>0</v>
      </c>
      <c r="U269">
        <v>168</v>
      </c>
      <c r="V269">
        <v>420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588</v>
      </c>
      <c r="AF269">
        <v>0</v>
      </c>
      <c r="AG269">
        <v>6.8014999999999999</v>
      </c>
      <c r="AK269" t="str">
        <f t="shared" si="4"/>
        <v>SB007-6200</v>
      </c>
    </row>
    <row r="270" spans="1:37" ht="15">
      <c r="A270" t="s">
        <v>1388</v>
      </c>
      <c r="B270" t="s">
        <v>1387</v>
      </c>
      <c r="C270" t="s">
        <v>1077</v>
      </c>
      <c r="D270" t="s">
        <v>284</v>
      </c>
      <c r="E270">
        <v>62</v>
      </c>
      <c r="F270">
        <v>0</v>
      </c>
      <c r="G270">
        <v>0</v>
      </c>
      <c r="H270">
        <v>0</v>
      </c>
      <c r="I270">
        <v>43</v>
      </c>
      <c r="J270">
        <v>33</v>
      </c>
      <c r="K270">
        <v>188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188</v>
      </c>
      <c r="R270">
        <v>0</v>
      </c>
      <c r="S270">
        <v>0</v>
      </c>
      <c r="T270">
        <v>0</v>
      </c>
      <c r="U270">
        <v>0</v>
      </c>
      <c r="V270">
        <v>260</v>
      </c>
      <c r="W270">
        <v>0</v>
      </c>
      <c r="X270">
        <v>0</v>
      </c>
      <c r="Y270">
        <v>0</v>
      </c>
      <c r="Z270">
        <v>138</v>
      </c>
      <c r="AA270">
        <v>0</v>
      </c>
      <c r="AB270">
        <v>0</v>
      </c>
      <c r="AC270">
        <v>0</v>
      </c>
      <c r="AD270">
        <v>0</v>
      </c>
      <c r="AE270">
        <v>398</v>
      </c>
      <c r="AF270">
        <v>1190</v>
      </c>
      <c r="AG270" t="s">
        <v>4601</v>
      </c>
      <c r="AH270">
        <v>3</v>
      </c>
      <c r="AI270">
        <v>220</v>
      </c>
      <c r="AJ270">
        <v>3.9302000000000001</v>
      </c>
      <c r="AK270" t="str">
        <f t="shared" si="4"/>
        <v>SB027-6200</v>
      </c>
    </row>
    <row r="271" spans="1:37" ht="15">
      <c r="A271" t="s">
        <v>1414</v>
      </c>
      <c r="B271" t="s">
        <v>1415</v>
      </c>
      <c r="C271" t="s">
        <v>68</v>
      </c>
      <c r="D271" t="s">
        <v>1416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288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288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256</v>
      </c>
      <c r="AG271">
        <v>6.0664999999999996</v>
      </c>
      <c r="AK271" t="str">
        <f t="shared" si="4"/>
        <v>SG208-5000</v>
      </c>
    </row>
    <row r="272" spans="1:37" ht="15">
      <c r="A272" t="s">
        <v>1417</v>
      </c>
      <c r="B272" t="s">
        <v>1415</v>
      </c>
      <c r="C272" t="s">
        <v>68</v>
      </c>
      <c r="D272" t="s">
        <v>1416</v>
      </c>
      <c r="E272">
        <v>65</v>
      </c>
      <c r="F272">
        <v>0</v>
      </c>
      <c r="G272">
        <v>0</v>
      </c>
      <c r="H272">
        <v>672</v>
      </c>
      <c r="I272">
        <v>336</v>
      </c>
      <c r="J272">
        <v>168</v>
      </c>
      <c r="K272">
        <v>0</v>
      </c>
      <c r="L272">
        <v>40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2015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2015</v>
      </c>
      <c r="AF272">
        <v>0</v>
      </c>
      <c r="AJ272">
        <v>6.0664999999999996</v>
      </c>
      <c r="AK272" t="str">
        <f t="shared" si="4"/>
        <v>SG208-6200</v>
      </c>
    </row>
    <row r="273" spans="1:37" ht="15">
      <c r="A273" t="s">
        <v>1422</v>
      </c>
      <c r="B273" t="s">
        <v>1423</v>
      </c>
      <c r="C273" t="s">
        <v>1077</v>
      </c>
      <c r="D273" t="s">
        <v>292</v>
      </c>
      <c r="E273">
        <v>65</v>
      </c>
      <c r="F273">
        <v>0.2</v>
      </c>
      <c r="G273">
        <v>0</v>
      </c>
      <c r="H273">
        <v>177</v>
      </c>
      <c r="I273">
        <v>89</v>
      </c>
      <c r="J273">
        <v>94</v>
      </c>
      <c r="K273">
        <v>160</v>
      </c>
      <c r="L273">
        <v>85</v>
      </c>
      <c r="M273">
        <v>0</v>
      </c>
      <c r="N273">
        <v>0</v>
      </c>
      <c r="O273">
        <v>0</v>
      </c>
      <c r="P273">
        <v>0</v>
      </c>
      <c r="Q273">
        <v>160</v>
      </c>
      <c r="R273">
        <v>0</v>
      </c>
      <c r="S273">
        <v>0</v>
      </c>
      <c r="T273">
        <v>376</v>
      </c>
      <c r="U273">
        <v>156</v>
      </c>
      <c r="V273">
        <v>0</v>
      </c>
      <c r="W273">
        <v>0</v>
      </c>
      <c r="X273">
        <v>0</v>
      </c>
      <c r="Y273">
        <v>200</v>
      </c>
      <c r="Z273">
        <v>0</v>
      </c>
      <c r="AA273">
        <v>0</v>
      </c>
      <c r="AB273">
        <v>0</v>
      </c>
      <c r="AC273">
        <v>0</v>
      </c>
      <c r="AD273">
        <v>390</v>
      </c>
      <c r="AE273">
        <v>1122</v>
      </c>
      <c r="AF273">
        <v>544</v>
      </c>
      <c r="AG273" t="s">
        <v>4602</v>
      </c>
      <c r="AH273">
        <v>7</v>
      </c>
      <c r="AI273">
        <v>192</v>
      </c>
      <c r="AJ273">
        <v>7.0167999999999999</v>
      </c>
      <c r="AK273" t="str">
        <f t="shared" si="4"/>
        <v>SG211-5000</v>
      </c>
    </row>
    <row r="274" spans="1:37" ht="15">
      <c r="A274" t="s">
        <v>1429</v>
      </c>
      <c r="B274" t="s">
        <v>1427</v>
      </c>
      <c r="C274" t="s">
        <v>68</v>
      </c>
      <c r="D274" t="s">
        <v>1428</v>
      </c>
      <c r="E274">
        <v>65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81</v>
      </c>
      <c r="L274">
        <v>38</v>
      </c>
      <c r="M274">
        <v>0</v>
      </c>
      <c r="N274">
        <v>0</v>
      </c>
      <c r="O274">
        <v>0</v>
      </c>
      <c r="P274">
        <v>0</v>
      </c>
      <c r="Q274">
        <v>81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7.2125000000000004</v>
      </c>
      <c r="AK274" t="str">
        <f t="shared" si="4"/>
        <v>SG213-5000</v>
      </c>
    </row>
    <row r="275" spans="1:37" ht="15">
      <c r="A275" t="s">
        <v>1431</v>
      </c>
      <c r="B275" t="s">
        <v>1432</v>
      </c>
      <c r="C275" t="s">
        <v>1077</v>
      </c>
      <c r="D275" t="s">
        <v>1433</v>
      </c>
      <c r="E275">
        <v>65</v>
      </c>
      <c r="F275">
        <v>0</v>
      </c>
      <c r="G275">
        <v>0</v>
      </c>
      <c r="H275">
        <v>888</v>
      </c>
      <c r="I275">
        <v>634</v>
      </c>
      <c r="J275">
        <v>663</v>
      </c>
      <c r="K275">
        <v>0</v>
      </c>
      <c r="L275">
        <v>148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494</v>
      </c>
      <c r="S275">
        <v>0</v>
      </c>
      <c r="T275">
        <v>2475</v>
      </c>
      <c r="U275">
        <v>190</v>
      </c>
      <c r="V275">
        <v>1000</v>
      </c>
      <c r="W275">
        <v>0</v>
      </c>
      <c r="X275">
        <v>140</v>
      </c>
      <c r="Y275">
        <v>666</v>
      </c>
      <c r="Z275">
        <v>1383</v>
      </c>
      <c r="AA275">
        <v>343</v>
      </c>
      <c r="AB275">
        <v>1246</v>
      </c>
      <c r="AC275">
        <v>259</v>
      </c>
      <c r="AD275">
        <v>257</v>
      </c>
      <c r="AE275">
        <v>7959</v>
      </c>
      <c r="AF275">
        <v>15670</v>
      </c>
      <c r="AG275" t="s">
        <v>4603</v>
      </c>
      <c r="AH275">
        <v>4</v>
      </c>
      <c r="AI275">
        <v>141</v>
      </c>
      <c r="AJ275">
        <v>3.3875000000000002</v>
      </c>
      <c r="AK275" t="str">
        <f t="shared" si="4"/>
        <v>SG214-5000</v>
      </c>
    </row>
    <row r="276" spans="1:37" ht="15">
      <c r="A276" t="s">
        <v>1434</v>
      </c>
      <c r="B276" t="s">
        <v>1432</v>
      </c>
      <c r="C276" t="s">
        <v>1077</v>
      </c>
      <c r="D276" t="s">
        <v>1435</v>
      </c>
      <c r="E276">
        <v>65</v>
      </c>
      <c r="F276">
        <v>0.5</v>
      </c>
      <c r="G276">
        <v>0</v>
      </c>
      <c r="H276">
        <v>55</v>
      </c>
      <c r="I276">
        <v>63</v>
      </c>
      <c r="J276">
        <v>31</v>
      </c>
      <c r="K276">
        <v>112</v>
      </c>
      <c r="L276">
        <v>156</v>
      </c>
      <c r="M276">
        <v>0</v>
      </c>
      <c r="N276">
        <v>0</v>
      </c>
      <c r="O276">
        <v>0</v>
      </c>
      <c r="P276">
        <v>0</v>
      </c>
      <c r="Q276">
        <v>112</v>
      </c>
      <c r="R276">
        <v>0</v>
      </c>
      <c r="S276">
        <v>0</v>
      </c>
      <c r="T276">
        <v>0</v>
      </c>
      <c r="U276">
        <v>166</v>
      </c>
      <c r="V276">
        <v>210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376</v>
      </c>
      <c r="AF276">
        <v>6074</v>
      </c>
      <c r="AG276" t="s">
        <v>4603</v>
      </c>
      <c r="AH276">
        <v>5</v>
      </c>
      <c r="AI276">
        <v>2</v>
      </c>
      <c r="AJ276">
        <v>3.3875000000000002</v>
      </c>
      <c r="AK276" t="str">
        <f t="shared" si="4"/>
        <v>SG214-6200</v>
      </c>
    </row>
    <row r="277" spans="1:37" ht="15">
      <c r="A277" t="s">
        <v>1436</v>
      </c>
      <c r="B277" t="s">
        <v>1437</v>
      </c>
      <c r="C277" t="s">
        <v>267</v>
      </c>
      <c r="D277" t="s">
        <v>292</v>
      </c>
      <c r="E277">
        <v>65</v>
      </c>
      <c r="F277">
        <v>0</v>
      </c>
      <c r="G277">
        <v>96</v>
      </c>
      <c r="H277">
        <v>0</v>
      </c>
      <c r="I277">
        <v>72</v>
      </c>
      <c r="J277">
        <v>51</v>
      </c>
      <c r="K277">
        <v>0</v>
      </c>
      <c r="L277">
        <v>34</v>
      </c>
      <c r="M277">
        <v>0</v>
      </c>
      <c r="N277">
        <v>80</v>
      </c>
      <c r="O277">
        <v>0</v>
      </c>
      <c r="P277">
        <v>0</v>
      </c>
      <c r="Q277">
        <v>-80</v>
      </c>
      <c r="R277">
        <v>430</v>
      </c>
      <c r="S277">
        <v>0</v>
      </c>
      <c r="T277">
        <v>0</v>
      </c>
      <c r="U277">
        <v>0</v>
      </c>
      <c r="V277">
        <v>258</v>
      </c>
      <c r="W277">
        <v>172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178</v>
      </c>
      <c r="AE277">
        <v>608</v>
      </c>
      <c r="AF277">
        <v>1269</v>
      </c>
      <c r="AG277">
        <v>4.3624000000000001</v>
      </c>
      <c r="AK277" t="str">
        <f t="shared" si="4"/>
        <v>SG224-5000</v>
      </c>
    </row>
    <row r="278" spans="1:37" ht="15">
      <c r="A278" t="s">
        <v>1438</v>
      </c>
      <c r="B278" t="s">
        <v>1437</v>
      </c>
      <c r="C278" t="s">
        <v>267</v>
      </c>
      <c r="D278" t="s">
        <v>1425</v>
      </c>
      <c r="E278">
        <v>65</v>
      </c>
      <c r="F278">
        <v>1.6</v>
      </c>
      <c r="G278">
        <v>184</v>
      </c>
      <c r="H278">
        <v>40</v>
      </c>
      <c r="I278">
        <v>20</v>
      </c>
      <c r="J278">
        <v>10</v>
      </c>
      <c r="K278">
        <v>404</v>
      </c>
      <c r="L278">
        <v>310</v>
      </c>
      <c r="M278">
        <v>0</v>
      </c>
      <c r="N278">
        <v>153</v>
      </c>
      <c r="O278">
        <v>0</v>
      </c>
      <c r="P278">
        <v>0</v>
      </c>
      <c r="Q278">
        <v>251</v>
      </c>
      <c r="R278">
        <v>502</v>
      </c>
      <c r="S278">
        <v>0</v>
      </c>
      <c r="T278">
        <v>119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119</v>
      </c>
      <c r="AF278">
        <v>388</v>
      </c>
      <c r="AG278">
        <v>8.6274999999999995</v>
      </c>
      <c r="AK278" t="str">
        <f t="shared" si="4"/>
        <v>SG224-6200</v>
      </c>
    </row>
    <row r="279" spans="1:37" ht="15">
      <c r="A279" t="s">
        <v>1454</v>
      </c>
      <c r="B279" t="s">
        <v>1455</v>
      </c>
      <c r="C279" t="s">
        <v>68</v>
      </c>
      <c r="D279" t="s">
        <v>292</v>
      </c>
      <c r="E279">
        <v>65</v>
      </c>
      <c r="F279">
        <v>0</v>
      </c>
      <c r="G279">
        <v>0</v>
      </c>
      <c r="H279">
        <v>0</v>
      </c>
      <c r="I279">
        <v>0</v>
      </c>
      <c r="J279">
        <v>207</v>
      </c>
      <c r="K279">
        <v>773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773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434</v>
      </c>
      <c r="AA279">
        <v>0</v>
      </c>
      <c r="AB279">
        <v>0</v>
      </c>
      <c r="AC279">
        <v>2055</v>
      </c>
      <c r="AD279">
        <v>0</v>
      </c>
      <c r="AE279">
        <v>2489</v>
      </c>
      <c r="AF279">
        <v>592</v>
      </c>
      <c r="AJ279">
        <v>5.0572999999999997</v>
      </c>
      <c r="AK279" t="str">
        <f t="shared" si="4"/>
        <v>SG246-5000</v>
      </c>
    </row>
    <row r="280" spans="1:37" ht="15">
      <c r="A280" t="s">
        <v>1457</v>
      </c>
      <c r="B280" t="s">
        <v>1458</v>
      </c>
      <c r="C280" t="s">
        <v>68</v>
      </c>
      <c r="D280" t="s">
        <v>292</v>
      </c>
      <c r="E280">
        <v>75</v>
      </c>
      <c r="F280">
        <v>0</v>
      </c>
      <c r="G280">
        <v>0</v>
      </c>
      <c r="H280">
        <v>347</v>
      </c>
      <c r="I280">
        <v>435</v>
      </c>
      <c r="J280">
        <v>218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250</v>
      </c>
      <c r="T280">
        <v>791</v>
      </c>
      <c r="U280">
        <v>0</v>
      </c>
      <c r="V280">
        <v>494</v>
      </c>
      <c r="W280">
        <v>1075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2610</v>
      </c>
      <c r="AF280">
        <v>833</v>
      </c>
      <c r="AG280">
        <v>7.1</v>
      </c>
      <c r="AK280" t="str">
        <f t="shared" si="4"/>
        <v>SG254-5000</v>
      </c>
    </row>
    <row r="281" spans="1:37" ht="15">
      <c r="A281" t="s">
        <v>6331</v>
      </c>
      <c r="B281" t="s">
        <v>4604</v>
      </c>
      <c r="C281" t="s">
        <v>68</v>
      </c>
      <c r="D281" t="s">
        <v>4605</v>
      </c>
      <c r="E281">
        <v>50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472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472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J281">
        <v>5.8654000000000002</v>
      </c>
      <c r="AK281" t="str">
        <f t="shared" si="4"/>
        <v>SG268-6200</v>
      </c>
    </row>
    <row r="282" spans="1:37" ht="15">
      <c r="A282" t="s">
        <v>6332</v>
      </c>
      <c r="B282" t="s">
        <v>4606</v>
      </c>
      <c r="C282" t="s">
        <v>68</v>
      </c>
      <c r="D282" t="s">
        <v>667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1669</v>
      </c>
      <c r="L282">
        <v>63</v>
      </c>
      <c r="M282">
        <v>0</v>
      </c>
      <c r="N282">
        <v>0</v>
      </c>
      <c r="O282">
        <v>0</v>
      </c>
      <c r="P282">
        <v>0</v>
      </c>
      <c r="Q282">
        <v>1669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92</v>
      </c>
      <c r="AJ282">
        <v>0</v>
      </c>
      <c r="AK282" t="str">
        <f t="shared" si="4"/>
        <v>SG275-5000</v>
      </c>
    </row>
    <row r="283" spans="1:37" ht="15">
      <c r="A283" t="s">
        <v>1473</v>
      </c>
      <c r="B283" t="s">
        <v>1474</v>
      </c>
      <c r="C283" t="s">
        <v>267</v>
      </c>
      <c r="D283" t="s">
        <v>1393</v>
      </c>
      <c r="E283">
        <v>62</v>
      </c>
      <c r="F283">
        <v>0</v>
      </c>
      <c r="G283">
        <v>0</v>
      </c>
      <c r="H283">
        <v>67</v>
      </c>
      <c r="I283">
        <v>33</v>
      </c>
      <c r="J283">
        <v>31</v>
      </c>
      <c r="K283">
        <v>0</v>
      </c>
      <c r="L283">
        <v>120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200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170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370</v>
      </c>
      <c r="AF283">
        <v>0</v>
      </c>
      <c r="AG283">
        <v>4.875</v>
      </c>
      <c r="AK283" t="str">
        <f t="shared" si="4"/>
        <v>SP414-5000</v>
      </c>
    </row>
    <row r="284" spans="1:37" ht="15">
      <c r="A284" t="s">
        <v>1479</v>
      </c>
      <c r="B284" t="s">
        <v>1477</v>
      </c>
      <c r="C284" t="s">
        <v>68</v>
      </c>
      <c r="D284" t="s">
        <v>292</v>
      </c>
      <c r="E284">
        <v>65</v>
      </c>
      <c r="F284">
        <v>0</v>
      </c>
      <c r="G284">
        <v>0</v>
      </c>
      <c r="H284">
        <v>80</v>
      </c>
      <c r="I284">
        <v>40</v>
      </c>
      <c r="J284">
        <v>20</v>
      </c>
      <c r="K284">
        <v>0</v>
      </c>
      <c r="L284">
        <v>52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241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241</v>
      </c>
      <c r="AF284">
        <v>220</v>
      </c>
      <c r="AG284">
        <v>6.7125000000000004</v>
      </c>
      <c r="AK284" t="str">
        <f t="shared" si="4"/>
        <v>SR505-6200</v>
      </c>
    </row>
    <row r="285" spans="1:37" ht="15">
      <c r="A285" t="s">
        <v>1486</v>
      </c>
      <c r="B285" t="s">
        <v>1484</v>
      </c>
      <c r="C285" t="s">
        <v>68</v>
      </c>
      <c r="D285" t="s">
        <v>1487</v>
      </c>
      <c r="E285">
        <v>80</v>
      </c>
      <c r="F285">
        <v>0</v>
      </c>
      <c r="G285">
        <v>0</v>
      </c>
      <c r="H285">
        <v>16</v>
      </c>
      <c r="I285">
        <v>8</v>
      </c>
      <c r="J285">
        <v>4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48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48</v>
      </c>
      <c r="AF285">
        <v>0</v>
      </c>
      <c r="AJ285">
        <v>7.2629999999999999</v>
      </c>
      <c r="AK285" t="str">
        <f t="shared" si="4"/>
        <v>SR521-6200</v>
      </c>
    </row>
    <row r="286" spans="1:37" ht="15">
      <c r="A286" t="s">
        <v>1491</v>
      </c>
      <c r="B286" t="s">
        <v>1492</v>
      </c>
      <c r="C286" t="s">
        <v>267</v>
      </c>
      <c r="D286" t="s">
        <v>284</v>
      </c>
      <c r="E286">
        <v>62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112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112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4.8600000000000003</v>
      </c>
      <c r="AK286" t="str">
        <f t="shared" si="4"/>
        <v>SR537-5000</v>
      </c>
    </row>
    <row r="287" spans="1:37" ht="15">
      <c r="A287" t="s">
        <v>1497</v>
      </c>
      <c r="B287" t="s">
        <v>1498</v>
      </c>
      <c r="C287" t="s">
        <v>267</v>
      </c>
      <c r="D287" t="s">
        <v>1425</v>
      </c>
      <c r="E287">
        <v>60</v>
      </c>
      <c r="F287">
        <v>0</v>
      </c>
      <c r="G287">
        <v>0</v>
      </c>
      <c r="H287">
        <v>0</v>
      </c>
      <c r="I287">
        <v>44</v>
      </c>
      <c r="J287">
        <v>32</v>
      </c>
      <c r="K287">
        <v>497</v>
      </c>
      <c r="L287">
        <v>54</v>
      </c>
      <c r="M287">
        <v>0</v>
      </c>
      <c r="N287">
        <v>0</v>
      </c>
      <c r="O287">
        <v>0</v>
      </c>
      <c r="P287">
        <v>0</v>
      </c>
      <c r="Q287">
        <v>497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264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123</v>
      </c>
      <c r="AE287">
        <v>387</v>
      </c>
      <c r="AF287">
        <v>0</v>
      </c>
      <c r="AG287">
        <v>7.4805999999999999</v>
      </c>
      <c r="AK287" t="str">
        <f t="shared" si="4"/>
        <v>ST606-5000</v>
      </c>
    </row>
    <row r="288" spans="1:37" ht="15">
      <c r="A288" t="s">
        <v>1499</v>
      </c>
      <c r="B288" t="s">
        <v>1498</v>
      </c>
      <c r="C288" t="s">
        <v>267</v>
      </c>
      <c r="D288" t="s">
        <v>292</v>
      </c>
      <c r="E288">
        <v>60</v>
      </c>
      <c r="F288">
        <v>0.7</v>
      </c>
      <c r="G288">
        <v>0</v>
      </c>
      <c r="H288">
        <v>158</v>
      </c>
      <c r="I288">
        <v>266</v>
      </c>
      <c r="J288">
        <v>153</v>
      </c>
      <c r="K288">
        <v>448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448</v>
      </c>
      <c r="R288">
        <v>0</v>
      </c>
      <c r="S288">
        <v>475</v>
      </c>
      <c r="T288">
        <v>0</v>
      </c>
      <c r="U288">
        <v>0</v>
      </c>
      <c r="V288">
        <v>0</v>
      </c>
      <c r="W288">
        <v>1118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246</v>
      </c>
      <c r="AE288">
        <v>1839</v>
      </c>
      <c r="AF288">
        <v>511</v>
      </c>
      <c r="AG288">
        <v>8.5</v>
      </c>
      <c r="AK288" t="str">
        <f t="shared" si="4"/>
        <v>ST606-6200</v>
      </c>
    </row>
    <row r="289" spans="1:37" ht="15">
      <c r="A289" t="s">
        <v>1525</v>
      </c>
      <c r="B289" t="s">
        <v>1523</v>
      </c>
      <c r="C289" t="s">
        <v>68</v>
      </c>
      <c r="D289" t="s">
        <v>1524</v>
      </c>
      <c r="E289">
        <v>65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335</v>
      </c>
      <c r="AJ289">
        <v>6.2016</v>
      </c>
      <c r="AK289" t="str">
        <f t="shared" si="4"/>
        <v>SV709-6200</v>
      </c>
    </row>
    <row r="290" spans="1:37" ht="15">
      <c r="A290" t="s">
        <v>1528</v>
      </c>
      <c r="B290" t="s">
        <v>1527</v>
      </c>
      <c r="C290" t="s">
        <v>68</v>
      </c>
      <c r="D290" t="s">
        <v>1393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211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211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J290">
        <v>4.8414999999999999</v>
      </c>
      <c r="AK290" t="str">
        <f t="shared" si="4"/>
        <v>SV713-6200</v>
      </c>
    </row>
    <row r="291" spans="1:37" ht="15">
      <c r="A291" t="s">
        <v>6333</v>
      </c>
      <c r="B291" t="s">
        <v>4607</v>
      </c>
      <c r="C291" t="s">
        <v>68</v>
      </c>
      <c r="D291" t="s">
        <v>280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200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200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5.4625000000000004</v>
      </c>
      <c r="AK291" t="str">
        <f t="shared" si="4"/>
        <v>SV720-6200</v>
      </c>
    </row>
    <row r="292" spans="1:37" ht="15">
      <c r="A292" t="s">
        <v>1531</v>
      </c>
      <c r="B292" t="s">
        <v>1530</v>
      </c>
      <c r="C292" t="s">
        <v>267</v>
      </c>
      <c r="D292" t="s">
        <v>284</v>
      </c>
      <c r="E292">
        <v>50</v>
      </c>
      <c r="F292">
        <v>2.6</v>
      </c>
      <c r="G292">
        <v>0</v>
      </c>
      <c r="H292">
        <v>29</v>
      </c>
      <c r="I292">
        <v>15</v>
      </c>
      <c r="J292">
        <v>7</v>
      </c>
      <c r="K292">
        <v>303</v>
      </c>
      <c r="L292">
        <v>67</v>
      </c>
      <c r="M292">
        <v>0</v>
      </c>
      <c r="N292">
        <v>0</v>
      </c>
      <c r="O292">
        <v>0</v>
      </c>
      <c r="P292">
        <v>0</v>
      </c>
      <c r="Q292">
        <v>303</v>
      </c>
      <c r="R292">
        <v>0</v>
      </c>
      <c r="S292">
        <v>0</v>
      </c>
      <c r="T292">
        <v>88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88</v>
      </c>
      <c r="AF292">
        <v>0</v>
      </c>
      <c r="AG292">
        <v>3.99</v>
      </c>
      <c r="AK292" t="str">
        <f t="shared" si="4"/>
        <v>SV750-6200</v>
      </c>
    </row>
    <row r="293" spans="1:37" ht="15">
      <c r="A293" t="s">
        <v>1564</v>
      </c>
      <c r="B293" t="s">
        <v>1560</v>
      </c>
      <c r="C293" t="s">
        <v>68</v>
      </c>
      <c r="D293" t="s">
        <v>292</v>
      </c>
      <c r="E293">
        <v>75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153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2502</v>
      </c>
      <c r="AG293">
        <v>2.7557</v>
      </c>
      <c r="AK293" t="str">
        <f t="shared" si="4"/>
        <v>SW826-6200</v>
      </c>
    </row>
    <row r="294" spans="1:37" ht="15">
      <c r="A294" t="s">
        <v>1565</v>
      </c>
      <c r="B294" t="s">
        <v>1566</v>
      </c>
      <c r="C294" t="s">
        <v>1077</v>
      </c>
      <c r="D294" t="s">
        <v>1425</v>
      </c>
      <c r="E294">
        <v>65</v>
      </c>
      <c r="F294">
        <v>0</v>
      </c>
      <c r="G294">
        <v>0</v>
      </c>
      <c r="H294">
        <v>0</v>
      </c>
      <c r="I294">
        <v>784</v>
      </c>
      <c r="J294">
        <v>446</v>
      </c>
      <c r="K294">
        <v>2017</v>
      </c>
      <c r="L294">
        <v>86</v>
      </c>
      <c r="M294">
        <v>0</v>
      </c>
      <c r="N294">
        <v>0</v>
      </c>
      <c r="O294">
        <v>0</v>
      </c>
      <c r="P294">
        <v>0</v>
      </c>
      <c r="Q294">
        <v>2017</v>
      </c>
      <c r="R294">
        <v>0</v>
      </c>
      <c r="S294">
        <v>0</v>
      </c>
      <c r="T294">
        <v>0</v>
      </c>
      <c r="U294">
        <v>0</v>
      </c>
      <c r="V294">
        <v>729</v>
      </c>
      <c r="W294">
        <v>1554</v>
      </c>
      <c r="X294">
        <v>2421</v>
      </c>
      <c r="Y294">
        <v>0</v>
      </c>
      <c r="Z294">
        <v>227</v>
      </c>
      <c r="AA294">
        <v>0</v>
      </c>
      <c r="AB294">
        <v>252</v>
      </c>
      <c r="AC294">
        <v>0</v>
      </c>
      <c r="AD294">
        <v>173</v>
      </c>
      <c r="AE294">
        <v>5356</v>
      </c>
      <c r="AF294">
        <v>391</v>
      </c>
      <c r="AG294" t="s">
        <v>4608</v>
      </c>
      <c r="AH294">
        <v>2</v>
      </c>
      <c r="AI294">
        <v>200</v>
      </c>
      <c r="AJ294">
        <v>3.7191999999999998</v>
      </c>
      <c r="AK294" t="str">
        <f t="shared" si="4"/>
        <v>SW836-5000</v>
      </c>
    </row>
    <row r="295" spans="1:37" ht="15">
      <c r="A295" t="s">
        <v>1568</v>
      </c>
      <c r="B295" t="s">
        <v>1569</v>
      </c>
      <c r="C295" t="s">
        <v>68</v>
      </c>
      <c r="D295" t="s">
        <v>1570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392</v>
      </c>
      <c r="L295">
        <v>25</v>
      </c>
      <c r="M295">
        <v>0</v>
      </c>
      <c r="N295">
        <v>0</v>
      </c>
      <c r="O295">
        <v>0</v>
      </c>
      <c r="P295">
        <v>0</v>
      </c>
      <c r="Q295">
        <v>392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J295">
        <v>6.3308</v>
      </c>
      <c r="AK295" t="str">
        <f t="shared" si="4"/>
        <v>SW888-5000</v>
      </c>
    </row>
    <row r="296" spans="1:37" ht="15">
      <c r="A296" t="s">
        <v>1571</v>
      </c>
      <c r="B296" t="s">
        <v>1569</v>
      </c>
      <c r="C296" t="s">
        <v>68</v>
      </c>
      <c r="D296" t="s">
        <v>1570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1517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1517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1034</v>
      </c>
      <c r="AJ296">
        <v>6.3308</v>
      </c>
      <c r="AK296" t="str">
        <f t="shared" si="4"/>
        <v>SW888-6200</v>
      </c>
    </row>
    <row r="297" spans="1:37" ht="15">
      <c r="A297" t="s">
        <v>1580</v>
      </c>
      <c r="B297" t="s">
        <v>1579</v>
      </c>
      <c r="C297" t="s">
        <v>68</v>
      </c>
      <c r="D297" t="s">
        <v>292</v>
      </c>
      <c r="E297">
        <v>65</v>
      </c>
      <c r="F297">
        <v>0</v>
      </c>
      <c r="G297">
        <v>0</v>
      </c>
      <c r="H297">
        <v>104</v>
      </c>
      <c r="I297">
        <v>52</v>
      </c>
      <c r="J297">
        <v>26</v>
      </c>
      <c r="K297">
        <v>0</v>
      </c>
      <c r="L297">
        <v>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311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311</v>
      </c>
      <c r="AF297">
        <v>678</v>
      </c>
      <c r="AG297">
        <v>7.6874000000000002</v>
      </c>
      <c r="AK297" t="str">
        <f t="shared" si="4"/>
        <v>SY914-5000</v>
      </c>
    </row>
    <row r="298" spans="1:37" ht="15">
      <c r="A298" t="s">
        <v>1581</v>
      </c>
      <c r="B298" t="s">
        <v>1579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275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275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3654</v>
      </c>
      <c r="AG298">
        <v>7.9749999999999996</v>
      </c>
      <c r="AK298" t="str">
        <f t="shared" si="4"/>
        <v>SY914-6200</v>
      </c>
    </row>
    <row r="299" spans="1:37" ht="15">
      <c r="A299" t="s">
        <v>1582</v>
      </c>
      <c r="B299" t="s">
        <v>1583</v>
      </c>
      <c r="C299" t="s">
        <v>110</v>
      </c>
      <c r="D299" t="s">
        <v>1584</v>
      </c>
      <c r="E299">
        <v>50</v>
      </c>
      <c r="F299">
        <v>0</v>
      </c>
      <c r="G299">
        <v>0</v>
      </c>
      <c r="H299">
        <v>0</v>
      </c>
      <c r="I299">
        <v>0</v>
      </c>
      <c r="J299">
        <v>17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548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198</v>
      </c>
      <c r="AB299">
        <v>0</v>
      </c>
      <c r="AC299">
        <v>0</v>
      </c>
      <c r="AD299">
        <v>0</v>
      </c>
      <c r="AE299">
        <v>198</v>
      </c>
      <c r="AF299">
        <v>0</v>
      </c>
      <c r="AJ299">
        <v>5.3094999999999999</v>
      </c>
      <c r="AK299" t="str">
        <f t="shared" si="4"/>
        <v>WA001-5000</v>
      </c>
    </row>
    <row r="300" spans="1:37" ht="15">
      <c r="A300" t="s">
        <v>1585</v>
      </c>
      <c r="B300" t="s">
        <v>1583</v>
      </c>
      <c r="C300" t="s">
        <v>110</v>
      </c>
      <c r="D300" t="s">
        <v>1586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507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507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5.6124999999999998</v>
      </c>
      <c r="AK300" t="str">
        <f t="shared" si="4"/>
        <v>WA001-6200</v>
      </c>
    </row>
    <row r="301" spans="1:37" ht="15">
      <c r="A301" t="s">
        <v>1590</v>
      </c>
      <c r="B301" t="s">
        <v>1591</v>
      </c>
      <c r="C301" t="s">
        <v>338</v>
      </c>
      <c r="D301" t="s">
        <v>284</v>
      </c>
      <c r="E301">
        <v>43</v>
      </c>
      <c r="F301">
        <v>0.1</v>
      </c>
      <c r="G301">
        <v>0</v>
      </c>
      <c r="H301">
        <v>400</v>
      </c>
      <c r="I301">
        <v>363</v>
      </c>
      <c r="J301">
        <v>181</v>
      </c>
      <c r="K301">
        <v>92</v>
      </c>
      <c r="L301">
        <v>125</v>
      </c>
      <c r="M301">
        <v>0</v>
      </c>
      <c r="N301">
        <v>0</v>
      </c>
      <c r="O301">
        <v>0</v>
      </c>
      <c r="P301">
        <v>0</v>
      </c>
      <c r="Q301">
        <v>92</v>
      </c>
      <c r="R301">
        <v>437</v>
      </c>
      <c r="S301">
        <v>160</v>
      </c>
      <c r="T301">
        <v>0</v>
      </c>
      <c r="U301">
        <v>1039</v>
      </c>
      <c r="V301">
        <v>564</v>
      </c>
      <c r="W301">
        <v>0</v>
      </c>
      <c r="X301">
        <v>412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2175</v>
      </c>
      <c r="AF301">
        <v>937</v>
      </c>
      <c r="AG301">
        <v>8.0500000000000007</v>
      </c>
      <c r="AK301" t="str">
        <f t="shared" si="4"/>
        <v>WA030-5000</v>
      </c>
    </row>
    <row r="302" spans="1:37" ht="15">
      <c r="A302" t="s">
        <v>1592</v>
      </c>
      <c r="B302" t="s">
        <v>1591</v>
      </c>
      <c r="C302" t="s">
        <v>338</v>
      </c>
      <c r="D302" t="s">
        <v>284</v>
      </c>
      <c r="E302">
        <v>43</v>
      </c>
      <c r="F302">
        <v>0.4</v>
      </c>
      <c r="G302">
        <v>0</v>
      </c>
      <c r="H302">
        <v>292</v>
      </c>
      <c r="I302">
        <v>253</v>
      </c>
      <c r="J302">
        <v>267</v>
      </c>
      <c r="K302">
        <v>476</v>
      </c>
      <c r="L302">
        <v>176</v>
      </c>
      <c r="M302">
        <v>0</v>
      </c>
      <c r="N302">
        <v>0</v>
      </c>
      <c r="O302">
        <v>0</v>
      </c>
      <c r="P302">
        <v>0</v>
      </c>
      <c r="Q302">
        <v>476</v>
      </c>
      <c r="R302">
        <v>0</v>
      </c>
      <c r="S302">
        <v>0</v>
      </c>
      <c r="T302">
        <v>0</v>
      </c>
      <c r="U302">
        <v>877</v>
      </c>
      <c r="V302">
        <v>0</v>
      </c>
      <c r="W302">
        <v>104</v>
      </c>
      <c r="X302">
        <v>538</v>
      </c>
      <c r="Y302">
        <v>411</v>
      </c>
      <c r="Z302">
        <v>0</v>
      </c>
      <c r="AA302">
        <v>356</v>
      </c>
      <c r="AB302">
        <v>0</v>
      </c>
      <c r="AC302">
        <v>378</v>
      </c>
      <c r="AD302">
        <v>540</v>
      </c>
      <c r="AE302">
        <v>3204</v>
      </c>
      <c r="AF302">
        <v>1987</v>
      </c>
      <c r="AG302">
        <v>8.0500000000000007</v>
      </c>
      <c r="AK302" t="str">
        <f t="shared" si="4"/>
        <v>WA030-6200</v>
      </c>
    </row>
    <row r="303" spans="1:37" ht="15">
      <c r="A303" t="s">
        <v>1593</v>
      </c>
      <c r="B303" t="s">
        <v>1594</v>
      </c>
      <c r="C303" t="s">
        <v>338</v>
      </c>
      <c r="D303" t="s">
        <v>284</v>
      </c>
      <c r="E303">
        <v>43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129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129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9.6158999999999999</v>
      </c>
      <c r="AK303" t="str">
        <f t="shared" si="4"/>
        <v>WA090-5000</v>
      </c>
    </row>
    <row r="304" spans="1:37" ht="15">
      <c r="A304" t="s">
        <v>1598</v>
      </c>
      <c r="B304" t="s">
        <v>1599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269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269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1056</v>
      </c>
      <c r="AG304">
        <v>6.15</v>
      </c>
      <c r="AK304" t="str">
        <f t="shared" si="4"/>
        <v>WA110-5000</v>
      </c>
    </row>
    <row r="305" spans="1:37" ht="15">
      <c r="A305" t="s">
        <v>1600</v>
      </c>
      <c r="B305" t="s">
        <v>1599</v>
      </c>
      <c r="C305" t="s">
        <v>338</v>
      </c>
      <c r="D305" t="s">
        <v>284</v>
      </c>
      <c r="E305">
        <v>43</v>
      </c>
      <c r="F305">
        <v>0.1</v>
      </c>
      <c r="G305">
        <v>0</v>
      </c>
      <c r="H305">
        <v>165</v>
      </c>
      <c r="I305">
        <v>820</v>
      </c>
      <c r="J305">
        <v>605</v>
      </c>
      <c r="K305">
        <v>40</v>
      </c>
      <c r="L305">
        <v>139</v>
      </c>
      <c r="M305">
        <v>0</v>
      </c>
      <c r="N305">
        <v>0</v>
      </c>
      <c r="O305">
        <v>0</v>
      </c>
      <c r="P305">
        <v>0</v>
      </c>
      <c r="Q305">
        <v>40</v>
      </c>
      <c r="R305">
        <v>0</v>
      </c>
      <c r="S305">
        <v>236</v>
      </c>
      <c r="T305">
        <v>0</v>
      </c>
      <c r="U305">
        <v>258</v>
      </c>
      <c r="V305">
        <v>657</v>
      </c>
      <c r="W305">
        <v>979</v>
      </c>
      <c r="X305">
        <v>2788</v>
      </c>
      <c r="Y305">
        <v>446</v>
      </c>
      <c r="Z305">
        <v>780</v>
      </c>
      <c r="AA305">
        <v>618</v>
      </c>
      <c r="AB305">
        <v>251</v>
      </c>
      <c r="AC305">
        <v>100</v>
      </c>
      <c r="AD305">
        <v>147</v>
      </c>
      <c r="AE305">
        <v>7260</v>
      </c>
      <c r="AF305">
        <v>6054</v>
      </c>
      <c r="AG305">
        <v>6.15</v>
      </c>
      <c r="AK305" t="str">
        <f t="shared" si="4"/>
        <v>WA110-6200</v>
      </c>
    </row>
    <row r="306" spans="1:37" ht="15">
      <c r="A306" t="s">
        <v>1601</v>
      </c>
      <c r="B306" t="s">
        <v>1602</v>
      </c>
      <c r="C306" t="s">
        <v>338</v>
      </c>
      <c r="D306" t="s">
        <v>284</v>
      </c>
      <c r="E306">
        <v>43</v>
      </c>
      <c r="F306">
        <v>3</v>
      </c>
      <c r="G306">
        <v>0</v>
      </c>
      <c r="H306">
        <v>27</v>
      </c>
      <c r="I306">
        <v>13</v>
      </c>
      <c r="J306">
        <v>15</v>
      </c>
      <c r="K306">
        <v>322</v>
      </c>
      <c r="L306">
        <v>43</v>
      </c>
      <c r="M306">
        <v>0</v>
      </c>
      <c r="N306">
        <v>0</v>
      </c>
      <c r="O306">
        <v>0</v>
      </c>
      <c r="P306">
        <v>0</v>
      </c>
      <c r="Q306">
        <v>322</v>
      </c>
      <c r="R306">
        <v>0</v>
      </c>
      <c r="S306">
        <v>0</v>
      </c>
      <c r="T306">
        <v>0</v>
      </c>
      <c r="U306">
        <v>80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102</v>
      </c>
      <c r="AE306">
        <v>182</v>
      </c>
      <c r="AF306">
        <v>409</v>
      </c>
      <c r="AG306">
        <v>8.2460000000000004</v>
      </c>
      <c r="AK306" t="str">
        <f t="shared" si="4"/>
        <v>WA120-5000</v>
      </c>
    </row>
    <row r="307" spans="1:37" ht="15">
      <c r="A307" t="s">
        <v>1603</v>
      </c>
      <c r="B307" t="s">
        <v>1602</v>
      </c>
      <c r="C307" t="s">
        <v>1077</v>
      </c>
      <c r="D307" t="s">
        <v>284</v>
      </c>
      <c r="E307">
        <v>43</v>
      </c>
      <c r="F307">
        <v>3.3</v>
      </c>
      <c r="G307">
        <v>0</v>
      </c>
      <c r="H307">
        <v>61</v>
      </c>
      <c r="I307">
        <v>141</v>
      </c>
      <c r="J307">
        <v>176</v>
      </c>
      <c r="K307">
        <v>796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796</v>
      </c>
      <c r="R307">
        <v>0</v>
      </c>
      <c r="S307">
        <v>0</v>
      </c>
      <c r="T307">
        <v>183</v>
      </c>
      <c r="U307">
        <v>0</v>
      </c>
      <c r="V307">
        <v>0</v>
      </c>
      <c r="W307">
        <v>664</v>
      </c>
      <c r="X307">
        <v>0</v>
      </c>
      <c r="Y307">
        <v>106</v>
      </c>
      <c r="Z307">
        <v>0</v>
      </c>
      <c r="AA307">
        <v>562</v>
      </c>
      <c r="AB307">
        <v>140</v>
      </c>
      <c r="AC307">
        <v>459</v>
      </c>
      <c r="AD307">
        <v>0</v>
      </c>
      <c r="AE307">
        <v>2114</v>
      </c>
      <c r="AF307">
        <v>1126</v>
      </c>
      <c r="AG307" t="s">
        <v>4609</v>
      </c>
      <c r="AH307">
        <v>6</v>
      </c>
      <c r="AI307">
        <v>150</v>
      </c>
      <c r="AJ307">
        <v>9.0374999999999996</v>
      </c>
      <c r="AK307" t="str">
        <f t="shared" si="4"/>
        <v>WA120-6200</v>
      </c>
    </row>
    <row r="308" spans="1:37" ht="15">
      <c r="A308" t="s">
        <v>1604</v>
      </c>
      <c r="B308" t="s">
        <v>1605</v>
      </c>
      <c r="C308" t="s">
        <v>110</v>
      </c>
      <c r="D308" t="s">
        <v>901</v>
      </c>
      <c r="E308">
        <v>50</v>
      </c>
      <c r="F308">
        <v>1.9</v>
      </c>
      <c r="G308">
        <v>35</v>
      </c>
      <c r="H308">
        <v>47</v>
      </c>
      <c r="I308">
        <v>104</v>
      </c>
      <c r="J308">
        <v>147</v>
      </c>
      <c r="K308">
        <v>386</v>
      </c>
      <c r="L308">
        <v>13</v>
      </c>
      <c r="M308">
        <v>0</v>
      </c>
      <c r="N308">
        <v>29</v>
      </c>
      <c r="O308">
        <v>0</v>
      </c>
      <c r="P308">
        <v>0</v>
      </c>
      <c r="Q308">
        <v>357</v>
      </c>
      <c r="R308">
        <v>0</v>
      </c>
      <c r="S308">
        <v>142</v>
      </c>
      <c r="T308">
        <v>0</v>
      </c>
      <c r="U308">
        <v>0</v>
      </c>
      <c r="V308">
        <v>272</v>
      </c>
      <c r="W308">
        <v>0</v>
      </c>
      <c r="X308">
        <v>208</v>
      </c>
      <c r="Y308">
        <v>242</v>
      </c>
      <c r="Z308">
        <v>274</v>
      </c>
      <c r="AA308">
        <v>0</v>
      </c>
      <c r="AB308">
        <v>496</v>
      </c>
      <c r="AC308">
        <v>0</v>
      </c>
      <c r="AD308">
        <v>130</v>
      </c>
      <c r="AE308">
        <v>1764</v>
      </c>
      <c r="AF308">
        <v>1947</v>
      </c>
      <c r="AG308">
        <v>5.2031999999999998</v>
      </c>
      <c r="AK308" t="str">
        <f t="shared" si="4"/>
        <v>WC090-5000</v>
      </c>
    </row>
    <row r="309" spans="1:37" ht="15">
      <c r="A309" t="s">
        <v>1606</v>
      </c>
      <c r="B309" t="s">
        <v>1605</v>
      </c>
      <c r="C309" t="s">
        <v>110</v>
      </c>
      <c r="D309" t="s">
        <v>901</v>
      </c>
      <c r="E309">
        <v>50</v>
      </c>
      <c r="F309">
        <v>0.4</v>
      </c>
      <c r="G309">
        <v>259</v>
      </c>
      <c r="H309">
        <v>702</v>
      </c>
      <c r="I309">
        <v>1212</v>
      </c>
      <c r="J309">
        <v>1179</v>
      </c>
      <c r="K309">
        <v>1312</v>
      </c>
      <c r="L309">
        <v>175</v>
      </c>
      <c r="M309">
        <v>0</v>
      </c>
      <c r="N309">
        <v>216</v>
      </c>
      <c r="O309">
        <v>0</v>
      </c>
      <c r="P309">
        <v>0</v>
      </c>
      <c r="Q309">
        <v>1096</v>
      </c>
      <c r="R309">
        <v>0</v>
      </c>
      <c r="S309">
        <v>1077</v>
      </c>
      <c r="T309">
        <v>386</v>
      </c>
      <c r="U309">
        <v>644</v>
      </c>
      <c r="V309">
        <v>3125</v>
      </c>
      <c r="W309">
        <v>529</v>
      </c>
      <c r="X309">
        <v>1510</v>
      </c>
      <c r="Y309">
        <v>1354</v>
      </c>
      <c r="Z309">
        <v>1389</v>
      </c>
      <c r="AA309">
        <v>1149</v>
      </c>
      <c r="AB309">
        <v>1743</v>
      </c>
      <c r="AC309">
        <v>420</v>
      </c>
      <c r="AD309">
        <v>820</v>
      </c>
      <c r="AE309">
        <v>14146</v>
      </c>
      <c r="AF309">
        <v>13916</v>
      </c>
      <c r="AG309">
        <v>5.5937000000000001</v>
      </c>
      <c r="AK309" t="str">
        <f t="shared" si="4"/>
        <v>WC090-6200</v>
      </c>
    </row>
    <row r="310" spans="1:37" ht="15">
      <c r="A310" t="s">
        <v>1607</v>
      </c>
      <c r="B310" t="s">
        <v>1608</v>
      </c>
      <c r="C310" t="s">
        <v>313</v>
      </c>
      <c r="D310" t="s">
        <v>1609</v>
      </c>
      <c r="E310">
        <v>43</v>
      </c>
      <c r="F310">
        <v>0.4</v>
      </c>
      <c r="G310">
        <v>546</v>
      </c>
      <c r="H310">
        <v>2001</v>
      </c>
      <c r="I310">
        <v>2764</v>
      </c>
      <c r="J310">
        <v>2348</v>
      </c>
      <c r="K310">
        <v>3363</v>
      </c>
      <c r="L310">
        <v>369</v>
      </c>
      <c r="M310">
        <v>0</v>
      </c>
      <c r="N310">
        <v>455</v>
      </c>
      <c r="O310">
        <v>0</v>
      </c>
      <c r="P310">
        <v>0</v>
      </c>
      <c r="Q310">
        <v>2908</v>
      </c>
      <c r="R310">
        <v>821</v>
      </c>
      <c r="S310">
        <v>713</v>
      </c>
      <c r="T310">
        <v>1886</v>
      </c>
      <c r="U310">
        <v>3403</v>
      </c>
      <c r="V310">
        <v>5691</v>
      </c>
      <c r="W310">
        <v>4468</v>
      </c>
      <c r="X310">
        <v>422</v>
      </c>
      <c r="Y310">
        <v>2687</v>
      </c>
      <c r="Z310">
        <v>818</v>
      </c>
      <c r="AA310">
        <v>1922</v>
      </c>
      <c r="AB310">
        <v>1662</v>
      </c>
      <c r="AC310">
        <v>2423</v>
      </c>
      <c r="AD310">
        <v>2086</v>
      </c>
      <c r="AE310">
        <v>28181</v>
      </c>
      <c r="AF310">
        <v>31532</v>
      </c>
      <c r="AG310">
        <v>5.2495000000000003</v>
      </c>
      <c r="AK310" t="str">
        <f t="shared" si="4"/>
        <v>WC105-5000</v>
      </c>
    </row>
    <row r="311" spans="1:37" ht="15">
      <c r="A311" t="s">
        <v>1610</v>
      </c>
      <c r="B311" t="s">
        <v>1608</v>
      </c>
      <c r="C311" t="s">
        <v>313</v>
      </c>
      <c r="D311" t="s">
        <v>1609</v>
      </c>
      <c r="E311">
        <v>43</v>
      </c>
      <c r="F311">
        <v>2.6</v>
      </c>
      <c r="G311">
        <v>103</v>
      </c>
      <c r="H311">
        <v>2282</v>
      </c>
      <c r="I311">
        <v>2301</v>
      </c>
      <c r="J311">
        <v>2752</v>
      </c>
      <c r="K311">
        <v>24210</v>
      </c>
      <c r="L311">
        <v>1081</v>
      </c>
      <c r="M311">
        <v>0</v>
      </c>
      <c r="N311">
        <v>86</v>
      </c>
      <c r="O311">
        <v>0</v>
      </c>
      <c r="P311">
        <v>0</v>
      </c>
      <c r="Q311">
        <v>24124</v>
      </c>
      <c r="R311">
        <v>3101</v>
      </c>
      <c r="S311">
        <v>1119</v>
      </c>
      <c r="T311">
        <v>2410</v>
      </c>
      <c r="U311">
        <v>3316</v>
      </c>
      <c r="V311">
        <v>1803</v>
      </c>
      <c r="W311">
        <v>3284</v>
      </c>
      <c r="X311">
        <v>1876</v>
      </c>
      <c r="Y311">
        <v>3044</v>
      </c>
      <c r="Z311">
        <v>1045</v>
      </c>
      <c r="AA311">
        <v>3118</v>
      </c>
      <c r="AB311">
        <v>2687</v>
      </c>
      <c r="AC311">
        <v>4202</v>
      </c>
      <c r="AD311">
        <v>5125</v>
      </c>
      <c r="AE311">
        <v>33029</v>
      </c>
      <c r="AF311">
        <v>42023</v>
      </c>
      <c r="AG311">
        <v>5.0029000000000003</v>
      </c>
      <c r="AK311" t="str">
        <f t="shared" si="4"/>
        <v>WC105-6200</v>
      </c>
    </row>
    <row r="312" spans="1:37" ht="15">
      <c r="A312" t="s">
        <v>1611</v>
      </c>
      <c r="B312" t="s">
        <v>1612</v>
      </c>
      <c r="C312" t="s">
        <v>313</v>
      </c>
      <c r="E312">
        <v>40</v>
      </c>
      <c r="F312">
        <v>7.8</v>
      </c>
      <c r="G312">
        <v>146</v>
      </c>
      <c r="H312">
        <v>260</v>
      </c>
      <c r="I312">
        <v>326</v>
      </c>
      <c r="J312">
        <v>611</v>
      </c>
      <c r="K312">
        <v>8284</v>
      </c>
      <c r="L312">
        <v>114</v>
      </c>
      <c r="M312">
        <v>0</v>
      </c>
      <c r="N312">
        <v>122</v>
      </c>
      <c r="O312">
        <v>0</v>
      </c>
      <c r="P312">
        <v>0</v>
      </c>
      <c r="Q312">
        <v>8162</v>
      </c>
      <c r="R312">
        <v>381</v>
      </c>
      <c r="S312">
        <v>0</v>
      </c>
      <c r="T312">
        <v>278</v>
      </c>
      <c r="U312">
        <v>502</v>
      </c>
      <c r="V312">
        <v>842</v>
      </c>
      <c r="W312">
        <v>336</v>
      </c>
      <c r="X312">
        <v>0</v>
      </c>
      <c r="Y312">
        <v>0</v>
      </c>
      <c r="Z312">
        <v>1032</v>
      </c>
      <c r="AA312">
        <v>1159</v>
      </c>
      <c r="AB312">
        <v>1072</v>
      </c>
      <c r="AC312">
        <v>613</v>
      </c>
      <c r="AD312">
        <v>1494</v>
      </c>
      <c r="AE312">
        <v>7328</v>
      </c>
      <c r="AF312">
        <v>8072</v>
      </c>
      <c r="AG312">
        <v>5.5960999999999999</v>
      </c>
      <c r="AK312" t="str">
        <f t="shared" si="4"/>
        <v>WC115-5000</v>
      </c>
    </row>
    <row r="313" spans="1:37" ht="15">
      <c r="A313" t="s">
        <v>1613</v>
      </c>
      <c r="B313" t="s">
        <v>1612</v>
      </c>
      <c r="C313" t="s">
        <v>313</v>
      </c>
      <c r="E313">
        <v>40</v>
      </c>
      <c r="F313">
        <v>2.7</v>
      </c>
      <c r="G313">
        <v>0</v>
      </c>
      <c r="H313">
        <v>1543</v>
      </c>
      <c r="I313">
        <v>1744</v>
      </c>
      <c r="J313">
        <v>2050</v>
      </c>
      <c r="K313">
        <v>16570</v>
      </c>
      <c r="L313">
        <v>632</v>
      </c>
      <c r="M313">
        <v>0</v>
      </c>
      <c r="N313">
        <v>0</v>
      </c>
      <c r="O313">
        <v>0</v>
      </c>
      <c r="P313">
        <v>0</v>
      </c>
      <c r="Q313">
        <v>16570</v>
      </c>
      <c r="R313">
        <v>974</v>
      </c>
      <c r="S313">
        <v>1674</v>
      </c>
      <c r="T313">
        <v>1068</v>
      </c>
      <c r="U313">
        <v>1886</v>
      </c>
      <c r="V313">
        <v>2438</v>
      </c>
      <c r="W313">
        <v>2494</v>
      </c>
      <c r="X313">
        <v>906</v>
      </c>
      <c r="Y313">
        <v>1440</v>
      </c>
      <c r="Z313">
        <v>1910</v>
      </c>
      <c r="AA313">
        <v>3464</v>
      </c>
      <c r="AB313">
        <v>1958</v>
      </c>
      <c r="AC313">
        <v>2164</v>
      </c>
      <c r="AD313">
        <v>3196</v>
      </c>
      <c r="AE313">
        <v>24598</v>
      </c>
      <c r="AF313">
        <v>26624</v>
      </c>
      <c r="AG313">
        <v>5.2751999999999999</v>
      </c>
      <c r="AK313" t="str">
        <f t="shared" si="4"/>
        <v>WC115-6200</v>
      </c>
    </row>
    <row r="314" spans="1:37" ht="15">
      <c r="A314" t="s">
        <v>1614</v>
      </c>
      <c r="B314" t="s">
        <v>1615</v>
      </c>
      <c r="C314" t="s">
        <v>313</v>
      </c>
      <c r="D314" t="s">
        <v>1616</v>
      </c>
      <c r="E314">
        <v>43</v>
      </c>
      <c r="F314">
        <v>1.6</v>
      </c>
      <c r="G314">
        <v>0</v>
      </c>
      <c r="H314">
        <v>192</v>
      </c>
      <c r="I314">
        <v>139</v>
      </c>
      <c r="J314">
        <v>85</v>
      </c>
      <c r="K314">
        <v>1226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1226</v>
      </c>
      <c r="R314">
        <v>0</v>
      </c>
      <c r="S314">
        <v>0</v>
      </c>
      <c r="T314">
        <v>0</v>
      </c>
      <c r="U314">
        <v>575</v>
      </c>
      <c r="V314">
        <v>256</v>
      </c>
      <c r="W314">
        <v>0</v>
      </c>
      <c r="X314">
        <v>0</v>
      </c>
      <c r="Y314">
        <v>0</v>
      </c>
      <c r="Z314">
        <v>187</v>
      </c>
      <c r="AA314">
        <v>0</v>
      </c>
      <c r="AB314">
        <v>0</v>
      </c>
      <c r="AC314">
        <v>0</v>
      </c>
      <c r="AD314">
        <v>0</v>
      </c>
      <c r="AE314">
        <v>1018</v>
      </c>
      <c r="AF314">
        <v>819</v>
      </c>
      <c r="AJ314">
        <v>6.9524999999999997</v>
      </c>
      <c r="AK314" t="str">
        <f t="shared" si="4"/>
        <v>WC125-5000</v>
      </c>
    </row>
    <row r="315" spans="1:37" ht="15">
      <c r="A315" t="s">
        <v>1617</v>
      </c>
      <c r="B315" t="s">
        <v>1615</v>
      </c>
      <c r="C315" t="s">
        <v>313</v>
      </c>
      <c r="D315" t="s">
        <v>1616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266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266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J315">
        <v>6.0490000000000004</v>
      </c>
      <c r="AK315" t="str">
        <f t="shared" si="4"/>
        <v>WC125-6200</v>
      </c>
    </row>
    <row r="316" spans="1:37" ht="15">
      <c r="A316" t="s">
        <v>1618</v>
      </c>
      <c r="B316" t="s">
        <v>1619</v>
      </c>
      <c r="C316" t="s">
        <v>1077</v>
      </c>
      <c r="D316" t="s">
        <v>1620</v>
      </c>
      <c r="E316">
        <v>43</v>
      </c>
      <c r="F316">
        <v>0</v>
      </c>
      <c r="G316">
        <v>0</v>
      </c>
      <c r="H316">
        <v>271</v>
      </c>
      <c r="I316">
        <v>505</v>
      </c>
      <c r="J316">
        <v>419</v>
      </c>
      <c r="K316">
        <v>0</v>
      </c>
      <c r="L316">
        <v>164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812</v>
      </c>
      <c r="V316">
        <v>227</v>
      </c>
      <c r="W316">
        <v>1755</v>
      </c>
      <c r="X316">
        <v>234</v>
      </c>
      <c r="Y316">
        <v>1439</v>
      </c>
      <c r="Z316">
        <v>150</v>
      </c>
      <c r="AA316">
        <v>355</v>
      </c>
      <c r="AB316">
        <v>0</v>
      </c>
      <c r="AC316">
        <v>56</v>
      </c>
      <c r="AD316">
        <v>0</v>
      </c>
      <c r="AE316">
        <v>5028</v>
      </c>
      <c r="AF316">
        <v>2057</v>
      </c>
      <c r="AG316" t="s">
        <v>4610</v>
      </c>
      <c r="AH316">
        <v>3</v>
      </c>
      <c r="AI316">
        <v>490</v>
      </c>
      <c r="AJ316">
        <v>5.2497999999999996</v>
      </c>
      <c r="AK316" t="str">
        <f t="shared" si="4"/>
        <v>WC135-5000</v>
      </c>
    </row>
    <row r="317" spans="1:37" ht="15">
      <c r="A317" t="s">
        <v>1621</v>
      </c>
      <c r="B317" t="s">
        <v>1619</v>
      </c>
      <c r="C317" t="s">
        <v>110</v>
      </c>
      <c r="D317" t="s">
        <v>1620</v>
      </c>
      <c r="E317">
        <v>43</v>
      </c>
      <c r="F317">
        <v>1.1000000000000001</v>
      </c>
      <c r="G317">
        <v>0</v>
      </c>
      <c r="H317">
        <v>139</v>
      </c>
      <c r="I317">
        <v>235</v>
      </c>
      <c r="J317">
        <v>164</v>
      </c>
      <c r="K317">
        <v>600</v>
      </c>
      <c r="L317">
        <v>261</v>
      </c>
      <c r="M317">
        <v>0</v>
      </c>
      <c r="N317">
        <v>0</v>
      </c>
      <c r="O317">
        <v>0</v>
      </c>
      <c r="P317">
        <v>0</v>
      </c>
      <c r="Q317">
        <v>600</v>
      </c>
      <c r="R317">
        <v>0</v>
      </c>
      <c r="S317">
        <v>0</v>
      </c>
      <c r="T317">
        <v>0</v>
      </c>
      <c r="U317">
        <v>418</v>
      </c>
      <c r="V317">
        <v>174</v>
      </c>
      <c r="W317">
        <v>466</v>
      </c>
      <c r="X317">
        <v>354</v>
      </c>
      <c r="Y317">
        <v>0</v>
      </c>
      <c r="Z317">
        <v>142</v>
      </c>
      <c r="AA317">
        <v>417</v>
      </c>
      <c r="AB317">
        <v>0</v>
      </c>
      <c r="AC317">
        <v>0</v>
      </c>
      <c r="AD317">
        <v>0</v>
      </c>
      <c r="AE317">
        <v>1971</v>
      </c>
      <c r="AF317">
        <v>856</v>
      </c>
      <c r="AG317">
        <v>5.5407000000000002</v>
      </c>
      <c r="AK317" t="str">
        <f t="shared" si="4"/>
        <v>WC135-6200</v>
      </c>
    </row>
    <row r="318" spans="1:37" ht="15">
      <c r="A318" t="s">
        <v>1625</v>
      </c>
      <c r="B318" t="s">
        <v>1626</v>
      </c>
      <c r="C318" t="s">
        <v>313</v>
      </c>
      <c r="D318" t="s">
        <v>1627</v>
      </c>
      <c r="E318">
        <v>43</v>
      </c>
      <c r="F318">
        <v>0</v>
      </c>
      <c r="G318">
        <v>0</v>
      </c>
      <c r="H318">
        <v>148</v>
      </c>
      <c r="I318">
        <v>92</v>
      </c>
      <c r="J318">
        <v>77</v>
      </c>
      <c r="K318">
        <v>0</v>
      </c>
      <c r="L318">
        <v>82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172</v>
      </c>
      <c r="S318">
        <v>0</v>
      </c>
      <c r="T318">
        <v>207</v>
      </c>
      <c r="U318">
        <v>238</v>
      </c>
      <c r="V318">
        <v>0</v>
      </c>
      <c r="W318">
        <v>105</v>
      </c>
      <c r="X318">
        <v>0</v>
      </c>
      <c r="Y318">
        <v>216</v>
      </c>
      <c r="Z318">
        <v>0</v>
      </c>
      <c r="AA318">
        <v>0</v>
      </c>
      <c r="AB318">
        <v>0</v>
      </c>
      <c r="AC318">
        <v>163</v>
      </c>
      <c r="AD318">
        <v>0</v>
      </c>
      <c r="AE318">
        <v>929</v>
      </c>
      <c r="AF318">
        <v>738</v>
      </c>
      <c r="AG318">
        <v>5.7874999999999996</v>
      </c>
      <c r="AK318" t="str">
        <f t="shared" si="4"/>
        <v>WC210-5000</v>
      </c>
    </row>
    <row r="319" spans="1:37" ht="15">
      <c r="A319" t="s">
        <v>1628</v>
      </c>
      <c r="B319" t="s">
        <v>1626</v>
      </c>
      <c r="C319" t="s">
        <v>313</v>
      </c>
      <c r="D319" t="s">
        <v>1627</v>
      </c>
      <c r="E319">
        <v>43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340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340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380</v>
      </c>
      <c r="AG319">
        <v>7.5544000000000002</v>
      </c>
      <c r="AK319" t="str">
        <f t="shared" si="4"/>
        <v>WC210-6200</v>
      </c>
    </row>
    <row r="320" spans="1:37" ht="15">
      <c r="A320" t="s">
        <v>1629</v>
      </c>
      <c r="B320" t="s">
        <v>1630</v>
      </c>
      <c r="C320" t="s">
        <v>1077</v>
      </c>
      <c r="D320" t="s">
        <v>1627</v>
      </c>
      <c r="E320">
        <v>43</v>
      </c>
      <c r="F320">
        <v>0</v>
      </c>
      <c r="G320">
        <v>0</v>
      </c>
      <c r="H320">
        <v>54</v>
      </c>
      <c r="I320">
        <v>96</v>
      </c>
      <c r="J320">
        <v>92</v>
      </c>
      <c r="K320">
        <v>0</v>
      </c>
      <c r="L320">
        <v>70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162</v>
      </c>
      <c r="V320">
        <v>148</v>
      </c>
      <c r="W320">
        <v>80</v>
      </c>
      <c r="X320">
        <v>186</v>
      </c>
      <c r="Y320">
        <v>0</v>
      </c>
      <c r="Z320">
        <v>104</v>
      </c>
      <c r="AA320">
        <v>0</v>
      </c>
      <c r="AB320">
        <v>0</v>
      </c>
      <c r="AC320">
        <v>0</v>
      </c>
      <c r="AD320">
        <v>425</v>
      </c>
      <c r="AE320">
        <v>1105</v>
      </c>
      <c r="AF320">
        <v>1733</v>
      </c>
      <c r="AG320" t="s">
        <v>4611</v>
      </c>
      <c r="AH320">
        <v>3</v>
      </c>
      <c r="AI320">
        <v>10</v>
      </c>
      <c r="AJ320">
        <v>7.3282999999999996</v>
      </c>
      <c r="AK320" t="str">
        <f t="shared" si="4"/>
        <v>WC230-5000</v>
      </c>
    </row>
    <row r="321" spans="1:37" ht="15">
      <c r="A321" t="s">
        <v>1639</v>
      </c>
      <c r="B321" t="s">
        <v>1638</v>
      </c>
      <c r="C321" t="s">
        <v>329</v>
      </c>
      <c r="D321" t="s">
        <v>1640</v>
      </c>
      <c r="E321">
        <v>50</v>
      </c>
      <c r="F321">
        <v>0</v>
      </c>
      <c r="G321">
        <v>0</v>
      </c>
      <c r="H321">
        <v>75</v>
      </c>
      <c r="I321">
        <v>37</v>
      </c>
      <c r="J321">
        <v>19</v>
      </c>
      <c r="K321">
        <v>0</v>
      </c>
      <c r="L321">
        <v>40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224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224</v>
      </c>
      <c r="AF321">
        <v>130</v>
      </c>
      <c r="AJ321">
        <v>3.7532999999999999</v>
      </c>
      <c r="AK321" t="str">
        <f t="shared" si="4"/>
        <v>WC411-5000</v>
      </c>
    </row>
    <row r="322" spans="1:37" ht="15">
      <c r="A322" t="s">
        <v>1641</v>
      </c>
      <c r="B322" t="s">
        <v>1638</v>
      </c>
      <c r="C322" t="s">
        <v>329</v>
      </c>
      <c r="D322" t="s">
        <v>1640</v>
      </c>
      <c r="E322">
        <v>50</v>
      </c>
      <c r="F322">
        <v>1.4</v>
      </c>
      <c r="G322">
        <v>0</v>
      </c>
      <c r="H322">
        <v>69</v>
      </c>
      <c r="I322">
        <v>34</v>
      </c>
      <c r="J322">
        <v>17</v>
      </c>
      <c r="K322">
        <v>372</v>
      </c>
      <c r="L322">
        <v>133</v>
      </c>
      <c r="M322">
        <v>0</v>
      </c>
      <c r="N322">
        <v>0</v>
      </c>
      <c r="O322">
        <v>0</v>
      </c>
      <c r="P322">
        <v>0</v>
      </c>
      <c r="Q322">
        <v>372</v>
      </c>
      <c r="R322">
        <v>0</v>
      </c>
      <c r="S322">
        <v>0</v>
      </c>
      <c r="T322">
        <v>206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206</v>
      </c>
      <c r="AF322">
        <v>192</v>
      </c>
      <c r="AG322">
        <v>6.1180000000000003</v>
      </c>
      <c r="AK322" t="str">
        <f t="shared" si="4"/>
        <v>WC411-6200</v>
      </c>
    </row>
    <row r="323" spans="1:37" ht="15">
      <c r="A323" t="s">
        <v>1647</v>
      </c>
      <c r="B323" t="s">
        <v>1642</v>
      </c>
      <c r="C323" t="s">
        <v>275</v>
      </c>
      <c r="D323" t="s">
        <v>1425</v>
      </c>
      <c r="E323">
        <v>43</v>
      </c>
      <c r="F323">
        <v>1</v>
      </c>
      <c r="G323">
        <v>0</v>
      </c>
      <c r="H323">
        <v>140</v>
      </c>
      <c r="I323">
        <v>85</v>
      </c>
      <c r="J323">
        <v>95</v>
      </c>
      <c r="K323">
        <v>540</v>
      </c>
      <c r="L323">
        <v>165</v>
      </c>
      <c r="M323">
        <v>0</v>
      </c>
      <c r="N323">
        <v>0</v>
      </c>
      <c r="O323">
        <v>0</v>
      </c>
      <c r="P323">
        <v>0</v>
      </c>
      <c r="Q323">
        <v>540</v>
      </c>
      <c r="R323">
        <v>111</v>
      </c>
      <c r="S323">
        <v>294</v>
      </c>
      <c r="T323">
        <v>125</v>
      </c>
      <c r="U323">
        <v>0</v>
      </c>
      <c r="V323">
        <v>91</v>
      </c>
      <c r="W323">
        <v>0</v>
      </c>
      <c r="X323">
        <v>0</v>
      </c>
      <c r="Y323">
        <v>114</v>
      </c>
      <c r="Z323">
        <v>0</v>
      </c>
      <c r="AA323">
        <v>100</v>
      </c>
      <c r="AB323">
        <v>101</v>
      </c>
      <c r="AC323">
        <v>250</v>
      </c>
      <c r="AD323">
        <v>67</v>
      </c>
      <c r="AE323">
        <v>1142</v>
      </c>
      <c r="AF323">
        <v>1167</v>
      </c>
      <c r="AJ323">
        <v>8.2669999999999995</v>
      </c>
      <c r="AK323" t="str">
        <f t="shared" si="4"/>
        <v>WC421-5000</v>
      </c>
    </row>
    <row r="324" spans="1:37" ht="15">
      <c r="A324" t="s">
        <v>1648</v>
      </c>
      <c r="B324" t="s">
        <v>1642</v>
      </c>
      <c r="C324" t="s">
        <v>275</v>
      </c>
      <c r="D324" t="s">
        <v>1649</v>
      </c>
      <c r="E324">
        <v>43</v>
      </c>
      <c r="F324">
        <v>0.2</v>
      </c>
      <c r="G324">
        <v>0</v>
      </c>
      <c r="H324">
        <v>278</v>
      </c>
      <c r="I324">
        <v>211</v>
      </c>
      <c r="J324">
        <v>144</v>
      </c>
      <c r="K324">
        <v>170</v>
      </c>
      <c r="L324">
        <v>127</v>
      </c>
      <c r="M324">
        <v>0</v>
      </c>
      <c r="N324">
        <v>0</v>
      </c>
      <c r="O324">
        <v>0</v>
      </c>
      <c r="P324">
        <v>0</v>
      </c>
      <c r="Q324">
        <v>170</v>
      </c>
      <c r="R324">
        <v>0</v>
      </c>
      <c r="S324">
        <v>463</v>
      </c>
      <c r="T324">
        <v>104</v>
      </c>
      <c r="U324">
        <v>266</v>
      </c>
      <c r="V324">
        <v>230</v>
      </c>
      <c r="W324">
        <v>0</v>
      </c>
      <c r="X324">
        <v>205</v>
      </c>
      <c r="Y324">
        <v>192</v>
      </c>
      <c r="Z324">
        <v>0</v>
      </c>
      <c r="AA324">
        <v>0</v>
      </c>
      <c r="AB324">
        <v>0</v>
      </c>
      <c r="AC324">
        <v>140</v>
      </c>
      <c r="AD324">
        <v>127</v>
      </c>
      <c r="AE324">
        <v>1727</v>
      </c>
      <c r="AF324">
        <v>1929</v>
      </c>
      <c r="AG324">
        <v>8.2669999999999995</v>
      </c>
      <c r="AK324" t="str">
        <f t="shared" si="4"/>
        <v>WC421-6200</v>
      </c>
    </row>
    <row r="325" spans="1:37" ht="15">
      <c r="A325" t="s">
        <v>1652</v>
      </c>
      <c r="B325" t="s">
        <v>1651</v>
      </c>
      <c r="C325" t="s">
        <v>1077</v>
      </c>
      <c r="D325" t="s">
        <v>1425</v>
      </c>
      <c r="E325">
        <v>43</v>
      </c>
      <c r="F325">
        <v>6.3</v>
      </c>
      <c r="G325">
        <v>0</v>
      </c>
      <c r="H325">
        <v>27</v>
      </c>
      <c r="I325">
        <v>144</v>
      </c>
      <c r="J325">
        <v>191</v>
      </c>
      <c r="K325">
        <v>686</v>
      </c>
      <c r="L325">
        <v>38</v>
      </c>
      <c r="M325">
        <v>0</v>
      </c>
      <c r="N325">
        <v>0</v>
      </c>
      <c r="O325">
        <v>0</v>
      </c>
      <c r="P325">
        <v>0</v>
      </c>
      <c r="Q325">
        <v>686</v>
      </c>
      <c r="R325">
        <v>0</v>
      </c>
      <c r="S325">
        <v>0</v>
      </c>
      <c r="T325">
        <v>0</v>
      </c>
      <c r="U325">
        <v>82</v>
      </c>
      <c r="V325">
        <v>260</v>
      </c>
      <c r="W325">
        <v>522</v>
      </c>
      <c r="X325">
        <v>0</v>
      </c>
      <c r="Y325">
        <v>0</v>
      </c>
      <c r="Z325">
        <v>0</v>
      </c>
      <c r="AA325">
        <v>172</v>
      </c>
      <c r="AB325">
        <v>0</v>
      </c>
      <c r="AC325">
        <v>1261</v>
      </c>
      <c r="AD325">
        <v>0</v>
      </c>
      <c r="AE325">
        <v>2297</v>
      </c>
      <c r="AF325">
        <v>3711</v>
      </c>
      <c r="AG325" t="s">
        <v>4612</v>
      </c>
      <c r="AH325">
        <v>5</v>
      </c>
      <c r="AI325">
        <v>50</v>
      </c>
      <c r="AJ325">
        <v>5.4717000000000002</v>
      </c>
      <c r="AK325" t="str">
        <f t="shared" ref="AK325:AK388" si="5">MID(A325,4,10)</f>
        <v>WC431-5000</v>
      </c>
    </row>
    <row r="326" spans="1:37" ht="15">
      <c r="A326" t="s">
        <v>1653</v>
      </c>
      <c r="B326" t="s">
        <v>1651</v>
      </c>
      <c r="C326" t="s">
        <v>275</v>
      </c>
      <c r="D326" t="s">
        <v>292</v>
      </c>
      <c r="E326">
        <v>43</v>
      </c>
      <c r="F326">
        <v>0</v>
      </c>
      <c r="G326">
        <v>0</v>
      </c>
      <c r="H326">
        <v>0</v>
      </c>
      <c r="I326">
        <v>64</v>
      </c>
      <c r="J326">
        <v>57</v>
      </c>
      <c r="K326">
        <v>1427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1427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384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301</v>
      </c>
      <c r="AE326">
        <v>685</v>
      </c>
      <c r="AF326">
        <v>469</v>
      </c>
      <c r="AG326">
        <v>6.4215999999999998</v>
      </c>
      <c r="AK326" t="str">
        <f t="shared" si="5"/>
        <v>WC431-6200</v>
      </c>
    </row>
    <row r="327" spans="1:37" ht="15">
      <c r="A327" t="s">
        <v>3950</v>
      </c>
      <c r="B327" t="s">
        <v>1655</v>
      </c>
      <c r="C327" t="s">
        <v>329</v>
      </c>
      <c r="D327" t="s">
        <v>4613</v>
      </c>
      <c r="E327">
        <v>50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580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580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5.9375</v>
      </c>
      <c r="AK327" t="str">
        <f t="shared" si="5"/>
        <v>WC471-6200</v>
      </c>
    </row>
    <row r="328" spans="1:37" ht="15">
      <c r="A328" t="s">
        <v>1657</v>
      </c>
      <c r="B328" t="s">
        <v>1658</v>
      </c>
      <c r="C328" t="s">
        <v>329</v>
      </c>
      <c r="D328" t="s">
        <v>292</v>
      </c>
      <c r="E328">
        <v>50</v>
      </c>
      <c r="F328">
        <v>0</v>
      </c>
      <c r="G328">
        <v>0</v>
      </c>
      <c r="H328">
        <v>45</v>
      </c>
      <c r="I328">
        <v>22</v>
      </c>
      <c r="J328">
        <v>11</v>
      </c>
      <c r="K328">
        <v>0</v>
      </c>
      <c r="L328">
        <v>31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134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134</v>
      </c>
      <c r="AF328">
        <v>94</v>
      </c>
      <c r="AJ328">
        <v>5.4945000000000004</v>
      </c>
      <c r="AK328" t="str">
        <f t="shared" si="5"/>
        <v>WC521-5000</v>
      </c>
    </row>
    <row r="329" spans="1:37" ht="15">
      <c r="A329" t="s">
        <v>1659</v>
      </c>
      <c r="B329" t="s">
        <v>1658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168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168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6.5259</v>
      </c>
      <c r="AK329" t="str">
        <f t="shared" si="5"/>
        <v>WC521-6200</v>
      </c>
    </row>
    <row r="330" spans="1:37" ht="15">
      <c r="A330" t="s">
        <v>6334</v>
      </c>
      <c r="B330" t="s">
        <v>4614</v>
      </c>
      <c r="C330" t="s">
        <v>275</v>
      </c>
      <c r="D330" t="s">
        <v>4615</v>
      </c>
      <c r="E330">
        <v>43</v>
      </c>
      <c r="F330">
        <v>1</v>
      </c>
      <c r="G330">
        <v>398</v>
      </c>
      <c r="H330">
        <v>281</v>
      </c>
      <c r="I330">
        <v>278</v>
      </c>
      <c r="J330">
        <v>288</v>
      </c>
      <c r="K330">
        <v>1478</v>
      </c>
      <c r="L330">
        <v>14</v>
      </c>
      <c r="M330">
        <v>132</v>
      </c>
      <c r="N330">
        <v>332</v>
      </c>
      <c r="O330">
        <v>0</v>
      </c>
      <c r="P330">
        <v>0</v>
      </c>
      <c r="Q330">
        <v>1146</v>
      </c>
      <c r="R330">
        <v>0</v>
      </c>
      <c r="S330">
        <v>154</v>
      </c>
      <c r="T330">
        <v>334</v>
      </c>
      <c r="U330">
        <v>356</v>
      </c>
      <c r="V330">
        <v>646</v>
      </c>
      <c r="W330">
        <v>175</v>
      </c>
      <c r="X330">
        <v>0</v>
      </c>
      <c r="Y330">
        <v>264</v>
      </c>
      <c r="Z330">
        <v>0</v>
      </c>
      <c r="AA330">
        <v>380</v>
      </c>
      <c r="AB330">
        <v>1142</v>
      </c>
      <c r="AC330">
        <v>0</v>
      </c>
      <c r="AD330">
        <v>0</v>
      </c>
      <c r="AE330">
        <v>3451</v>
      </c>
      <c r="AF330">
        <v>3041</v>
      </c>
      <c r="AJ330">
        <v>5.2907999999999999</v>
      </c>
      <c r="AK330" t="str">
        <f t="shared" si="5"/>
        <v>WC530-5000</v>
      </c>
    </row>
    <row r="331" spans="1:37" ht="15">
      <c r="A331" t="s">
        <v>6335</v>
      </c>
      <c r="B331" t="s">
        <v>4614</v>
      </c>
      <c r="C331" t="s">
        <v>275</v>
      </c>
      <c r="D331" t="s">
        <v>1710</v>
      </c>
      <c r="E331">
        <v>43</v>
      </c>
      <c r="F331">
        <v>4</v>
      </c>
      <c r="G331">
        <v>230</v>
      </c>
      <c r="H331">
        <v>274</v>
      </c>
      <c r="I331">
        <v>236</v>
      </c>
      <c r="J331">
        <v>201</v>
      </c>
      <c r="K331">
        <v>4547</v>
      </c>
      <c r="L331">
        <v>171</v>
      </c>
      <c r="M331">
        <v>283</v>
      </c>
      <c r="N331">
        <v>191</v>
      </c>
      <c r="O331">
        <v>0</v>
      </c>
      <c r="P331">
        <v>0</v>
      </c>
      <c r="Q331">
        <v>4356</v>
      </c>
      <c r="R331">
        <v>0</v>
      </c>
      <c r="S331">
        <v>254</v>
      </c>
      <c r="T331">
        <v>568</v>
      </c>
      <c r="U331">
        <v>0</v>
      </c>
      <c r="V331">
        <v>324</v>
      </c>
      <c r="W331">
        <v>267</v>
      </c>
      <c r="X331">
        <v>0</v>
      </c>
      <c r="Y331">
        <v>0</v>
      </c>
      <c r="Z331">
        <v>0</v>
      </c>
      <c r="AA331">
        <v>704</v>
      </c>
      <c r="AB331">
        <v>293</v>
      </c>
      <c r="AC331">
        <v>0</v>
      </c>
      <c r="AD331">
        <v>0</v>
      </c>
      <c r="AE331">
        <v>2410</v>
      </c>
      <c r="AF331">
        <v>3167</v>
      </c>
      <c r="AJ331">
        <v>5.2907999999999999</v>
      </c>
      <c r="AK331" t="str">
        <f t="shared" si="5"/>
        <v>WC530-6200</v>
      </c>
    </row>
    <row r="332" spans="1:37" ht="15">
      <c r="A332" t="s">
        <v>6336</v>
      </c>
      <c r="B332" t="s">
        <v>4616</v>
      </c>
      <c r="C332" t="s">
        <v>275</v>
      </c>
      <c r="D332" t="s">
        <v>1710</v>
      </c>
      <c r="E332">
        <v>43</v>
      </c>
      <c r="F332">
        <v>0</v>
      </c>
      <c r="G332">
        <v>153</v>
      </c>
      <c r="H332">
        <v>0</v>
      </c>
      <c r="I332">
        <v>0</v>
      </c>
      <c r="J332">
        <v>0</v>
      </c>
      <c r="K332">
        <v>2041</v>
      </c>
      <c r="L332">
        <v>0</v>
      </c>
      <c r="M332">
        <v>0</v>
      </c>
      <c r="N332">
        <v>128</v>
      </c>
      <c r="O332">
        <v>0</v>
      </c>
      <c r="P332">
        <v>0</v>
      </c>
      <c r="Q332">
        <v>1913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238</v>
      </c>
      <c r="AJ332">
        <v>5.8742999999999999</v>
      </c>
      <c r="AK332" t="str">
        <f t="shared" si="5"/>
        <v>WC642-6200</v>
      </c>
    </row>
    <row r="333" spans="1:37" ht="15">
      <c r="A333" t="s">
        <v>1660</v>
      </c>
      <c r="B333" t="s">
        <v>1661</v>
      </c>
      <c r="C333" t="s">
        <v>1077</v>
      </c>
      <c r="D333" t="s">
        <v>284</v>
      </c>
      <c r="E333">
        <v>50</v>
      </c>
      <c r="F333">
        <v>0</v>
      </c>
      <c r="G333">
        <v>0</v>
      </c>
      <c r="H333">
        <v>0</v>
      </c>
      <c r="I333">
        <v>57</v>
      </c>
      <c r="J333">
        <v>29</v>
      </c>
      <c r="K333">
        <v>302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302</v>
      </c>
      <c r="R333">
        <v>0</v>
      </c>
      <c r="S333">
        <v>0</v>
      </c>
      <c r="T333">
        <v>0</v>
      </c>
      <c r="U333">
        <v>0</v>
      </c>
      <c r="V333">
        <v>342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342</v>
      </c>
      <c r="AF333">
        <v>426</v>
      </c>
      <c r="AG333" t="s">
        <v>4617</v>
      </c>
      <c r="AH333">
        <v>4</v>
      </c>
      <c r="AI333">
        <v>1</v>
      </c>
      <c r="AJ333">
        <v>7.3688000000000002</v>
      </c>
      <c r="AK333" t="str">
        <f t="shared" si="5"/>
        <v>WC652-5000</v>
      </c>
    </row>
    <row r="334" spans="1:37" ht="15">
      <c r="A334" t="s">
        <v>1662</v>
      </c>
      <c r="B334" t="s">
        <v>1661</v>
      </c>
      <c r="C334" t="s">
        <v>1028</v>
      </c>
      <c r="D334" t="s">
        <v>284</v>
      </c>
      <c r="E334">
        <v>50</v>
      </c>
      <c r="F334">
        <v>3.3</v>
      </c>
      <c r="G334">
        <v>0</v>
      </c>
      <c r="H334">
        <v>59</v>
      </c>
      <c r="I334">
        <v>29</v>
      </c>
      <c r="J334">
        <v>15</v>
      </c>
      <c r="K334">
        <v>784</v>
      </c>
      <c r="L334">
        <v>107</v>
      </c>
      <c r="M334">
        <v>0</v>
      </c>
      <c r="N334">
        <v>0</v>
      </c>
      <c r="O334">
        <v>0</v>
      </c>
      <c r="P334">
        <v>0</v>
      </c>
      <c r="Q334">
        <v>784</v>
      </c>
      <c r="R334">
        <v>0</v>
      </c>
      <c r="S334">
        <v>0</v>
      </c>
      <c r="T334">
        <v>0</v>
      </c>
      <c r="U334">
        <v>176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176</v>
      </c>
      <c r="AF334">
        <v>1278</v>
      </c>
      <c r="AG334">
        <v>4.7481</v>
      </c>
      <c r="AK334" t="str">
        <f t="shared" si="5"/>
        <v>WC652-6200</v>
      </c>
    </row>
    <row r="335" spans="1:37" ht="15">
      <c r="A335" t="s">
        <v>1670</v>
      </c>
      <c r="B335" t="s">
        <v>1671</v>
      </c>
      <c r="C335" t="s">
        <v>318</v>
      </c>
      <c r="D335" t="s">
        <v>292</v>
      </c>
      <c r="E335">
        <v>50</v>
      </c>
      <c r="F335">
        <v>0</v>
      </c>
      <c r="G335">
        <v>0</v>
      </c>
      <c r="H335">
        <v>45</v>
      </c>
      <c r="I335">
        <v>23</v>
      </c>
      <c r="J335">
        <v>11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135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135</v>
      </c>
      <c r="AF335">
        <v>0</v>
      </c>
      <c r="AG335">
        <v>9.4640000000000004</v>
      </c>
      <c r="AK335" t="str">
        <f t="shared" si="5"/>
        <v>WE261-5000</v>
      </c>
    </row>
    <row r="336" spans="1:37" ht="15">
      <c r="A336" t="s">
        <v>1676</v>
      </c>
      <c r="B336" t="s">
        <v>1677</v>
      </c>
      <c r="C336" t="s">
        <v>1077</v>
      </c>
      <c r="D336" t="s">
        <v>1678</v>
      </c>
      <c r="E336">
        <v>43</v>
      </c>
      <c r="F336">
        <v>1.5</v>
      </c>
      <c r="G336">
        <v>0</v>
      </c>
      <c r="H336">
        <v>94</v>
      </c>
      <c r="I336">
        <v>78</v>
      </c>
      <c r="J336">
        <v>116</v>
      </c>
      <c r="K336">
        <v>576</v>
      </c>
      <c r="L336">
        <v>23</v>
      </c>
      <c r="M336">
        <v>0</v>
      </c>
      <c r="N336">
        <v>0</v>
      </c>
      <c r="O336">
        <v>0</v>
      </c>
      <c r="P336">
        <v>0</v>
      </c>
      <c r="Q336">
        <v>576</v>
      </c>
      <c r="R336">
        <v>112</v>
      </c>
      <c r="S336">
        <v>148</v>
      </c>
      <c r="T336">
        <v>0</v>
      </c>
      <c r="U336">
        <v>135</v>
      </c>
      <c r="V336">
        <v>108</v>
      </c>
      <c r="W336">
        <v>0</v>
      </c>
      <c r="X336">
        <v>77</v>
      </c>
      <c r="Y336">
        <v>128</v>
      </c>
      <c r="Z336">
        <v>0</v>
      </c>
      <c r="AA336">
        <v>215</v>
      </c>
      <c r="AB336">
        <v>182</v>
      </c>
      <c r="AC336">
        <v>200</v>
      </c>
      <c r="AD336">
        <v>201</v>
      </c>
      <c r="AE336">
        <v>1394</v>
      </c>
      <c r="AF336">
        <v>1714</v>
      </c>
      <c r="AG336" t="s">
        <v>4618</v>
      </c>
      <c r="AH336">
        <v>2</v>
      </c>
      <c r="AI336">
        <v>22</v>
      </c>
      <c r="AJ336">
        <v>7.7125000000000004</v>
      </c>
      <c r="AK336" t="str">
        <f t="shared" si="5"/>
        <v>WE300-5000</v>
      </c>
    </row>
    <row r="337" spans="1:37" ht="15">
      <c r="A337" t="s">
        <v>1679</v>
      </c>
      <c r="B337" t="s">
        <v>1677</v>
      </c>
      <c r="C337" t="s">
        <v>313</v>
      </c>
      <c r="D337" t="s">
        <v>1678</v>
      </c>
      <c r="E337">
        <v>43</v>
      </c>
      <c r="F337">
        <v>0.8</v>
      </c>
      <c r="G337">
        <v>0</v>
      </c>
      <c r="H337">
        <v>146</v>
      </c>
      <c r="I337">
        <v>73</v>
      </c>
      <c r="J337">
        <v>78</v>
      </c>
      <c r="K337">
        <v>450</v>
      </c>
      <c r="L337">
        <v>61</v>
      </c>
      <c r="M337">
        <v>0</v>
      </c>
      <c r="N337">
        <v>0</v>
      </c>
      <c r="O337">
        <v>0</v>
      </c>
      <c r="P337">
        <v>0</v>
      </c>
      <c r="Q337">
        <v>450</v>
      </c>
      <c r="R337">
        <v>0</v>
      </c>
      <c r="S337">
        <v>253</v>
      </c>
      <c r="T337">
        <v>184</v>
      </c>
      <c r="U337">
        <v>0</v>
      </c>
      <c r="V337">
        <v>0</v>
      </c>
      <c r="W337">
        <v>0</v>
      </c>
      <c r="X337">
        <v>0</v>
      </c>
      <c r="Y337">
        <v>280</v>
      </c>
      <c r="Z337">
        <v>0</v>
      </c>
      <c r="AA337">
        <v>0</v>
      </c>
      <c r="AB337">
        <v>0</v>
      </c>
      <c r="AC337">
        <v>213</v>
      </c>
      <c r="AD337">
        <v>0</v>
      </c>
      <c r="AE337">
        <v>930</v>
      </c>
      <c r="AF337">
        <v>811</v>
      </c>
      <c r="AG337">
        <v>7.7125000000000004</v>
      </c>
      <c r="AK337" t="str">
        <f t="shared" si="5"/>
        <v>WE300-6200</v>
      </c>
    </row>
    <row r="338" spans="1:37" ht="15">
      <c r="A338" t="s">
        <v>1680</v>
      </c>
      <c r="B338" t="s">
        <v>1681</v>
      </c>
      <c r="C338" t="s">
        <v>1077</v>
      </c>
      <c r="D338" t="s">
        <v>1682</v>
      </c>
      <c r="E338">
        <v>43</v>
      </c>
      <c r="F338">
        <v>0</v>
      </c>
      <c r="G338">
        <v>228</v>
      </c>
      <c r="H338">
        <v>0</v>
      </c>
      <c r="I338">
        <v>80</v>
      </c>
      <c r="J338">
        <v>200</v>
      </c>
      <c r="K338">
        <v>0</v>
      </c>
      <c r="L338">
        <v>62</v>
      </c>
      <c r="M338">
        <v>0</v>
      </c>
      <c r="N338">
        <v>190</v>
      </c>
      <c r="O338">
        <v>0</v>
      </c>
      <c r="P338">
        <v>0</v>
      </c>
      <c r="Q338">
        <v>-190</v>
      </c>
      <c r="R338">
        <v>201</v>
      </c>
      <c r="S338">
        <v>0</v>
      </c>
      <c r="T338">
        <v>0</v>
      </c>
      <c r="U338">
        <v>0</v>
      </c>
      <c r="V338">
        <v>400</v>
      </c>
      <c r="W338">
        <v>80</v>
      </c>
      <c r="X338">
        <v>0</v>
      </c>
      <c r="Y338">
        <v>200</v>
      </c>
      <c r="Z338">
        <v>210</v>
      </c>
      <c r="AA338">
        <v>325</v>
      </c>
      <c r="AB338">
        <v>857</v>
      </c>
      <c r="AC338">
        <v>0</v>
      </c>
      <c r="AD338">
        <v>331</v>
      </c>
      <c r="AE338">
        <v>2403</v>
      </c>
      <c r="AF338">
        <v>2261</v>
      </c>
      <c r="AG338" t="s">
        <v>4551</v>
      </c>
      <c r="AH338">
        <v>8</v>
      </c>
      <c r="AI338">
        <v>5</v>
      </c>
      <c r="AJ338">
        <v>6.8875000000000002</v>
      </c>
      <c r="AK338" t="str">
        <f t="shared" si="5"/>
        <v>WE350-5000</v>
      </c>
    </row>
    <row r="339" spans="1:37" ht="15">
      <c r="A339" t="s">
        <v>1680</v>
      </c>
      <c r="B339" t="s">
        <v>1681</v>
      </c>
      <c r="C339" t="s">
        <v>1077</v>
      </c>
      <c r="D339" t="s">
        <v>1682</v>
      </c>
      <c r="E339">
        <v>43</v>
      </c>
      <c r="AG339" t="s">
        <v>7666</v>
      </c>
      <c r="AH339">
        <v>5</v>
      </c>
      <c r="AI339">
        <v>658</v>
      </c>
      <c r="AK339" t="str">
        <f t="shared" si="5"/>
        <v>WE350-5000</v>
      </c>
    </row>
    <row r="340" spans="1:37" ht="15">
      <c r="A340" t="s">
        <v>1683</v>
      </c>
      <c r="B340" t="s">
        <v>1681</v>
      </c>
      <c r="C340" t="s">
        <v>313</v>
      </c>
      <c r="D340" t="s">
        <v>1682</v>
      </c>
      <c r="E340">
        <v>43</v>
      </c>
      <c r="F340">
        <v>0</v>
      </c>
      <c r="G340">
        <v>0</v>
      </c>
      <c r="H340">
        <v>40</v>
      </c>
      <c r="I340">
        <v>20</v>
      </c>
      <c r="J340">
        <v>23</v>
      </c>
      <c r="K340">
        <v>0</v>
      </c>
      <c r="L340">
        <v>49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121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159</v>
      </c>
      <c r="AD340">
        <v>0</v>
      </c>
      <c r="AE340">
        <v>280</v>
      </c>
      <c r="AF340">
        <v>896</v>
      </c>
      <c r="AG340">
        <v>6.8875000000000002</v>
      </c>
      <c r="AK340" t="str">
        <f t="shared" si="5"/>
        <v>WE350-6200</v>
      </c>
    </row>
    <row r="341" spans="1:37" ht="15">
      <c r="A341" t="s">
        <v>1684</v>
      </c>
      <c r="B341" t="s">
        <v>1685</v>
      </c>
      <c r="C341" t="s">
        <v>338</v>
      </c>
      <c r="D341" t="s">
        <v>284</v>
      </c>
      <c r="E341">
        <v>43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71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71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J341">
        <v>4.5090000000000003</v>
      </c>
      <c r="AK341" t="str">
        <f t="shared" si="5"/>
        <v>WE360-5000</v>
      </c>
    </row>
    <row r="342" spans="1:37" ht="15">
      <c r="A342" t="s">
        <v>1690</v>
      </c>
      <c r="B342" t="s">
        <v>1691</v>
      </c>
      <c r="C342" t="s">
        <v>318</v>
      </c>
      <c r="E342">
        <v>50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89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89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7.4980000000000002</v>
      </c>
      <c r="AK342" t="str">
        <f t="shared" si="5"/>
        <v>WF181-5000</v>
      </c>
    </row>
    <row r="343" spans="1:37" ht="15">
      <c r="A343" t="s">
        <v>6337</v>
      </c>
      <c r="B343" t="s">
        <v>1694</v>
      </c>
      <c r="C343" t="s">
        <v>1077</v>
      </c>
      <c r="D343" t="s">
        <v>268</v>
      </c>
      <c r="E343">
        <v>50</v>
      </c>
      <c r="F343">
        <v>0</v>
      </c>
      <c r="G343">
        <v>0</v>
      </c>
      <c r="H343">
        <v>67</v>
      </c>
      <c r="I343">
        <v>67</v>
      </c>
      <c r="J343">
        <v>64</v>
      </c>
      <c r="K343">
        <v>0</v>
      </c>
      <c r="L343">
        <v>67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200</v>
      </c>
      <c r="V343">
        <v>120</v>
      </c>
      <c r="W343">
        <v>0</v>
      </c>
      <c r="X343">
        <v>82</v>
      </c>
      <c r="Y343">
        <v>71</v>
      </c>
      <c r="Z343">
        <v>0</v>
      </c>
      <c r="AA343">
        <v>108</v>
      </c>
      <c r="AB343">
        <v>0</v>
      </c>
      <c r="AC343">
        <v>0</v>
      </c>
      <c r="AD343">
        <v>187</v>
      </c>
      <c r="AE343">
        <v>768</v>
      </c>
      <c r="AF343">
        <v>588</v>
      </c>
      <c r="AG343" t="s">
        <v>4619</v>
      </c>
      <c r="AH343">
        <v>2</v>
      </c>
      <c r="AI343">
        <v>2</v>
      </c>
      <c r="AJ343">
        <v>4.7249999999999996</v>
      </c>
      <c r="AK343" t="str">
        <f t="shared" si="5"/>
        <v>WG101-5000</v>
      </c>
    </row>
    <row r="344" spans="1:37" ht="15">
      <c r="A344" t="s">
        <v>1705</v>
      </c>
      <c r="B344" t="s">
        <v>1706</v>
      </c>
      <c r="C344" t="s">
        <v>275</v>
      </c>
      <c r="E344">
        <v>45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169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169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1587</v>
      </c>
      <c r="AG344">
        <v>5.3598999999999997</v>
      </c>
      <c r="AK344" t="str">
        <f t="shared" si="5"/>
        <v>WM115-5000</v>
      </c>
    </row>
    <row r="345" spans="1:37" ht="15">
      <c r="A345" t="s">
        <v>1707</v>
      </c>
      <c r="B345" t="s">
        <v>1706</v>
      </c>
      <c r="C345" t="s">
        <v>275</v>
      </c>
      <c r="E345">
        <v>45</v>
      </c>
      <c r="F345">
        <v>1.3</v>
      </c>
      <c r="G345">
        <v>0</v>
      </c>
      <c r="H345">
        <v>222</v>
      </c>
      <c r="I345">
        <v>141</v>
      </c>
      <c r="J345">
        <v>185</v>
      </c>
      <c r="K345">
        <v>1119</v>
      </c>
      <c r="L345">
        <v>230</v>
      </c>
      <c r="M345">
        <v>0</v>
      </c>
      <c r="N345">
        <v>0</v>
      </c>
      <c r="O345">
        <v>0</v>
      </c>
      <c r="P345">
        <v>0</v>
      </c>
      <c r="Q345">
        <v>1119</v>
      </c>
      <c r="R345">
        <v>307</v>
      </c>
      <c r="S345">
        <v>589</v>
      </c>
      <c r="T345">
        <v>0</v>
      </c>
      <c r="U345">
        <v>76</v>
      </c>
      <c r="V345">
        <v>183</v>
      </c>
      <c r="W345">
        <v>0</v>
      </c>
      <c r="X345">
        <v>0</v>
      </c>
      <c r="Y345">
        <v>263</v>
      </c>
      <c r="Z345">
        <v>0</v>
      </c>
      <c r="AA345">
        <v>691</v>
      </c>
      <c r="AB345">
        <v>0</v>
      </c>
      <c r="AC345">
        <v>176</v>
      </c>
      <c r="AD345">
        <v>240</v>
      </c>
      <c r="AE345">
        <v>2218</v>
      </c>
      <c r="AF345">
        <v>4364</v>
      </c>
      <c r="AG345">
        <v>6.0923999999999996</v>
      </c>
      <c r="AK345" t="str">
        <f t="shared" si="5"/>
        <v>WM115-6200</v>
      </c>
    </row>
    <row r="346" spans="1:37" ht="15">
      <c r="A346" t="s">
        <v>1708</v>
      </c>
      <c r="B346" t="s">
        <v>1709</v>
      </c>
      <c r="C346" t="s">
        <v>329</v>
      </c>
      <c r="D346" t="s">
        <v>1710</v>
      </c>
      <c r="E346">
        <v>43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934</v>
      </c>
      <c r="L346">
        <v>115</v>
      </c>
      <c r="M346">
        <v>0</v>
      </c>
      <c r="N346">
        <v>0</v>
      </c>
      <c r="O346">
        <v>0</v>
      </c>
      <c r="P346">
        <v>0</v>
      </c>
      <c r="Q346">
        <v>934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1718</v>
      </c>
      <c r="AG346">
        <v>5.8520000000000003</v>
      </c>
      <c r="AK346" t="str">
        <f t="shared" si="5"/>
        <v>WM215-6200</v>
      </c>
    </row>
    <row r="347" spans="1:37" ht="15">
      <c r="A347" t="s">
        <v>1735</v>
      </c>
      <c r="B347" t="s">
        <v>1736</v>
      </c>
      <c r="C347" t="s">
        <v>338</v>
      </c>
      <c r="D347" t="s">
        <v>1400</v>
      </c>
      <c r="E347">
        <v>50</v>
      </c>
      <c r="F347">
        <v>-0.4</v>
      </c>
      <c r="G347">
        <v>461</v>
      </c>
      <c r="H347">
        <v>117</v>
      </c>
      <c r="I347">
        <v>157</v>
      </c>
      <c r="J347">
        <v>138</v>
      </c>
      <c r="K347">
        <v>186</v>
      </c>
      <c r="L347">
        <v>242</v>
      </c>
      <c r="M347">
        <v>0</v>
      </c>
      <c r="N347">
        <v>384</v>
      </c>
      <c r="O347">
        <v>0</v>
      </c>
      <c r="P347">
        <v>0</v>
      </c>
      <c r="Q347">
        <v>-198</v>
      </c>
      <c r="R347">
        <v>322</v>
      </c>
      <c r="S347">
        <v>0</v>
      </c>
      <c r="T347">
        <v>0</v>
      </c>
      <c r="U347">
        <v>350</v>
      </c>
      <c r="V347">
        <v>0</v>
      </c>
      <c r="W347">
        <v>591</v>
      </c>
      <c r="X347">
        <v>0</v>
      </c>
      <c r="Y347">
        <v>714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1655</v>
      </c>
      <c r="AF347">
        <v>734</v>
      </c>
      <c r="AG347">
        <v>2.5874999999999999</v>
      </c>
      <c r="AK347" t="str">
        <f t="shared" si="5"/>
        <v>WM345-5000</v>
      </c>
    </row>
    <row r="348" spans="1:37" ht="15">
      <c r="A348" t="s">
        <v>1737</v>
      </c>
      <c r="B348" t="s">
        <v>1736</v>
      </c>
      <c r="C348" t="s">
        <v>338</v>
      </c>
      <c r="D348" t="s">
        <v>1400</v>
      </c>
      <c r="E348">
        <v>50</v>
      </c>
      <c r="F348">
        <v>0</v>
      </c>
      <c r="G348">
        <v>0</v>
      </c>
      <c r="H348">
        <v>78</v>
      </c>
      <c r="I348">
        <v>70</v>
      </c>
      <c r="J348">
        <v>45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233</v>
      </c>
      <c r="U348">
        <v>0</v>
      </c>
      <c r="V348">
        <v>0</v>
      </c>
      <c r="W348">
        <v>0</v>
      </c>
      <c r="X348">
        <v>189</v>
      </c>
      <c r="Y348">
        <v>116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538</v>
      </c>
      <c r="AF348">
        <v>173</v>
      </c>
      <c r="AG348">
        <v>2.5874999999999999</v>
      </c>
      <c r="AK348" t="str">
        <f t="shared" si="5"/>
        <v>WM345-6200</v>
      </c>
    </row>
    <row r="349" spans="1:37" ht="15">
      <c r="A349" t="s">
        <v>1755</v>
      </c>
      <c r="B349" t="s">
        <v>1752</v>
      </c>
      <c r="C349" t="s">
        <v>1077</v>
      </c>
      <c r="D349" t="s">
        <v>1584</v>
      </c>
      <c r="E349">
        <v>50</v>
      </c>
      <c r="F349">
        <v>0.9</v>
      </c>
      <c r="G349">
        <v>526</v>
      </c>
      <c r="H349">
        <v>264</v>
      </c>
      <c r="I349">
        <v>559</v>
      </c>
      <c r="J349">
        <v>808</v>
      </c>
      <c r="K349">
        <v>1407</v>
      </c>
      <c r="L349">
        <v>397</v>
      </c>
      <c r="M349">
        <v>0</v>
      </c>
      <c r="N349">
        <v>438</v>
      </c>
      <c r="O349">
        <v>0</v>
      </c>
      <c r="P349">
        <v>0</v>
      </c>
      <c r="Q349">
        <v>969</v>
      </c>
      <c r="R349">
        <v>975</v>
      </c>
      <c r="S349">
        <v>0</v>
      </c>
      <c r="T349">
        <v>530</v>
      </c>
      <c r="U349">
        <v>261</v>
      </c>
      <c r="V349">
        <v>2095</v>
      </c>
      <c r="W349">
        <v>470</v>
      </c>
      <c r="X349">
        <v>0</v>
      </c>
      <c r="Y349">
        <v>2254</v>
      </c>
      <c r="Z349">
        <v>937</v>
      </c>
      <c r="AA349">
        <v>658</v>
      </c>
      <c r="AB349">
        <v>220</v>
      </c>
      <c r="AC349">
        <v>2004</v>
      </c>
      <c r="AD349">
        <v>267</v>
      </c>
      <c r="AE349">
        <v>9696</v>
      </c>
      <c r="AF349">
        <v>18530</v>
      </c>
      <c r="AG349" t="s">
        <v>4620</v>
      </c>
      <c r="AH349">
        <v>1</v>
      </c>
      <c r="AI349">
        <v>43</v>
      </c>
      <c r="AJ349">
        <v>4.1006999999999998</v>
      </c>
      <c r="AK349" t="str">
        <f t="shared" si="5"/>
        <v>WM791-5000</v>
      </c>
    </row>
    <row r="350" spans="1:37" ht="15">
      <c r="A350" t="s">
        <v>1755</v>
      </c>
      <c r="B350" t="s">
        <v>1752</v>
      </c>
      <c r="C350" t="s">
        <v>1077</v>
      </c>
      <c r="D350" t="s">
        <v>1584</v>
      </c>
      <c r="E350">
        <v>50</v>
      </c>
      <c r="AG350" t="s">
        <v>4621</v>
      </c>
      <c r="AH350">
        <v>3</v>
      </c>
      <c r="AI350">
        <v>70</v>
      </c>
      <c r="AK350" t="str">
        <f t="shared" si="5"/>
        <v>WM791-5000</v>
      </c>
    </row>
    <row r="351" spans="1:37" ht="15">
      <c r="A351" t="s">
        <v>1756</v>
      </c>
      <c r="B351" t="s">
        <v>1752</v>
      </c>
      <c r="C351" t="s">
        <v>329</v>
      </c>
      <c r="D351" t="s">
        <v>1757</v>
      </c>
      <c r="E351">
        <v>50</v>
      </c>
      <c r="F351">
        <v>1.7</v>
      </c>
      <c r="G351">
        <v>0</v>
      </c>
      <c r="H351">
        <v>59</v>
      </c>
      <c r="I351">
        <v>157</v>
      </c>
      <c r="J351">
        <v>436</v>
      </c>
      <c r="K351">
        <v>400</v>
      </c>
      <c r="L351">
        <v>258</v>
      </c>
      <c r="M351">
        <v>0</v>
      </c>
      <c r="N351">
        <v>0</v>
      </c>
      <c r="O351">
        <v>0</v>
      </c>
      <c r="P351">
        <v>0</v>
      </c>
      <c r="Q351">
        <v>400</v>
      </c>
      <c r="R351">
        <v>0</v>
      </c>
      <c r="S351">
        <v>0</v>
      </c>
      <c r="T351">
        <v>178</v>
      </c>
      <c r="U351">
        <v>0</v>
      </c>
      <c r="V351">
        <v>264</v>
      </c>
      <c r="W351">
        <v>0</v>
      </c>
      <c r="X351">
        <v>500</v>
      </c>
      <c r="Y351">
        <v>0</v>
      </c>
      <c r="Z351">
        <v>747</v>
      </c>
      <c r="AA351">
        <v>0</v>
      </c>
      <c r="AB351">
        <v>2303</v>
      </c>
      <c r="AC351">
        <v>668</v>
      </c>
      <c r="AD351">
        <v>575</v>
      </c>
      <c r="AE351">
        <v>5235</v>
      </c>
      <c r="AF351">
        <v>6632</v>
      </c>
      <c r="AG351">
        <v>4.1006999999999998</v>
      </c>
      <c r="AK351" t="str">
        <f t="shared" si="5"/>
        <v>WM791-6200</v>
      </c>
    </row>
    <row r="352" spans="1:37" ht="15">
      <c r="A352" t="s">
        <v>1761</v>
      </c>
      <c r="B352" t="s">
        <v>1759</v>
      </c>
      <c r="C352" t="s">
        <v>329</v>
      </c>
      <c r="D352" t="s">
        <v>1760</v>
      </c>
      <c r="E352">
        <v>50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218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218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4.6079999999999997</v>
      </c>
      <c r="AK352" t="str">
        <f t="shared" si="5"/>
        <v>WM851-6200</v>
      </c>
    </row>
    <row r="353" spans="1:37" ht="15">
      <c r="A353" t="s">
        <v>1763</v>
      </c>
      <c r="B353" t="s">
        <v>1762</v>
      </c>
      <c r="C353" t="s">
        <v>329</v>
      </c>
      <c r="D353" t="s">
        <v>1764</v>
      </c>
      <c r="E353">
        <v>50</v>
      </c>
      <c r="F353">
        <v>1.4</v>
      </c>
      <c r="G353">
        <v>0</v>
      </c>
      <c r="H353">
        <v>285</v>
      </c>
      <c r="I353">
        <v>203</v>
      </c>
      <c r="J353">
        <v>219</v>
      </c>
      <c r="K353">
        <v>1592</v>
      </c>
      <c r="L353">
        <v>123</v>
      </c>
      <c r="M353">
        <v>0</v>
      </c>
      <c r="N353">
        <v>0</v>
      </c>
      <c r="O353">
        <v>0</v>
      </c>
      <c r="P353">
        <v>0</v>
      </c>
      <c r="Q353">
        <v>1592</v>
      </c>
      <c r="R353">
        <v>0</v>
      </c>
      <c r="S353">
        <v>546</v>
      </c>
      <c r="T353">
        <v>0</v>
      </c>
      <c r="U353">
        <v>309</v>
      </c>
      <c r="V353">
        <v>0</v>
      </c>
      <c r="W353">
        <v>193</v>
      </c>
      <c r="X353">
        <v>172</v>
      </c>
      <c r="Y353">
        <v>421</v>
      </c>
      <c r="Z353">
        <v>441</v>
      </c>
      <c r="AA353">
        <v>0</v>
      </c>
      <c r="AB353">
        <v>114</v>
      </c>
      <c r="AC353">
        <v>126</v>
      </c>
      <c r="AD353">
        <v>300</v>
      </c>
      <c r="AE353">
        <v>2622</v>
      </c>
      <c r="AF353">
        <v>3130</v>
      </c>
      <c r="AG353">
        <v>4.8930999999999996</v>
      </c>
      <c r="AK353" t="str">
        <f t="shared" si="5"/>
        <v>WM951-5000</v>
      </c>
    </row>
    <row r="354" spans="1:37" ht="15">
      <c r="A354" t="s">
        <v>1765</v>
      </c>
      <c r="B354" t="s">
        <v>1762</v>
      </c>
      <c r="C354" t="s">
        <v>329</v>
      </c>
      <c r="D354" t="s">
        <v>1764</v>
      </c>
      <c r="E354">
        <v>50</v>
      </c>
      <c r="F354">
        <v>0.2</v>
      </c>
      <c r="G354">
        <v>0</v>
      </c>
      <c r="H354">
        <v>492</v>
      </c>
      <c r="I354">
        <v>246</v>
      </c>
      <c r="J354">
        <v>314</v>
      </c>
      <c r="K354">
        <v>370</v>
      </c>
      <c r="L354">
        <v>493</v>
      </c>
      <c r="M354">
        <v>0</v>
      </c>
      <c r="N354">
        <v>0</v>
      </c>
      <c r="O354">
        <v>0</v>
      </c>
      <c r="P354">
        <v>0</v>
      </c>
      <c r="Q354">
        <v>370</v>
      </c>
      <c r="R354">
        <v>0</v>
      </c>
      <c r="S354">
        <v>772</v>
      </c>
      <c r="T354">
        <v>0</v>
      </c>
      <c r="U354">
        <v>704</v>
      </c>
      <c r="V354">
        <v>0</v>
      </c>
      <c r="W354">
        <v>0</v>
      </c>
      <c r="X354">
        <v>0</v>
      </c>
      <c r="Y354">
        <v>0</v>
      </c>
      <c r="Z354">
        <v>1067</v>
      </c>
      <c r="AA354">
        <v>222</v>
      </c>
      <c r="AB354">
        <v>0</v>
      </c>
      <c r="AC354">
        <v>508</v>
      </c>
      <c r="AD354">
        <v>490</v>
      </c>
      <c r="AE354">
        <v>3763</v>
      </c>
      <c r="AF354">
        <v>2767</v>
      </c>
      <c r="AG354">
        <v>4.8930999999999996</v>
      </c>
      <c r="AK354" t="str">
        <f t="shared" si="5"/>
        <v>WM951-6200</v>
      </c>
    </row>
    <row r="355" spans="1:37" ht="15">
      <c r="A355" t="s">
        <v>1775</v>
      </c>
      <c r="B355" t="s">
        <v>1776</v>
      </c>
      <c r="C355" t="s">
        <v>329</v>
      </c>
      <c r="D355" t="s">
        <v>1777</v>
      </c>
      <c r="E355">
        <v>50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315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315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J355">
        <v>6.7328000000000001</v>
      </c>
      <c r="AK355" t="str">
        <f t="shared" si="5"/>
        <v>WO241-6200</v>
      </c>
    </row>
    <row r="356" spans="1:37" ht="15">
      <c r="A356" t="s">
        <v>6338</v>
      </c>
      <c r="B356" t="s">
        <v>4622</v>
      </c>
      <c r="C356" t="s">
        <v>110</v>
      </c>
      <c r="D356" t="s">
        <v>4623</v>
      </c>
      <c r="E356">
        <v>43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1320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1320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5.7535999999999996</v>
      </c>
      <c r="AK356" t="str">
        <f t="shared" si="5"/>
        <v>WO450-5000</v>
      </c>
    </row>
    <row r="357" spans="1:37" ht="15">
      <c r="A357" t="s">
        <v>6339</v>
      </c>
      <c r="B357" t="s">
        <v>4622</v>
      </c>
      <c r="C357" t="s">
        <v>110</v>
      </c>
      <c r="D357" t="s">
        <v>4623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346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346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5.4347000000000003</v>
      </c>
      <c r="AK357" t="str">
        <f t="shared" si="5"/>
        <v>WO450-6200</v>
      </c>
    </row>
    <row r="358" spans="1:37" ht="15">
      <c r="A358" t="s">
        <v>1784</v>
      </c>
      <c r="B358" t="s">
        <v>1785</v>
      </c>
      <c r="C358" t="s">
        <v>1028</v>
      </c>
      <c r="D358" t="s">
        <v>1786</v>
      </c>
      <c r="E358">
        <v>43</v>
      </c>
      <c r="F358">
        <v>1.7</v>
      </c>
      <c r="G358">
        <v>38</v>
      </c>
      <c r="H358">
        <v>49</v>
      </c>
      <c r="I358">
        <v>67</v>
      </c>
      <c r="J358">
        <v>74</v>
      </c>
      <c r="K358">
        <v>368</v>
      </c>
      <c r="L358">
        <v>27</v>
      </c>
      <c r="M358">
        <v>0</v>
      </c>
      <c r="N358">
        <v>32</v>
      </c>
      <c r="O358">
        <v>0</v>
      </c>
      <c r="P358">
        <v>0</v>
      </c>
      <c r="Q358">
        <v>336</v>
      </c>
      <c r="R358">
        <v>0</v>
      </c>
      <c r="S358">
        <v>0</v>
      </c>
      <c r="T358">
        <v>0</v>
      </c>
      <c r="U358">
        <v>147</v>
      </c>
      <c r="V358">
        <v>256</v>
      </c>
      <c r="W358">
        <v>0</v>
      </c>
      <c r="X358">
        <v>0</v>
      </c>
      <c r="Y358">
        <v>0</v>
      </c>
      <c r="Z358">
        <v>0</v>
      </c>
      <c r="AA358">
        <v>229</v>
      </c>
      <c r="AB358">
        <v>143</v>
      </c>
      <c r="AC358">
        <v>0</v>
      </c>
      <c r="AD358">
        <v>115</v>
      </c>
      <c r="AE358">
        <v>890</v>
      </c>
      <c r="AF358">
        <v>890</v>
      </c>
      <c r="AG358">
        <v>7.0625</v>
      </c>
      <c r="AK358" t="str">
        <f t="shared" si="5"/>
        <v>WO680-5000</v>
      </c>
    </row>
    <row r="359" spans="1:37" ht="15">
      <c r="A359" t="s">
        <v>1787</v>
      </c>
      <c r="B359" t="s">
        <v>1785</v>
      </c>
      <c r="C359" t="s">
        <v>1028</v>
      </c>
      <c r="D359" t="s">
        <v>1786</v>
      </c>
      <c r="E359">
        <v>43</v>
      </c>
      <c r="F359">
        <v>0.9</v>
      </c>
      <c r="G359">
        <v>51</v>
      </c>
      <c r="H359">
        <v>43</v>
      </c>
      <c r="I359">
        <v>55</v>
      </c>
      <c r="J359">
        <v>58</v>
      </c>
      <c r="K359">
        <v>190</v>
      </c>
      <c r="L359">
        <v>62</v>
      </c>
      <c r="M359">
        <v>0</v>
      </c>
      <c r="N359">
        <v>43</v>
      </c>
      <c r="O359">
        <v>0</v>
      </c>
      <c r="P359">
        <v>0</v>
      </c>
      <c r="Q359">
        <v>147</v>
      </c>
      <c r="R359">
        <v>130</v>
      </c>
      <c r="S359">
        <v>0</v>
      </c>
      <c r="T359">
        <v>130</v>
      </c>
      <c r="U359">
        <v>0</v>
      </c>
      <c r="V359">
        <v>0</v>
      </c>
      <c r="W359">
        <v>200</v>
      </c>
      <c r="X359">
        <v>0</v>
      </c>
      <c r="Y359">
        <v>0</v>
      </c>
      <c r="Z359">
        <v>100</v>
      </c>
      <c r="AA359">
        <v>0</v>
      </c>
      <c r="AB359">
        <v>0</v>
      </c>
      <c r="AC359">
        <v>266</v>
      </c>
      <c r="AD359">
        <v>0</v>
      </c>
      <c r="AE359">
        <v>696</v>
      </c>
      <c r="AF359">
        <v>799</v>
      </c>
      <c r="AG359">
        <v>7.3648999999999996</v>
      </c>
      <c r="AK359" t="str">
        <f t="shared" si="5"/>
        <v>WO680-6200</v>
      </c>
    </row>
    <row r="360" spans="1:37" ht="15">
      <c r="A360" t="s">
        <v>1788</v>
      </c>
      <c r="B360" t="s">
        <v>1789</v>
      </c>
      <c r="C360" t="s">
        <v>329</v>
      </c>
      <c r="E360">
        <v>50</v>
      </c>
      <c r="F360">
        <v>0</v>
      </c>
      <c r="G360">
        <v>0</v>
      </c>
      <c r="H360">
        <v>69</v>
      </c>
      <c r="I360">
        <v>35</v>
      </c>
      <c r="J360">
        <v>17</v>
      </c>
      <c r="K360">
        <v>0</v>
      </c>
      <c r="L360">
        <v>32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72</v>
      </c>
      <c r="T360">
        <v>135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207</v>
      </c>
      <c r="AF360">
        <v>0</v>
      </c>
      <c r="AG360">
        <v>5.55</v>
      </c>
      <c r="AK360" t="str">
        <f t="shared" si="5"/>
        <v>WO700-5000</v>
      </c>
    </row>
    <row r="361" spans="1:37" ht="15">
      <c r="A361" t="s">
        <v>1796</v>
      </c>
      <c r="B361" t="s">
        <v>1797</v>
      </c>
      <c r="C361" t="s">
        <v>275</v>
      </c>
      <c r="D361" t="s">
        <v>1798</v>
      </c>
      <c r="E361">
        <v>50</v>
      </c>
      <c r="F361">
        <v>0</v>
      </c>
      <c r="G361">
        <v>0</v>
      </c>
      <c r="H361">
        <v>0</v>
      </c>
      <c r="I361">
        <v>57</v>
      </c>
      <c r="J361">
        <v>35</v>
      </c>
      <c r="K361">
        <v>360</v>
      </c>
      <c r="L361">
        <v>40</v>
      </c>
      <c r="M361">
        <v>0</v>
      </c>
      <c r="N361">
        <v>0</v>
      </c>
      <c r="O361">
        <v>0</v>
      </c>
      <c r="P361">
        <v>0</v>
      </c>
      <c r="Q361">
        <v>360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142</v>
      </c>
      <c r="X361">
        <v>200</v>
      </c>
      <c r="Y361">
        <v>0</v>
      </c>
      <c r="Z361">
        <v>0</v>
      </c>
      <c r="AA361">
        <v>0</v>
      </c>
      <c r="AB361">
        <v>76</v>
      </c>
      <c r="AC361">
        <v>0</v>
      </c>
      <c r="AD361">
        <v>0</v>
      </c>
      <c r="AE361">
        <v>418</v>
      </c>
      <c r="AF361">
        <v>1805</v>
      </c>
      <c r="AG361">
        <v>5.4874999999999998</v>
      </c>
      <c r="AK361" t="str">
        <f t="shared" si="5"/>
        <v>WO891-5000</v>
      </c>
    </row>
    <row r="362" spans="1:37" ht="15">
      <c r="A362" t="s">
        <v>1799</v>
      </c>
      <c r="B362" t="s">
        <v>1797</v>
      </c>
      <c r="C362" t="s">
        <v>1077</v>
      </c>
      <c r="D362" t="s">
        <v>1800</v>
      </c>
      <c r="E362">
        <v>50</v>
      </c>
      <c r="F362">
        <v>0.5</v>
      </c>
      <c r="G362">
        <v>12</v>
      </c>
      <c r="H362">
        <v>103</v>
      </c>
      <c r="I362">
        <v>102</v>
      </c>
      <c r="J362">
        <v>90</v>
      </c>
      <c r="K362">
        <v>236</v>
      </c>
      <c r="L362">
        <v>0</v>
      </c>
      <c r="M362">
        <v>0</v>
      </c>
      <c r="N362">
        <v>10</v>
      </c>
      <c r="O362">
        <v>0</v>
      </c>
      <c r="P362">
        <v>0</v>
      </c>
      <c r="Q362">
        <v>226</v>
      </c>
      <c r="R362">
        <v>0</v>
      </c>
      <c r="S362">
        <v>0</v>
      </c>
      <c r="T362">
        <v>0</v>
      </c>
      <c r="U362">
        <v>309</v>
      </c>
      <c r="V362">
        <v>0</v>
      </c>
      <c r="W362">
        <v>0</v>
      </c>
      <c r="X362">
        <v>301</v>
      </c>
      <c r="Y362">
        <v>0</v>
      </c>
      <c r="Z362">
        <v>131</v>
      </c>
      <c r="AA362">
        <v>0</v>
      </c>
      <c r="AB362">
        <v>336</v>
      </c>
      <c r="AC362">
        <v>0</v>
      </c>
      <c r="AD362">
        <v>0</v>
      </c>
      <c r="AE362">
        <v>1077</v>
      </c>
      <c r="AF362">
        <v>1201</v>
      </c>
      <c r="AG362" t="s">
        <v>4624</v>
      </c>
      <c r="AH362">
        <v>3</v>
      </c>
      <c r="AI362">
        <v>9</v>
      </c>
      <c r="AJ362">
        <v>4.9032999999999998</v>
      </c>
      <c r="AK362" t="str">
        <f t="shared" si="5"/>
        <v>WO891-6200</v>
      </c>
    </row>
    <row r="363" spans="1:37" ht="15">
      <c r="A363" t="s">
        <v>1806</v>
      </c>
      <c r="B363" t="s">
        <v>1807</v>
      </c>
      <c r="C363" t="s">
        <v>110</v>
      </c>
      <c r="E363">
        <v>50</v>
      </c>
      <c r="F363">
        <v>0</v>
      </c>
      <c r="G363">
        <v>0</v>
      </c>
      <c r="H363">
        <v>0</v>
      </c>
      <c r="I363">
        <v>37</v>
      </c>
      <c r="J363">
        <v>35</v>
      </c>
      <c r="K363">
        <v>491</v>
      </c>
      <c r="L363">
        <v>81</v>
      </c>
      <c r="M363">
        <v>0</v>
      </c>
      <c r="N363">
        <v>0</v>
      </c>
      <c r="O363">
        <v>0</v>
      </c>
      <c r="P363">
        <v>0</v>
      </c>
      <c r="Q363">
        <v>491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219</v>
      </c>
      <c r="Y363">
        <v>0</v>
      </c>
      <c r="Z363">
        <v>0</v>
      </c>
      <c r="AA363">
        <v>198</v>
      </c>
      <c r="AB363">
        <v>0</v>
      </c>
      <c r="AC363">
        <v>0</v>
      </c>
      <c r="AD363">
        <v>0</v>
      </c>
      <c r="AE363">
        <v>417</v>
      </c>
      <c r="AF363">
        <v>178</v>
      </c>
      <c r="AJ363">
        <v>5.1791999999999998</v>
      </c>
      <c r="AK363" t="str">
        <f t="shared" si="5"/>
        <v>WP101-5000</v>
      </c>
    </row>
    <row r="364" spans="1:37" ht="15">
      <c r="A364" t="s">
        <v>6340</v>
      </c>
      <c r="B364" t="s">
        <v>1807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3829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3829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5.6159999999999997</v>
      </c>
      <c r="AK364" t="str">
        <f t="shared" si="5"/>
        <v>WP101-6200</v>
      </c>
    </row>
    <row r="365" spans="1:37" ht="15">
      <c r="A365" t="s">
        <v>1808</v>
      </c>
      <c r="B365" t="s">
        <v>1809</v>
      </c>
      <c r="C365" t="s">
        <v>313</v>
      </c>
      <c r="D365" t="s">
        <v>1810</v>
      </c>
      <c r="E365">
        <v>50</v>
      </c>
      <c r="F365">
        <v>0.8</v>
      </c>
      <c r="G365">
        <v>144</v>
      </c>
      <c r="H365">
        <v>1103</v>
      </c>
      <c r="I365">
        <v>1601</v>
      </c>
      <c r="J365">
        <v>1872</v>
      </c>
      <c r="K365">
        <v>3605</v>
      </c>
      <c r="L365">
        <v>261</v>
      </c>
      <c r="M365">
        <v>0</v>
      </c>
      <c r="N365">
        <v>120</v>
      </c>
      <c r="O365">
        <v>0</v>
      </c>
      <c r="P365">
        <v>0</v>
      </c>
      <c r="Q365">
        <v>3485</v>
      </c>
      <c r="R365">
        <v>1833</v>
      </c>
      <c r="S365">
        <v>554</v>
      </c>
      <c r="T365">
        <v>2241</v>
      </c>
      <c r="U365">
        <v>514</v>
      </c>
      <c r="V365">
        <v>2024</v>
      </c>
      <c r="W365">
        <v>1698</v>
      </c>
      <c r="X365">
        <v>2573</v>
      </c>
      <c r="Y365">
        <v>5209</v>
      </c>
      <c r="Z365">
        <v>928</v>
      </c>
      <c r="AA365">
        <v>670</v>
      </c>
      <c r="AB365">
        <v>1541</v>
      </c>
      <c r="AC365">
        <v>1754</v>
      </c>
      <c r="AD365">
        <v>2761</v>
      </c>
      <c r="AE365">
        <v>22467</v>
      </c>
      <c r="AF365">
        <v>21655</v>
      </c>
      <c r="AG365">
        <v>5.0098000000000003</v>
      </c>
      <c r="AK365" t="str">
        <f t="shared" si="5"/>
        <v>WP110-5000</v>
      </c>
    </row>
    <row r="366" spans="1:37" ht="15">
      <c r="A366" t="s">
        <v>1811</v>
      </c>
      <c r="B366" t="s">
        <v>1809</v>
      </c>
      <c r="C366" t="s">
        <v>313</v>
      </c>
      <c r="D366" t="s">
        <v>1810</v>
      </c>
      <c r="E366">
        <v>50</v>
      </c>
      <c r="F366">
        <v>2</v>
      </c>
      <c r="G366">
        <v>407</v>
      </c>
      <c r="H366">
        <v>1445</v>
      </c>
      <c r="I366">
        <v>1375</v>
      </c>
      <c r="J366">
        <v>1921</v>
      </c>
      <c r="K366">
        <v>11697</v>
      </c>
      <c r="L366">
        <v>877</v>
      </c>
      <c r="M366">
        <v>0</v>
      </c>
      <c r="N366">
        <v>340</v>
      </c>
      <c r="O366">
        <v>0</v>
      </c>
      <c r="P366">
        <v>0</v>
      </c>
      <c r="Q366">
        <v>11357</v>
      </c>
      <c r="R366">
        <v>1285</v>
      </c>
      <c r="S366">
        <v>660</v>
      </c>
      <c r="T366">
        <v>1572</v>
      </c>
      <c r="U366">
        <v>2104</v>
      </c>
      <c r="V366">
        <v>1938</v>
      </c>
      <c r="W366">
        <v>704</v>
      </c>
      <c r="X366">
        <v>1271</v>
      </c>
      <c r="Y366">
        <v>725</v>
      </c>
      <c r="Z366">
        <v>2253</v>
      </c>
      <c r="AA366">
        <v>2360</v>
      </c>
      <c r="AB366">
        <v>2979</v>
      </c>
      <c r="AC366">
        <v>3745</v>
      </c>
      <c r="AD366">
        <v>2742</v>
      </c>
      <c r="AE366">
        <v>23053</v>
      </c>
      <c r="AF366">
        <v>34099</v>
      </c>
      <c r="AG366">
        <v>4.7583000000000002</v>
      </c>
      <c r="AK366" t="str">
        <f t="shared" si="5"/>
        <v>WP110-6200</v>
      </c>
    </row>
    <row r="367" spans="1:37" ht="15">
      <c r="A367" t="s">
        <v>1812</v>
      </c>
      <c r="B367" t="s">
        <v>1813</v>
      </c>
      <c r="C367" t="s">
        <v>313</v>
      </c>
      <c r="D367" t="s">
        <v>1810</v>
      </c>
      <c r="E367">
        <v>43</v>
      </c>
      <c r="F367">
        <v>1.6</v>
      </c>
      <c r="G367">
        <v>38</v>
      </c>
      <c r="H367">
        <v>90</v>
      </c>
      <c r="I367">
        <v>71</v>
      </c>
      <c r="J367">
        <v>81</v>
      </c>
      <c r="K367">
        <v>608</v>
      </c>
      <c r="L367">
        <v>91</v>
      </c>
      <c r="M367">
        <v>0</v>
      </c>
      <c r="N367">
        <v>32</v>
      </c>
      <c r="O367">
        <v>0</v>
      </c>
      <c r="P367">
        <v>0</v>
      </c>
      <c r="Q367">
        <v>576</v>
      </c>
      <c r="R367">
        <v>0</v>
      </c>
      <c r="S367">
        <v>0</v>
      </c>
      <c r="T367">
        <v>270</v>
      </c>
      <c r="U367">
        <v>0</v>
      </c>
      <c r="V367">
        <v>0</v>
      </c>
      <c r="W367">
        <v>0</v>
      </c>
      <c r="X367">
        <v>158</v>
      </c>
      <c r="Y367">
        <v>0</v>
      </c>
      <c r="Z367">
        <v>0</v>
      </c>
      <c r="AA367">
        <v>282</v>
      </c>
      <c r="AB367">
        <v>0</v>
      </c>
      <c r="AC367">
        <v>260</v>
      </c>
      <c r="AD367">
        <v>0</v>
      </c>
      <c r="AE367">
        <v>970</v>
      </c>
      <c r="AF367">
        <v>3155</v>
      </c>
      <c r="AG367">
        <v>7.05</v>
      </c>
      <c r="AK367" t="str">
        <f t="shared" si="5"/>
        <v>WP115-5000</v>
      </c>
    </row>
    <row r="368" spans="1:37" ht="15">
      <c r="A368" t="s">
        <v>1814</v>
      </c>
      <c r="B368" t="s">
        <v>1813</v>
      </c>
      <c r="C368" t="s">
        <v>313</v>
      </c>
      <c r="D368" t="s">
        <v>1810</v>
      </c>
      <c r="E368">
        <v>43</v>
      </c>
      <c r="F368">
        <v>0</v>
      </c>
      <c r="G368">
        <v>52</v>
      </c>
      <c r="H368">
        <v>0</v>
      </c>
      <c r="I368">
        <v>42</v>
      </c>
      <c r="J368">
        <v>77</v>
      </c>
      <c r="K368">
        <v>130</v>
      </c>
      <c r="L368">
        <v>161</v>
      </c>
      <c r="M368">
        <v>0</v>
      </c>
      <c r="N368">
        <v>43</v>
      </c>
      <c r="O368">
        <v>0</v>
      </c>
      <c r="P368">
        <v>0</v>
      </c>
      <c r="Q368">
        <v>87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249</v>
      </c>
      <c r="X368">
        <v>0</v>
      </c>
      <c r="Y368">
        <v>0</v>
      </c>
      <c r="Z368">
        <v>0</v>
      </c>
      <c r="AA368">
        <v>256</v>
      </c>
      <c r="AB368">
        <v>0</v>
      </c>
      <c r="AC368">
        <v>0</v>
      </c>
      <c r="AD368">
        <v>415</v>
      </c>
      <c r="AE368">
        <v>920</v>
      </c>
      <c r="AF368">
        <v>2615</v>
      </c>
      <c r="AG368">
        <v>7.05</v>
      </c>
      <c r="AK368" t="str">
        <f t="shared" si="5"/>
        <v>WP115-6200</v>
      </c>
    </row>
    <row r="369" spans="1:37" ht="15">
      <c r="A369" t="s">
        <v>1815</v>
      </c>
      <c r="B369" t="s">
        <v>1816</v>
      </c>
      <c r="C369" t="s">
        <v>313</v>
      </c>
      <c r="D369" t="s">
        <v>1810</v>
      </c>
      <c r="E369">
        <v>43</v>
      </c>
      <c r="F369">
        <v>7.7</v>
      </c>
      <c r="G369">
        <v>0</v>
      </c>
      <c r="H369">
        <v>43</v>
      </c>
      <c r="I369">
        <v>257</v>
      </c>
      <c r="J369">
        <v>252</v>
      </c>
      <c r="K369">
        <v>1318</v>
      </c>
      <c r="L369">
        <v>59</v>
      </c>
      <c r="M369">
        <v>0</v>
      </c>
      <c r="N369">
        <v>0</v>
      </c>
      <c r="O369">
        <v>0</v>
      </c>
      <c r="P369">
        <v>0</v>
      </c>
      <c r="Q369">
        <v>1318</v>
      </c>
      <c r="R369">
        <v>168</v>
      </c>
      <c r="S369">
        <v>0</v>
      </c>
      <c r="T369">
        <v>0</v>
      </c>
      <c r="U369">
        <v>128</v>
      </c>
      <c r="V369">
        <v>1140</v>
      </c>
      <c r="W369">
        <v>272</v>
      </c>
      <c r="X369">
        <v>0</v>
      </c>
      <c r="Y369">
        <v>0</v>
      </c>
      <c r="Z369">
        <v>0</v>
      </c>
      <c r="AA369">
        <v>492</v>
      </c>
      <c r="AB369">
        <v>0</v>
      </c>
      <c r="AC369">
        <v>583</v>
      </c>
      <c r="AD369">
        <v>409</v>
      </c>
      <c r="AE369">
        <v>3024</v>
      </c>
      <c r="AF369">
        <v>3852</v>
      </c>
      <c r="AG369">
        <v>4.7819000000000003</v>
      </c>
      <c r="AK369" t="str">
        <f t="shared" si="5"/>
        <v>WP120-5000</v>
      </c>
    </row>
    <row r="370" spans="1:37" ht="15">
      <c r="A370" t="s">
        <v>1817</v>
      </c>
      <c r="B370" t="s">
        <v>1816</v>
      </c>
      <c r="C370" t="s">
        <v>1077</v>
      </c>
      <c r="D370" t="s">
        <v>1810</v>
      </c>
      <c r="E370">
        <v>43</v>
      </c>
      <c r="F370">
        <v>2.9</v>
      </c>
      <c r="G370">
        <v>0</v>
      </c>
      <c r="H370">
        <v>191</v>
      </c>
      <c r="I370">
        <v>194</v>
      </c>
      <c r="J370">
        <v>272</v>
      </c>
      <c r="K370">
        <v>2246</v>
      </c>
      <c r="L370">
        <v>108</v>
      </c>
      <c r="M370">
        <v>0</v>
      </c>
      <c r="N370">
        <v>0</v>
      </c>
      <c r="O370">
        <v>0</v>
      </c>
      <c r="P370">
        <v>0</v>
      </c>
      <c r="Q370">
        <v>2246</v>
      </c>
      <c r="R370">
        <v>0</v>
      </c>
      <c r="S370">
        <v>152</v>
      </c>
      <c r="T370">
        <v>0</v>
      </c>
      <c r="U370">
        <v>422</v>
      </c>
      <c r="V370">
        <v>438</v>
      </c>
      <c r="W370">
        <v>0</v>
      </c>
      <c r="X370">
        <v>154</v>
      </c>
      <c r="Y370">
        <v>0</v>
      </c>
      <c r="Z370">
        <v>202</v>
      </c>
      <c r="AA370">
        <v>492</v>
      </c>
      <c r="AB370">
        <v>252</v>
      </c>
      <c r="AC370">
        <v>561</v>
      </c>
      <c r="AD370">
        <v>585</v>
      </c>
      <c r="AE370">
        <v>3258</v>
      </c>
      <c r="AF370">
        <v>3785</v>
      </c>
      <c r="AG370" t="s">
        <v>4625</v>
      </c>
      <c r="AH370">
        <v>4</v>
      </c>
      <c r="AI370">
        <v>645</v>
      </c>
      <c r="AJ370">
        <v>4.4791999999999996</v>
      </c>
      <c r="AK370" t="str">
        <f t="shared" si="5"/>
        <v>WP120-6200</v>
      </c>
    </row>
    <row r="371" spans="1:37" ht="15">
      <c r="A371" t="s">
        <v>1818</v>
      </c>
      <c r="B371" t="s">
        <v>1819</v>
      </c>
      <c r="C371" t="s">
        <v>313</v>
      </c>
      <c r="D371" t="s">
        <v>1810</v>
      </c>
      <c r="E371">
        <v>43</v>
      </c>
      <c r="F371">
        <v>0</v>
      </c>
      <c r="G371">
        <v>0</v>
      </c>
      <c r="H371">
        <v>0</v>
      </c>
      <c r="I371">
        <v>0</v>
      </c>
      <c r="J371">
        <v>17</v>
      </c>
      <c r="K371">
        <v>976</v>
      </c>
      <c r="L371">
        <v>49</v>
      </c>
      <c r="M371">
        <v>0</v>
      </c>
      <c r="N371">
        <v>0</v>
      </c>
      <c r="O371">
        <v>0</v>
      </c>
      <c r="P371">
        <v>0</v>
      </c>
      <c r="Q371">
        <v>976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206</v>
      </c>
      <c r="AB371">
        <v>0</v>
      </c>
      <c r="AC371">
        <v>0</v>
      </c>
      <c r="AD371">
        <v>0</v>
      </c>
      <c r="AE371">
        <v>206</v>
      </c>
      <c r="AF371">
        <v>114</v>
      </c>
      <c r="AG371">
        <v>6.1273</v>
      </c>
      <c r="AK371" t="str">
        <f t="shared" si="5"/>
        <v>WP125-5000</v>
      </c>
    </row>
    <row r="372" spans="1:37" ht="15">
      <c r="A372" t="s">
        <v>1820</v>
      </c>
      <c r="B372" t="s">
        <v>1819</v>
      </c>
      <c r="C372" t="s">
        <v>313</v>
      </c>
      <c r="D372" t="s">
        <v>1810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1103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1103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7.0326000000000004</v>
      </c>
      <c r="AK372" t="str">
        <f t="shared" si="5"/>
        <v>WP125-6200</v>
      </c>
    </row>
    <row r="373" spans="1:37" ht="15">
      <c r="A373" t="s">
        <v>1824</v>
      </c>
      <c r="B373" t="s">
        <v>1825</v>
      </c>
      <c r="C373" t="s">
        <v>313</v>
      </c>
      <c r="D373" t="s">
        <v>1786</v>
      </c>
      <c r="E373">
        <v>43</v>
      </c>
      <c r="F373">
        <v>0.7</v>
      </c>
      <c r="G373">
        <v>0</v>
      </c>
      <c r="H373">
        <v>67</v>
      </c>
      <c r="I373">
        <v>33</v>
      </c>
      <c r="J373">
        <v>26</v>
      </c>
      <c r="K373">
        <v>178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178</v>
      </c>
      <c r="R373">
        <v>0</v>
      </c>
      <c r="S373">
        <v>0</v>
      </c>
      <c r="T373">
        <v>100</v>
      </c>
      <c r="U373">
        <v>100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109</v>
      </c>
      <c r="AB373">
        <v>0</v>
      </c>
      <c r="AC373">
        <v>0</v>
      </c>
      <c r="AD373">
        <v>0</v>
      </c>
      <c r="AE373">
        <v>309</v>
      </c>
      <c r="AF373">
        <v>476</v>
      </c>
      <c r="AG373">
        <v>7.2625000000000002</v>
      </c>
      <c r="AK373" t="str">
        <f t="shared" si="5"/>
        <v>WP140-5000</v>
      </c>
    </row>
    <row r="374" spans="1:37" ht="15">
      <c r="A374" t="s">
        <v>1827</v>
      </c>
      <c r="B374" t="s">
        <v>1828</v>
      </c>
      <c r="C374" t="s">
        <v>1028</v>
      </c>
      <c r="D374" t="s">
        <v>1786</v>
      </c>
      <c r="E374">
        <v>43</v>
      </c>
      <c r="F374">
        <v>-0.2</v>
      </c>
      <c r="G374">
        <v>64</v>
      </c>
      <c r="H374">
        <v>86</v>
      </c>
      <c r="I374">
        <v>52</v>
      </c>
      <c r="J374">
        <v>43</v>
      </c>
      <c r="K374">
        <v>0</v>
      </c>
      <c r="L374">
        <v>74</v>
      </c>
      <c r="M374">
        <v>0</v>
      </c>
      <c r="N374">
        <v>53</v>
      </c>
      <c r="O374">
        <v>0</v>
      </c>
      <c r="P374">
        <v>0</v>
      </c>
      <c r="Q374">
        <v>-53</v>
      </c>
      <c r="R374">
        <v>0</v>
      </c>
      <c r="S374">
        <v>0</v>
      </c>
      <c r="T374">
        <v>0</v>
      </c>
      <c r="U374">
        <v>258</v>
      </c>
      <c r="V374">
        <v>0</v>
      </c>
      <c r="W374">
        <v>56</v>
      </c>
      <c r="X374">
        <v>0</v>
      </c>
      <c r="Y374">
        <v>0</v>
      </c>
      <c r="Z374">
        <v>196</v>
      </c>
      <c r="AA374">
        <v>0</v>
      </c>
      <c r="AB374">
        <v>0</v>
      </c>
      <c r="AC374">
        <v>0</v>
      </c>
      <c r="AD374">
        <v>0</v>
      </c>
      <c r="AE374">
        <v>510</v>
      </c>
      <c r="AF374">
        <v>129</v>
      </c>
      <c r="AG374">
        <v>5.45</v>
      </c>
      <c r="AK374" t="str">
        <f t="shared" si="5"/>
        <v>WP500-5000</v>
      </c>
    </row>
    <row r="375" spans="1:37" ht="15">
      <c r="A375" t="s">
        <v>1829</v>
      </c>
      <c r="B375" t="s">
        <v>1828</v>
      </c>
      <c r="C375" t="s">
        <v>1028</v>
      </c>
      <c r="D375" t="s">
        <v>1786</v>
      </c>
      <c r="E375">
        <v>43</v>
      </c>
      <c r="F375">
        <v>1</v>
      </c>
      <c r="G375">
        <v>48</v>
      </c>
      <c r="H375">
        <v>55</v>
      </c>
      <c r="I375">
        <v>96</v>
      </c>
      <c r="J375">
        <v>58</v>
      </c>
      <c r="K375">
        <v>262</v>
      </c>
      <c r="L375">
        <v>159</v>
      </c>
      <c r="M375">
        <v>0</v>
      </c>
      <c r="N375">
        <v>40</v>
      </c>
      <c r="O375">
        <v>0</v>
      </c>
      <c r="P375">
        <v>0</v>
      </c>
      <c r="Q375">
        <v>222</v>
      </c>
      <c r="R375">
        <v>0</v>
      </c>
      <c r="S375">
        <v>0</v>
      </c>
      <c r="T375">
        <v>0</v>
      </c>
      <c r="U375">
        <v>166</v>
      </c>
      <c r="V375">
        <v>311</v>
      </c>
      <c r="W375">
        <v>0</v>
      </c>
      <c r="X375">
        <v>100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124</v>
      </c>
      <c r="AE375">
        <v>701</v>
      </c>
      <c r="AF375">
        <v>2226</v>
      </c>
      <c r="AG375">
        <v>5.45</v>
      </c>
      <c r="AK375" t="str">
        <f t="shared" si="5"/>
        <v>WP500-6200</v>
      </c>
    </row>
    <row r="376" spans="1:37" ht="15">
      <c r="A376" t="s">
        <v>1834</v>
      </c>
      <c r="B376" t="s">
        <v>1835</v>
      </c>
      <c r="C376" t="s">
        <v>1077</v>
      </c>
      <c r="D376" t="s">
        <v>1786</v>
      </c>
      <c r="E376">
        <v>43</v>
      </c>
      <c r="F376">
        <v>-0.1</v>
      </c>
      <c r="G376">
        <v>113</v>
      </c>
      <c r="H376">
        <v>419</v>
      </c>
      <c r="I376">
        <v>530</v>
      </c>
      <c r="J376">
        <v>382</v>
      </c>
      <c r="K376">
        <v>0</v>
      </c>
      <c r="L376">
        <v>5</v>
      </c>
      <c r="M376">
        <v>0</v>
      </c>
      <c r="N376">
        <v>94</v>
      </c>
      <c r="O376">
        <v>0</v>
      </c>
      <c r="P376">
        <v>0</v>
      </c>
      <c r="Q376">
        <v>-94</v>
      </c>
      <c r="R376">
        <v>0</v>
      </c>
      <c r="S376">
        <v>0</v>
      </c>
      <c r="T376">
        <v>157</v>
      </c>
      <c r="U376">
        <v>1101</v>
      </c>
      <c r="V376">
        <v>690</v>
      </c>
      <c r="W376">
        <v>486</v>
      </c>
      <c r="X376">
        <v>746</v>
      </c>
      <c r="Y376">
        <v>0</v>
      </c>
      <c r="Z376">
        <v>790</v>
      </c>
      <c r="AA376">
        <v>149</v>
      </c>
      <c r="AB376">
        <v>97</v>
      </c>
      <c r="AC376">
        <v>0</v>
      </c>
      <c r="AD376">
        <v>370</v>
      </c>
      <c r="AE376">
        <v>4586</v>
      </c>
      <c r="AF376">
        <v>3946</v>
      </c>
      <c r="AG376" t="s">
        <v>4626</v>
      </c>
      <c r="AH376">
        <v>2</v>
      </c>
      <c r="AI376">
        <v>10</v>
      </c>
      <c r="AJ376">
        <v>8.0625</v>
      </c>
      <c r="AK376" t="str">
        <f t="shared" si="5"/>
        <v>WT790-5000</v>
      </c>
    </row>
    <row r="377" spans="1:37" ht="15">
      <c r="A377" t="s">
        <v>1834</v>
      </c>
      <c r="B377" t="s">
        <v>1835</v>
      </c>
      <c r="C377" t="s">
        <v>1077</v>
      </c>
      <c r="D377" t="s">
        <v>1786</v>
      </c>
      <c r="E377">
        <v>43</v>
      </c>
      <c r="AG377" t="s">
        <v>4627</v>
      </c>
      <c r="AH377">
        <v>7</v>
      </c>
      <c r="AI377">
        <v>26</v>
      </c>
      <c r="AK377" t="str">
        <f t="shared" si="5"/>
        <v>WT790-5000</v>
      </c>
    </row>
    <row r="378" spans="1:37" ht="15">
      <c r="A378" t="s">
        <v>1836</v>
      </c>
      <c r="B378" t="s">
        <v>1835</v>
      </c>
      <c r="C378" t="s">
        <v>1077</v>
      </c>
      <c r="D378" t="s">
        <v>1786</v>
      </c>
      <c r="E378">
        <v>43</v>
      </c>
      <c r="F378">
        <v>0.9</v>
      </c>
      <c r="G378">
        <v>147</v>
      </c>
      <c r="H378">
        <v>286</v>
      </c>
      <c r="I378">
        <v>326</v>
      </c>
      <c r="J378">
        <v>357</v>
      </c>
      <c r="K378">
        <v>1188</v>
      </c>
      <c r="L378">
        <v>469</v>
      </c>
      <c r="M378">
        <v>0</v>
      </c>
      <c r="N378">
        <v>122</v>
      </c>
      <c r="O378">
        <v>0</v>
      </c>
      <c r="P378">
        <v>0</v>
      </c>
      <c r="Q378">
        <v>1066</v>
      </c>
      <c r="R378">
        <v>236</v>
      </c>
      <c r="S378">
        <v>522</v>
      </c>
      <c r="T378">
        <v>0</v>
      </c>
      <c r="U378">
        <v>336</v>
      </c>
      <c r="V378">
        <v>584</v>
      </c>
      <c r="W378">
        <v>178</v>
      </c>
      <c r="X378">
        <v>338</v>
      </c>
      <c r="Y378">
        <v>240</v>
      </c>
      <c r="Z378">
        <v>300</v>
      </c>
      <c r="AA378">
        <v>869</v>
      </c>
      <c r="AB378">
        <v>237</v>
      </c>
      <c r="AC378">
        <v>678</v>
      </c>
      <c r="AD378">
        <v>0</v>
      </c>
      <c r="AE378">
        <v>4282</v>
      </c>
      <c r="AF378">
        <v>3012</v>
      </c>
      <c r="AG378" t="s">
        <v>4520</v>
      </c>
      <c r="AH378">
        <v>5</v>
      </c>
      <c r="AI378">
        <v>85</v>
      </c>
      <c r="AJ378">
        <v>6.7331000000000003</v>
      </c>
      <c r="AK378" t="str">
        <f t="shared" si="5"/>
        <v>WT790-6200</v>
      </c>
    </row>
    <row r="379" spans="1:37" ht="15">
      <c r="A379" t="s">
        <v>1836</v>
      </c>
      <c r="B379" t="s">
        <v>1835</v>
      </c>
      <c r="C379" t="s">
        <v>1077</v>
      </c>
      <c r="D379" t="s">
        <v>1786</v>
      </c>
      <c r="E379">
        <v>43</v>
      </c>
      <c r="AG379" t="s">
        <v>4628</v>
      </c>
      <c r="AH379">
        <v>7</v>
      </c>
      <c r="AI379">
        <v>7</v>
      </c>
      <c r="AK379" t="str">
        <f t="shared" si="5"/>
        <v>WT790-6200</v>
      </c>
    </row>
    <row r="380" spans="1:37" ht="15">
      <c r="A380" t="s">
        <v>6341</v>
      </c>
      <c r="B380" t="s">
        <v>1838</v>
      </c>
      <c r="C380" t="s">
        <v>329</v>
      </c>
      <c r="D380" t="s">
        <v>1839</v>
      </c>
      <c r="E380">
        <v>50</v>
      </c>
      <c r="F380">
        <v>0</v>
      </c>
      <c r="G380">
        <v>0</v>
      </c>
      <c r="H380">
        <v>80</v>
      </c>
      <c r="I380">
        <v>40</v>
      </c>
      <c r="J380">
        <v>20</v>
      </c>
      <c r="K380">
        <v>0</v>
      </c>
      <c r="L380">
        <v>102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240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240</v>
      </c>
      <c r="AF380">
        <v>280</v>
      </c>
      <c r="AJ380">
        <v>4.09</v>
      </c>
      <c r="AK380" t="str">
        <f t="shared" si="5"/>
        <v>WT840-5000</v>
      </c>
    </row>
    <row r="381" spans="1:37" ht="15">
      <c r="A381" t="s">
        <v>1837</v>
      </c>
      <c r="B381" t="s">
        <v>1838</v>
      </c>
      <c r="C381" t="s">
        <v>1077</v>
      </c>
      <c r="D381" t="s">
        <v>1839</v>
      </c>
      <c r="E381">
        <v>50</v>
      </c>
      <c r="F381">
        <v>2.4</v>
      </c>
      <c r="G381">
        <v>0</v>
      </c>
      <c r="H381">
        <v>53</v>
      </c>
      <c r="I381">
        <v>27</v>
      </c>
      <c r="J381">
        <v>22</v>
      </c>
      <c r="K381">
        <v>511</v>
      </c>
      <c r="L381">
        <v>167</v>
      </c>
      <c r="M381">
        <v>0</v>
      </c>
      <c r="N381">
        <v>0</v>
      </c>
      <c r="O381">
        <v>0</v>
      </c>
      <c r="P381">
        <v>0</v>
      </c>
      <c r="Q381">
        <v>511</v>
      </c>
      <c r="R381">
        <v>0</v>
      </c>
      <c r="S381">
        <v>0</v>
      </c>
      <c r="T381">
        <v>160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102</v>
      </c>
      <c r="AE381">
        <v>262</v>
      </c>
      <c r="AF381">
        <v>1020</v>
      </c>
      <c r="AG381" t="s">
        <v>4520</v>
      </c>
      <c r="AH381">
        <v>6</v>
      </c>
      <c r="AI381">
        <v>44</v>
      </c>
      <c r="AJ381">
        <v>6.1603000000000003</v>
      </c>
      <c r="AK381" t="str">
        <f t="shared" si="5"/>
        <v>WT840-6200</v>
      </c>
    </row>
    <row r="382" spans="1:37" ht="15">
      <c r="A382" t="s">
        <v>1840</v>
      </c>
      <c r="B382" t="s">
        <v>1841</v>
      </c>
      <c r="C382" t="s">
        <v>267</v>
      </c>
      <c r="E382">
        <v>43</v>
      </c>
      <c r="F382">
        <v>0</v>
      </c>
      <c r="G382">
        <v>176</v>
      </c>
      <c r="H382">
        <v>1501</v>
      </c>
      <c r="I382">
        <v>1000</v>
      </c>
      <c r="J382">
        <v>500</v>
      </c>
      <c r="K382">
        <v>0</v>
      </c>
      <c r="L382">
        <v>203</v>
      </c>
      <c r="M382">
        <v>0</v>
      </c>
      <c r="N382">
        <v>147</v>
      </c>
      <c r="O382">
        <v>0</v>
      </c>
      <c r="P382">
        <v>0</v>
      </c>
      <c r="Q382">
        <v>-147</v>
      </c>
      <c r="R382">
        <v>281</v>
      </c>
      <c r="S382">
        <v>0</v>
      </c>
      <c r="T382">
        <v>0</v>
      </c>
      <c r="U382">
        <v>4502</v>
      </c>
      <c r="V382">
        <v>1500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6002</v>
      </c>
      <c r="AF382">
        <v>0</v>
      </c>
      <c r="AG382">
        <v>7.6586999999999996</v>
      </c>
      <c r="AK382" t="str">
        <f t="shared" si="5"/>
        <v>WT850-5000</v>
      </c>
    </row>
    <row r="383" spans="1:37" ht="15">
      <c r="A383" t="s">
        <v>1842</v>
      </c>
      <c r="B383" t="s">
        <v>1841</v>
      </c>
      <c r="C383" t="s">
        <v>267</v>
      </c>
      <c r="E383">
        <v>43</v>
      </c>
      <c r="F383">
        <v>3</v>
      </c>
      <c r="G383">
        <v>0</v>
      </c>
      <c r="H383">
        <v>60</v>
      </c>
      <c r="I383">
        <v>81</v>
      </c>
      <c r="J383">
        <v>144</v>
      </c>
      <c r="K383">
        <v>723</v>
      </c>
      <c r="L383">
        <v>113</v>
      </c>
      <c r="M383">
        <v>0</v>
      </c>
      <c r="N383">
        <v>0</v>
      </c>
      <c r="O383">
        <v>0</v>
      </c>
      <c r="P383">
        <v>0</v>
      </c>
      <c r="Q383">
        <v>723</v>
      </c>
      <c r="R383">
        <v>0</v>
      </c>
      <c r="S383">
        <v>0</v>
      </c>
      <c r="T383">
        <v>0</v>
      </c>
      <c r="U383">
        <v>180</v>
      </c>
      <c r="V383">
        <v>0</v>
      </c>
      <c r="W383">
        <v>218</v>
      </c>
      <c r="X383">
        <v>85</v>
      </c>
      <c r="Y383">
        <v>0</v>
      </c>
      <c r="Z383">
        <v>0</v>
      </c>
      <c r="AA383">
        <v>612</v>
      </c>
      <c r="AB383">
        <v>319</v>
      </c>
      <c r="AC383">
        <v>102</v>
      </c>
      <c r="AD383">
        <v>217</v>
      </c>
      <c r="AE383">
        <v>1733</v>
      </c>
      <c r="AF383">
        <v>2810</v>
      </c>
      <c r="AG383">
        <v>7.6586999999999996</v>
      </c>
      <c r="AK383" t="str">
        <f t="shared" si="5"/>
        <v>WT850-6200</v>
      </c>
    </row>
    <row r="384" spans="1:37" ht="15">
      <c r="A384" t="s">
        <v>1843</v>
      </c>
      <c r="B384" t="s">
        <v>1844</v>
      </c>
      <c r="C384" t="s">
        <v>338</v>
      </c>
      <c r="D384" t="s">
        <v>284</v>
      </c>
      <c r="E384">
        <v>43</v>
      </c>
      <c r="F384">
        <v>0.2</v>
      </c>
      <c r="G384">
        <v>0</v>
      </c>
      <c r="H384">
        <v>153</v>
      </c>
      <c r="I384">
        <v>76</v>
      </c>
      <c r="J384">
        <v>177</v>
      </c>
      <c r="K384">
        <v>134</v>
      </c>
      <c r="L384">
        <v>189</v>
      </c>
      <c r="M384">
        <v>0</v>
      </c>
      <c r="N384">
        <v>0</v>
      </c>
      <c r="O384">
        <v>0</v>
      </c>
      <c r="P384">
        <v>0</v>
      </c>
      <c r="Q384">
        <v>134</v>
      </c>
      <c r="R384">
        <v>0</v>
      </c>
      <c r="S384">
        <v>134</v>
      </c>
      <c r="T384">
        <v>0</v>
      </c>
      <c r="U384">
        <v>324</v>
      </c>
      <c r="V384">
        <v>0</v>
      </c>
      <c r="W384">
        <v>0</v>
      </c>
      <c r="X384">
        <v>0</v>
      </c>
      <c r="Y384">
        <v>0</v>
      </c>
      <c r="Z384">
        <v>642</v>
      </c>
      <c r="AA384">
        <v>468</v>
      </c>
      <c r="AB384">
        <v>234</v>
      </c>
      <c r="AC384">
        <v>326</v>
      </c>
      <c r="AD384">
        <v>0</v>
      </c>
      <c r="AE384">
        <v>2128</v>
      </c>
      <c r="AF384">
        <v>520</v>
      </c>
      <c r="AG384">
        <v>7.1818999999999997</v>
      </c>
      <c r="AK384" t="str">
        <f t="shared" si="5"/>
        <v>WT860-5000</v>
      </c>
    </row>
    <row r="385" spans="1:37" ht="15">
      <c r="A385" t="s">
        <v>1845</v>
      </c>
      <c r="B385" t="s">
        <v>1844</v>
      </c>
      <c r="C385" t="s">
        <v>338</v>
      </c>
      <c r="D385" t="s">
        <v>284</v>
      </c>
      <c r="E385">
        <v>43</v>
      </c>
      <c r="F385">
        <v>0</v>
      </c>
      <c r="G385">
        <v>0</v>
      </c>
      <c r="H385">
        <v>0</v>
      </c>
      <c r="I385">
        <v>96</v>
      </c>
      <c r="J385">
        <v>69</v>
      </c>
      <c r="K385">
        <v>56</v>
      </c>
      <c r="L385">
        <v>29</v>
      </c>
      <c r="M385">
        <v>0</v>
      </c>
      <c r="N385">
        <v>0</v>
      </c>
      <c r="O385">
        <v>0</v>
      </c>
      <c r="P385">
        <v>0</v>
      </c>
      <c r="Q385">
        <v>56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573</v>
      </c>
      <c r="Y385">
        <v>0</v>
      </c>
      <c r="Z385">
        <v>0</v>
      </c>
      <c r="AA385">
        <v>0</v>
      </c>
      <c r="AB385">
        <v>0</v>
      </c>
      <c r="AC385">
        <v>260</v>
      </c>
      <c r="AD385">
        <v>0</v>
      </c>
      <c r="AE385">
        <v>833</v>
      </c>
      <c r="AF385">
        <v>0</v>
      </c>
      <c r="AG385">
        <v>8.7125000000000004</v>
      </c>
      <c r="AK385" t="str">
        <f t="shared" si="5"/>
        <v>WT860-6200</v>
      </c>
    </row>
    <row r="386" spans="1:37" ht="15">
      <c r="A386" t="s">
        <v>1846</v>
      </c>
      <c r="B386" t="s">
        <v>1847</v>
      </c>
      <c r="C386" t="s">
        <v>338</v>
      </c>
      <c r="D386" t="s">
        <v>284</v>
      </c>
      <c r="E386">
        <v>43</v>
      </c>
      <c r="F386">
        <v>5.0999999999999996</v>
      </c>
      <c r="G386">
        <v>0</v>
      </c>
      <c r="H386">
        <v>26</v>
      </c>
      <c r="I386">
        <v>220</v>
      </c>
      <c r="J386">
        <v>186</v>
      </c>
      <c r="K386">
        <v>530</v>
      </c>
      <c r="L386">
        <v>80</v>
      </c>
      <c r="M386">
        <v>0</v>
      </c>
      <c r="N386">
        <v>0</v>
      </c>
      <c r="O386">
        <v>0</v>
      </c>
      <c r="P386">
        <v>0</v>
      </c>
      <c r="Q386">
        <v>530</v>
      </c>
      <c r="R386">
        <v>0</v>
      </c>
      <c r="S386">
        <v>0</v>
      </c>
      <c r="T386">
        <v>0</v>
      </c>
      <c r="U386">
        <v>78</v>
      </c>
      <c r="V386">
        <v>642</v>
      </c>
      <c r="W386">
        <v>0</v>
      </c>
      <c r="X386">
        <v>597</v>
      </c>
      <c r="Y386">
        <v>186</v>
      </c>
      <c r="Z386">
        <v>0</v>
      </c>
      <c r="AA386">
        <v>221</v>
      </c>
      <c r="AB386">
        <v>114</v>
      </c>
      <c r="AC386">
        <v>320</v>
      </c>
      <c r="AD386">
        <v>77</v>
      </c>
      <c r="AE386">
        <v>2235</v>
      </c>
      <c r="AF386">
        <v>5030</v>
      </c>
      <c r="AG386">
        <v>6.6875</v>
      </c>
      <c r="AK386" t="str">
        <f t="shared" si="5"/>
        <v>WT870-5000</v>
      </c>
    </row>
    <row r="387" spans="1:37" ht="15">
      <c r="A387" t="s">
        <v>1848</v>
      </c>
      <c r="B387" t="s">
        <v>1847</v>
      </c>
      <c r="C387" t="s">
        <v>338</v>
      </c>
      <c r="D387" t="s">
        <v>284</v>
      </c>
      <c r="E387">
        <v>43</v>
      </c>
      <c r="F387">
        <v>4.0999999999999996</v>
      </c>
      <c r="G387">
        <v>0</v>
      </c>
      <c r="H387">
        <v>61</v>
      </c>
      <c r="I387">
        <v>236</v>
      </c>
      <c r="J387">
        <v>269</v>
      </c>
      <c r="K387">
        <v>992</v>
      </c>
      <c r="L387">
        <v>119</v>
      </c>
      <c r="M387">
        <v>0</v>
      </c>
      <c r="N387">
        <v>0</v>
      </c>
      <c r="O387">
        <v>0</v>
      </c>
      <c r="P387">
        <v>0</v>
      </c>
      <c r="Q387">
        <v>992</v>
      </c>
      <c r="R387">
        <v>152</v>
      </c>
      <c r="S387">
        <v>0</v>
      </c>
      <c r="T387">
        <v>0</v>
      </c>
      <c r="U387">
        <v>182</v>
      </c>
      <c r="V387">
        <v>222</v>
      </c>
      <c r="W387">
        <v>291</v>
      </c>
      <c r="X387">
        <v>720</v>
      </c>
      <c r="Y387">
        <v>703</v>
      </c>
      <c r="Z387">
        <v>155</v>
      </c>
      <c r="AA387">
        <v>300</v>
      </c>
      <c r="AB387">
        <v>403</v>
      </c>
      <c r="AC387">
        <v>254</v>
      </c>
      <c r="AD387">
        <v>0</v>
      </c>
      <c r="AE387">
        <v>3230</v>
      </c>
      <c r="AF387">
        <v>3077</v>
      </c>
      <c r="AG387">
        <v>6.6875</v>
      </c>
      <c r="AK387" t="str">
        <f t="shared" si="5"/>
        <v>WT870-6200</v>
      </c>
    </row>
    <row r="388" spans="1:37" ht="15">
      <c r="A388" t="s">
        <v>1852</v>
      </c>
      <c r="B388" t="s">
        <v>1853</v>
      </c>
      <c r="C388" t="s">
        <v>110</v>
      </c>
      <c r="D388" t="s">
        <v>1854</v>
      </c>
      <c r="E388">
        <v>43</v>
      </c>
      <c r="F388">
        <v>-0.1</v>
      </c>
      <c r="G388">
        <v>211</v>
      </c>
      <c r="H388">
        <v>399</v>
      </c>
      <c r="I388">
        <v>304</v>
      </c>
      <c r="J388">
        <v>398</v>
      </c>
      <c r="K388">
        <v>0</v>
      </c>
      <c r="L388">
        <v>206</v>
      </c>
      <c r="M388">
        <v>0</v>
      </c>
      <c r="N388">
        <v>176</v>
      </c>
      <c r="O388">
        <v>0</v>
      </c>
      <c r="P388">
        <v>0</v>
      </c>
      <c r="Q388">
        <v>-176</v>
      </c>
      <c r="R388">
        <v>694</v>
      </c>
      <c r="S388">
        <v>204</v>
      </c>
      <c r="T388">
        <v>554</v>
      </c>
      <c r="U388">
        <v>438</v>
      </c>
      <c r="V388">
        <v>380</v>
      </c>
      <c r="W388">
        <v>0</v>
      </c>
      <c r="X388">
        <v>250</v>
      </c>
      <c r="Y388">
        <v>202</v>
      </c>
      <c r="Z388">
        <v>538</v>
      </c>
      <c r="AA388">
        <v>821</v>
      </c>
      <c r="AB388">
        <v>265</v>
      </c>
      <c r="AC388">
        <v>695</v>
      </c>
      <c r="AD388">
        <v>425</v>
      </c>
      <c r="AE388">
        <v>4772</v>
      </c>
      <c r="AF388">
        <v>2879</v>
      </c>
      <c r="AG388">
        <v>5.9423000000000004</v>
      </c>
      <c r="AK388" t="str">
        <f t="shared" si="5"/>
        <v>WT890-6200</v>
      </c>
    </row>
    <row r="389" spans="1:37" ht="15">
      <c r="A389" t="s">
        <v>1855</v>
      </c>
      <c r="B389" t="s">
        <v>1856</v>
      </c>
      <c r="C389" t="s">
        <v>275</v>
      </c>
      <c r="D389" t="s">
        <v>306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350</v>
      </c>
      <c r="L389">
        <v>37</v>
      </c>
      <c r="M389">
        <v>0</v>
      </c>
      <c r="N389">
        <v>0</v>
      </c>
      <c r="O389">
        <v>0</v>
      </c>
      <c r="P389">
        <v>0</v>
      </c>
      <c r="Q389">
        <v>350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110</v>
      </c>
      <c r="AA389">
        <v>0</v>
      </c>
      <c r="AB389">
        <v>0</v>
      </c>
      <c r="AC389">
        <v>0</v>
      </c>
      <c r="AD389">
        <v>0</v>
      </c>
      <c r="AE389">
        <v>110</v>
      </c>
      <c r="AF389">
        <v>2497</v>
      </c>
      <c r="AJ389">
        <v>4.4770000000000003</v>
      </c>
      <c r="AK389" t="str">
        <f t="shared" ref="AK389:AK452" si="6">MID(A389,4,10)</f>
        <v>WW011-5000</v>
      </c>
    </row>
    <row r="390" spans="1:37" ht="15">
      <c r="A390" t="s">
        <v>1857</v>
      </c>
      <c r="B390" t="s">
        <v>1856</v>
      </c>
      <c r="C390" t="s">
        <v>275</v>
      </c>
      <c r="D390" t="s">
        <v>306</v>
      </c>
      <c r="E390">
        <v>43</v>
      </c>
      <c r="F390">
        <v>0.7</v>
      </c>
      <c r="G390">
        <v>0</v>
      </c>
      <c r="H390">
        <v>165</v>
      </c>
      <c r="I390">
        <v>229</v>
      </c>
      <c r="J390">
        <v>258</v>
      </c>
      <c r="K390">
        <v>483</v>
      </c>
      <c r="L390">
        <v>81</v>
      </c>
      <c r="M390">
        <v>0</v>
      </c>
      <c r="N390">
        <v>0</v>
      </c>
      <c r="O390">
        <v>0</v>
      </c>
      <c r="P390">
        <v>0</v>
      </c>
      <c r="Q390">
        <v>483</v>
      </c>
      <c r="R390">
        <v>0</v>
      </c>
      <c r="S390">
        <v>0</v>
      </c>
      <c r="T390">
        <v>494</v>
      </c>
      <c r="U390">
        <v>0</v>
      </c>
      <c r="V390">
        <v>346</v>
      </c>
      <c r="W390">
        <v>534</v>
      </c>
      <c r="X390">
        <v>0</v>
      </c>
      <c r="Y390">
        <v>612</v>
      </c>
      <c r="Z390">
        <v>0</v>
      </c>
      <c r="AA390">
        <v>0</v>
      </c>
      <c r="AB390">
        <v>969</v>
      </c>
      <c r="AC390">
        <v>141</v>
      </c>
      <c r="AD390">
        <v>0</v>
      </c>
      <c r="AE390">
        <v>3096</v>
      </c>
      <c r="AF390">
        <v>2070</v>
      </c>
      <c r="AG390">
        <v>4.8</v>
      </c>
      <c r="AK390" t="str">
        <f t="shared" si="6"/>
        <v>WW011-6200</v>
      </c>
    </row>
    <row r="391" spans="1:37" ht="15">
      <c r="A391" t="s">
        <v>1860</v>
      </c>
      <c r="B391" t="s">
        <v>1859</v>
      </c>
      <c r="C391" t="s">
        <v>110</v>
      </c>
      <c r="D391" t="s">
        <v>667</v>
      </c>
      <c r="E391">
        <v>43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80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80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5.98</v>
      </c>
      <c r="AK391" t="str">
        <f t="shared" si="6"/>
        <v>WW020-6200</v>
      </c>
    </row>
    <row r="392" spans="1:37" ht="15">
      <c r="A392" t="s">
        <v>1861</v>
      </c>
      <c r="B392" t="s">
        <v>1862</v>
      </c>
      <c r="C392" t="s">
        <v>1028</v>
      </c>
      <c r="D392" t="s">
        <v>284</v>
      </c>
      <c r="E392">
        <v>40</v>
      </c>
      <c r="F392">
        <v>0.8</v>
      </c>
      <c r="G392">
        <v>0</v>
      </c>
      <c r="H392">
        <v>34</v>
      </c>
      <c r="I392">
        <v>107</v>
      </c>
      <c r="J392">
        <v>69</v>
      </c>
      <c r="K392">
        <v>111</v>
      </c>
      <c r="L392">
        <v>156</v>
      </c>
      <c r="M392">
        <v>0</v>
      </c>
      <c r="N392">
        <v>0</v>
      </c>
      <c r="O392">
        <v>0</v>
      </c>
      <c r="P392">
        <v>0</v>
      </c>
      <c r="Q392">
        <v>111</v>
      </c>
      <c r="R392">
        <v>0</v>
      </c>
      <c r="S392">
        <v>0</v>
      </c>
      <c r="T392">
        <v>55</v>
      </c>
      <c r="U392">
        <v>46</v>
      </c>
      <c r="V392">
        <v>0</v>
      </c>
      <c r="W392">
        <v>206</v>
      </c>
      <c r="X392">
        <v>333</v>
      </c>
      <c r="Y392">
        <v>0</v>
      </c>
      <c r="Z392">
        <v>187</v>
      </c>
      <c r="AA392">
        <v>0</v>
      </c>
      <c r="AB392">
        <v>0</v>
      </c>
      <c r="AC392">
        <v>0</v>
      </c>
      <c r="AD392">
        <v>0</v>
      </c>
      <c r="AE392">
        <v>827</v>
      </c>
      <c r="AF392">
        <v>831</v>
      </c>
      <c r="AG392">
        <v>6.9375999999999998</v>
      </c>
      <c r="AK392" t="str">
        <f t="shared" si="6"/>
        <v>WW050-5000</v>
      </c>
    </row>
    <row r="393" spans="1:37" ht="15">
      <c r="A393" t="s">
        <v>1869</v>
      </c>
      <c r="B393" t="s">
        <v>1870</v>
      </c>
      <c r="C393" t="s">
        <v>1028</v>
      </c>
      <c r="D393" t="s">
        <v>1871</v>
      </c>
      <c r="E393">
        <v>40</v>
      </c>
      <c r="F393">
        <v>0</v>
      </c>
      <c r="G393">
        <v>29</v>
      </c>
      <c r="H393">
        <v>283</v>
      </c>
      <c r="I393">
        <v>436</v>
      </c>
      <c r="J393">
        <v>372</v>
      </c>
      <c r="K393">
        <v>0</v>
      </c>
      <c r="L393">
        <v>59</v>
      </c>
      <c r="M393">
        <v>0</v>
      </c>
      <c r="N393">
        <v>25</v>
      </c>
      <c r="O393">
        <v>0</v>
      </c>
      <c r="P393">
        <v>0</v>
      </c>
      <c r="Q393">
        <v>-25</v>
      </c>
      <c r="R393">
        <v>1152</v>
      </c>
      <c r="S393">
        <v>318</v>
      </c>
      <c r="T393">
        <v>137</v>
      </c>
      <c r="U393">
        <v>393</v>
      </c>
      <c r="V393">
        <v>536</v>
      </c>
      <c r="W393">
        <v>1100</v>
      </c>
      <c r="X393">
        <v>134</v>
      </c>
      <c r="Y393">
        <v>0</v>
      </c>
      <c r="Z393">
        <v>1615</v>
      </c>
      <c r="AA393">
        <v>235</v>
      </c>
      <c r="AB393">
        <v>0</v>
      </c>
      <c r="AC393">
        <v>0</v>
      </c>
      <c r="AD393">
        <v>0</v>
      </c>
      <c r="AE393">
        <v>4468</v>
      </c>
      <c r="AF393">
        <v>1680</v>
      </c>
      <c r="AG393">
        <v>5.9749999999999996</v>
      </c>
      <c r="AK393" t="str">
        <f t="shared" si="6"/>
        <v>WW120-5000</v>
      </c>
    </row>
    <row r="394" spans="1:37" ht="15">
      <c r="A394" t="s">
        <v>1872</v>
      </c>
      <c r="B394" t="s">
        <v>1870</v>
      </c>
      <c r="C394" t="s">
        <v>1028</v>
      </c>
      <c r="D394" t="s">
        <v>1871</v>
      </c>
      <c r="E394">
        <v>40</v>
      </c>
      <c r="F394">
        <v>0</v>
      </c>
      <c r="G394">
        <v>84</v>
      </c>
      <c r="H394">
        <v>1413</v>
      </c>
      <c r="I394">
        <v>1441</v>
      </c>
      <c r="J394">
        <v>1281</v>
      </c>
      <c r="K394">
        <v>350</v>
      </c>
      <c r="L394">
        <v>515</v>
      </c>
      <c r="M394">
        <v>0</v>
      </c>
      <c r="N394">
        <v>70</v>
      </c>
      <c r="O394">
        <v>0</v>
      </c>
      <c r="P394">
        <v>0</v>
      </c>
      <c r="Q394">
        <v>280</v>
      </c>
      <c r="R394">
        <v>823</v>
      </c>
      <c r="S394">
        <v>736</v>
      </c>
      <c r="T394">
        <v>1316</v>
      </c>
      <c r="U394">
        <v>2187</v>
      </c>
      <c r="V394">
        <v>1315</v>
      </c>
      <c r="W394">
        <v>2187</v>
      </c>
      <c r="X394">
        <v>907</v>
      </c>
      <c r="Y394">
        <v>1640</v>
      </c>
      <c r="Z394">
        <v>1478</v>
      </c>
      <c r="AA394">
        <v>344</v>
      </c>
      <c r="AB394">
        <v>355</v>
      </c>
      <c r="AC394">
        <v>535</v>
      </c>
      <c r="AD394">
        <v>2367</v>
      </c>
      <c r="AE394">
        <v>15367</v>
      </c>
      <c r="AF394">
        <v>9732</v>
      </c>
      <c r="AG394">
        <v>5.9749999999999996</v>
      </c>
      <c r="AK394" t="str">
        <f t="shared" si="6"/>
        <v>WW120-6200</v>
      </c>
    </row>
    <row r="395" spans="1:37" ht="15">
      <c r="A395" t="s">
        <v>1873</v>
      </c>
      <c r="B395" t="s">
        <v>1874</v>
      </c>
      <c r="C395" t="s">
        <v>1028</v>
      </c>
      <c r="D395" t="s">
        <v>1786</v>
      </c>
      <c r="E395">
        <v>43</v>
      </c>
      <c r="F395">
        <v>2.6</v>
      </c>
      <c r="G395">
        <v>0</v>
      </c>
      <c r="H395">
        <v>49</v>
      </c>
      <c r="I395">
        <v>25</v>
      </c>
      <c r="J395">
        <v>72</v>
      </c>
      <c r="K395">
        <v>516</v>
      </c>
      <c r="L395">
        <v>80</v>
      </c>
      <c r="M395">
        <v>0</v>
      </c>
      <c r="N395">
        <v>0</v>
      </c>
      <c r="O395">
        <v>0</v>
      </c>
      <c r="P395">
        <v>0</v>
      </c>
      <c r="Q395">
        <v>516</v>
      </c>
      <c r="R395">
        <v>0</v>
      </c>
      <c r="S395">
        <v>0</v>
      </c>
      <c r="T395">
        <v>0</v>
      </c>
      <c r="U395">
        <v>147</v>
      </c>
      <c r="V395">
        <v>0</v>
      </c>
      <c r="W395">
        <v>0</v>
      </c>
      <c r="X395">
        <v>0</v>
      </c>
      <c r="Y395">
        <v>107</v>
      </c>
      <c r="Z395">
        <v>0</v>
      </c>
      <c r="AA395">
        <v>0</v>
      </c>
      <c r="AB395">
        <v>318</v>
      </c>
      <c r="AC395">
        <v>208</v>
      </c>
      <c r="AD395">
        <v>80</v>
      </c>
      <c r="AE395">
        <v>860</v>
      </c>
      <c r="AF395">
        <v>743</v>
      </c>
      <c r="AG395">
        <v>7.4749999999999996</v>
      </c>
      <c r="AK395" t="str">
        <f t="shared" si="6"/>
        <v>WW160-5000</v>
      </c>
    </row>
    <row r="396" spans="1:37" ht="15">
      <c r="A396" t="s">
        <v>1876</v>
      </c>
      <c r="B396" t="s">
        <v>1877</v>
      </c>
      <c r="C396" t="s">
        <v>1028</v>
      </c>
      <c r="D396" t="s">
        <v>1786</v>
      </c>
      <c r="E396">
        <v>43</v>
      </c>
      <c r="F396">
        <v>2</v>
      </c>
      <c r="G396">
        <v>0</v>
      </c>
      <c r="H396">
        <v>16</v>
      </c>
      <c r="I396">
        <v>33</v>
      </c>
      <c r="J396">
        <v>16</v>
      </c>
      <c r="K396">
        <v>128</v>
      </c>
      <c r="L396">
        <v>16</v>
      </c>
      <c r="M396">
        <v>0</v>
      </c>
      <c r="N396">
        <v>0</v>
      </c>
      <c r="O396">
        <v>0</v>
      </c>
      <c r="P396">
        <v>0</v>
      </c>
      <c r="Q396">
        <v>128</v>
      </c>
      <c r="R396">
        <v>0</v>
      </c>
      <c r="S396">
        <v>0</v>
      </c>
      <c r="T396">
        <v>47</v>
      </c>
      <c r="U396">
        <v>0</v>
      </c>
      <c r="V396">
        <v>150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197</v>
      </c>
      <c r="AF396">
        <v>977</v>
      </c>
      <c r="AG396">
        <v>7.3017000000000003</v>
      </c>
      <c r="AK396" t="str">
        <f t="shared" si="6"/>
        <v>WW185-5000</v>
      </c>
    </row>
    <row r="397" spans="1:37" ht="15">
      <c r="A397" t="s">
        <v>1895</v>
      </c>
      <c r="B397" t="s">
        <v>1896</v>
      </c>
      <c r="C397" t="s">
        <v>329</v>
      </c>
      <c r="D397" t="s">
        <v>1425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35</v>
      </c>
      <c r="K397">
        <v>220</v>
      </c>
      <c r="L397">
        <v>82</v>
      </c>
      <c r="M397">
        <v>0</v>
      </c>
      <c r="N397">
        <v>0</v>
      </c>
      <c r="O397">
        <v>0</v>
      </c>
      <c r="P397">
        <v>0</v>
      </c>
      <c r="Q397">
        <v>220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48</v>
      </c>
      <c r="AB397">
        <v>234</v>
      </c>
      <c r="AC397">
        <v>139</v>
      </c>
      <c r="AD397">
        <v>0</v>
      </c>
      <c r="AE397">
        <v>421</v>
      </c>
      <c r="AF397">
        <v>287</v>
      </c>
      <c r="AG397">
        <v>5.0673000000000004</v>
      </c>
      <c r="AK397" t="str">
        <f t="shared" si="6"/>
        <v>WW561-5000</v>
      </c>
    </row>
    <row r="398" spans="1:37" ht="15">
      <c r="A398" t="s">
        <v>1900</v>
      </c>
      <c r="B398" t="s">
        <v>1899</v>
      </c>
      <c r="C398" t="s">
        <v>110</v>
      </c>
      <c r="D398" t="s">
        <v>292</v>
      </c>
      <c r="E398">
        <v>50</v>
      </c>
      <c r="F398">
        <v>1</v>
      </c>
      <c r="G398">
        <v>0</v>
      </c>
      <c r="H398">
        <v>66</v>
      </c>
      <c r="I398">
        <v>197</v>
      </c>
      <c r="J398">
        <v>99</v>
      </c>
      <c r="K398">
        <v>250</v>
      </c>
      <c r="L398">
        <v>149</v>
      </c>
      <c r="M398">
        <v>0</v>
      </c>
      <c r="N398">
        <v>0</v>
      </c>
      <c r="O398">
        <v>0</v>
      </c>
      <c r="P398">
        <v>0</v>
      </c>
      <c r="Q398">
        <v>250</v>
      </c>
      <c r="R398">
        <v>0</v>
      </c>
      <c r="S398">
        <v>0</v>
      </c>
      <c r="T398">
        <v>0</v>
      </c>
      <c r="U398">
        <v>197</v>
      </c>
      <c r="V398">
        <v>709</v>
      </c>
      <c r="W398">
        <v>0</v>
      </c>
      <c r="X398">
        <v>277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1183</v>
      </c>
      <c r="AF398">
        <v>0</v>
      </c>
      <c r="AG398">
        <v>5.9791999999999996</v>
      </c>
      <c r="AK398" t="str">
        <f t="shared" si="6"/>
        <v>WW601-6200</v>
      </c>
    </row>
    <row r="399" spans="1:37" ht="15">
      <c r="A399" t="s">
        <v>6342</v>
      </c>
      <c r="B399" t="s">
        <v>4629</v>
      </c>
      <c r="C399" t="s">
        <v>275</v>
      </c>
      <c r="D399" t="s">
        <v>1710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2502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2502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7.7648999999999999</v>
      </c>
      <c r="AK399" t="str">
        <f t="shared" si="6"/>
        <v>WW800-6200</v>
      </c>
    </row>
    <row r="400" spans="1:37" ht="15">
      <c r="A400" t="s">
        <v>1913</v>
      </c>
      <c r="B400" t="s">
        <v>1914</v>
      </c>
      <c r="C400" t="s">
        <v>1077</v>
      </c>
      <c r="D400" t="s">
        <v>1915</v>
      </c>
      <c r="E400">
        <v>50</v>
      </c>
      <c r="F400">
        <v>2.4</v>
      </c>
      <c r="G400">
        <v>0</v>
      </c>
      <c r="H400">
        <v>45</v>
      </c>
      <c r="I400">
        <v>60</v>
      </c>
      <c r="J400">
        <v>251</v>
      </c>
      <c r="K400">
        <v>444</v>
      </c>
      <c r="L400">
        <v>40</v>
      </c>
      <c r="M400">
        <v>0</v>
      </c>
      <c r="N400">
        <v>0</v>
      </c>
      <c r="O400">
        <v>0</v>
      </c>
      <c r="P400">
        <v>0</v>
      </c>
      <c r="Q400">
        <v>444</v>
      </c>
      <c r="R400">
        <v>0</v>
      </c>
      <c r="S400">
        <v>0</v>
      </c>
      <c r="T400">
        <v>0</v>
      </c>
      <c r="U400">
        <v>136</v>
      </c>
      <c r="V400">
        <v>0</v>
      </c>
      <c r="W400">
        <v>0</v>
      </c>
      <c r="X400">
        <v>225</v>
      </c>
      <c r="Y400">
        <v>1391</v>
      </c>
      <c r="Z400">
        <v>0</v>
      </c>
      <c r="AA400">
        <v>0</v>
      </c>
      <c r="AB400">
        <v>350</v>
      </c>
      <c r="AC400">
        <v>0</v>
      </c>
      <c r="AD400">
        <v>910</v>
      </c>
      <c r="AE400">
        <v>3012</v>
      </c>
      <c r="AF400">
        <v>1249</v>
      </c>
      <c r="AG400" t="s">
        <v>4520</v>
      </c>
      <c r="AH400">
        <v>7</v>
      </c>
      <c r="AI400">
        <v>49</v>
      </c>
      <c r="AJ400">
        <v>5.0603999999999996</v>
      </c>
      <c r="AK400" t="str">
        <f t="shared" si="6"/>
        <v>WX031-5000</v>
      </c>
    </row>
    <row r="401" spans="1:37" ht="15">
      <c r="A401" t="s">
        <v>1916</v>
      </c>
      <c r="B401" t="s">
        <v>1914</v>
      </c>
      <c r="C401" t="s">
        <v>329</v>
      </c>
      <c r="D401" t="s">
        <v>1915</v>
      </c>
      <c r="E401">
        <v>50</v>
      </c>
      <c r="F401">
        <v>0.6</v>
      </c>
      <c r="G401">
        <v>0</v>
      </c>
      <c r="H401">
        <v>61</v>
      </c>
      <c r="I401">
        <v>31</v>
      </c>
      <c r="J401">
        <v>15</v>
      </c>
      <c r="K401">
        <v>148</v>
      </c>
      <c r="L401">
        <v>54</v>
      </c>
      <c r="M401">
        <v>0</v>
      </c>
      <c r="N401">
        <v>0</v>
      </c>
      <c r="O401">
        <v>0</v>
      </c>
      <c r="P401">
        <v>0</v>
      </c>
      <c r="Q401">
        <v>148</v>
      </c>
      <c r="R401">
        <v>0</v>
      </c>
      <c r="S401">
        <v>0</v>
      </c>
      <c r="T401">
        <v>0</v>
      </c>
      <c r="U401">
        <v>183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183</v>
      </c>
      <c r="AF401">
        <v>661</v>
      </c>
      <c r="AG401">
        <v>6.7</v>
      </c>
      <c r="AK401" t="str">
        <f t="shared" si="6"/>
        <v>WX031-6200</v>
      </c>
    </row>
    <row r="402" spans="1:37" ht="15">
      <c r="A402" t="s">
        <v>1920</v>
      </c>
      <c r="B402" t="s">
        <v>1921</v>
      </c>
      <c r="C402" t="s">
        <v>110</v>
      </c>
      <c r="D402" t="s">
        <v>1922</v>
      </c>
      <c r="E402">
        <v>50</v>
      </c>
      <c r="F402">
        <v>3.7</v>
      </c>
      <c r="G402">
        <v>0</v>
      </c>
      <c r="H402">
        <v>40</v>
      </c>
      <c r="I402">
        <v>66</v>
      </c>
      <c r="J402">
        <v>88</v>
      </c>
      <c r="K402">
        <v>580</v>
      </c>
      <c r="L402">
        <v>13</v>
      </c>
      <c r="M402">
        <v>0</v>
      </c>
      <c r="N402">
        <v>0</v>
      </c>
      <c r="O402">
        <v>0</v>
      </c>
      <c r="P402">
        <v>0</v>
      </c>
      <c r="Q402">
        <v>580</v>
      </c>
      <c r="R402">
        <v>0</v>
      </c>
      <c r="S402">
        <v>119</v>
      </c>
      <c r="T402">
        <v>0</v>
      </c>
      <c r="U402">
        <v>0</v>
      </c>
      <c r="V402">
        <v>0</v>
      </c>
      <c r="W402">
        <v>275</v>
      </c>
      <c r="X402">
        <v>0</v>
      </c>
      <c r="Y402">
        <v>145</v>
      </c>
      <c r="Z402">
        <v>0</v>
      </c>
      <c r="AA402">
        <v>0</v>
      </c>
      <c r="AB402">
        <v>334</v>
      </c>
      <c r="AC402">
        <v>178</v>
      </c>
      <c r="AD402">
        <v>0</v>
      </c>
      <c r="AE402">
        <v>1051</v>
      </c>
      <c r="AF402">
        <v>690</v>
      </c>
      <c r="AJ402">
        <v>5.8874000000000004</v>
      </c>
      <c r="AK402" t="str">
        <f t="shared" si="6"/>
        <v>WX081-5000</v>
      </c>
    </row>
    <row r="403" spans="1:37" ht="15">
      <c r="A403" t="s">
        <v>1923</v>
      </c>
      <c r="B403" t="s">
        <v>1921</v>
      </c>
      <c r="C403" t="s">
        <v>110</v>
      </c>
      <c r="D403" t="s">
        <v>901</v>
      </c>
      <c r="E403">
        <v>50</v>
      </c>
      <c r="F403">
        <v>0.1</v>
      </c>
      <c r="G403">
        <v>0</v>
      </c>
      <c r="H403">
        <v>1045</v>
      </c>
      <c r="I403">
        <v>981</v>
      </c>
      <c r="J403">
        <v>780</v>
      </c>
      <c r="K403">
        <v>560</v>
      </c>
      <c r="L403">
        <v>484</v>
      </c>
      <c r="M403">
        <v>0</v>
      </c>
      <c r="N403">
        <v>0</v>
      </c>
      <c r="O403">
        <v>0</v>
      </c>
      <c r="P403">
        <v>0</v>
      </c>
      <c r="Q403">
        <v>560</v>
      </c>
      <c r="R403">
        <v>0</v>
      </c>
      <c r="S403">
        <v>0</v>
      </c>
      <c r="T403">
        <v>1556</v>
      </c>
      <c r="U403">
        <v>1579</v>
      </c>
      <c r="V403">
        <v>759</v>
      </c>
      <c r="W403">
        <v>1388</v>
      </c>
      <c r="X403">
        <v>605</v>
      </c>
      <c r="Y403">
        <v>0</v>
      </c>
      <c r="Z403">
        <v>495</v>
      </c>
      <c r="AA403">
        <v>1445</v>
      </c>
      <c r="AB403">
        <v>968</v>
      </c>
      <c r="AC403">
        <v>567</v>
      </c>
      <c r="AD403">
        <v>0</v>
      </c>
      <c r="AE403">
        <v>9362</v>
      </c>
      <c r="AF403">
        <v>5456</v>
      </c>
      <c r="AJ403">
        <v>5.8874000000000004</v>
      </c>
      <c r="AK403" t="str">
        <f t="shared" si="6"/>
        <v>WX081-6200</v>
      </c>
    </row>
    <row r="404" spans="1:37" ht="15">
      <c r="A404" t="s">
        <v>1924</v>
      </c>
      <c r="B404" t="s">
        <v>1925</v>
      </c>
      <c r="C404" t="s">
        <v>275</v>
      </c>
      <c r="E404">
        <v>50</v>
      </c>
      <c r="F404">
        <v>0.6</v>
      </c>
      <c r="G404">
        <v>0</v>
      </c>
      <c r="H404">
        <v>87</v>
      </c>
      <c r="I404">
        <v>43</v>
      </c>
      <c r="J404">
        <v>30</v>
      </c>
      <c r="K404">
        <v>195</v>
      </c>
      <c r="L404">
        <v>33</v>
      </c>
      <c r="M404">
        <v>0</v>
      </c>
      <c r="N404">
        <v>0</v>
      </c>
      <c r="O404">
        <v>0</v>
      </c>
      <c r="P404">
        <v>0</v>
      </c>
      <c r="Q404">
        <v>195</v>
      </c>
      <c r="R404">
        <v>0</v>
      </c>
      <c r="S404">
        <v>0</v>
      </c>
      <c r="T404">
        <v>0</v>
      </c>
      <c r="U404">
        <v>260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95</v>
      </c>
      <c r="AB404">
        <v>0</v>
      </c>
      <c r="AC404">
        <v>0</v>
      </c>
      <c r="AD404">
        <v>0</v>
      </c>
      <c r="AE404">
        <v>355</v>
      </c>
      <c r="AF404">
        <v>0</v>
      </c>
      <c r="AJ404">
        <v>7.8750999999999998</v>
      </c>
      <c r="AK404" t="str">
        <f t="shared" si="6"/>
        <v>WX110-5000</v>
      </c>
    </row>
    <row r="405" spans="1:37" ht="15">
      <c r="A405" t="s">
        <v>3912</v>
      </c>
      <c r="B405" t="s">
        <v>1928</v>
      </c>
      <c r="C405" t="s">
        <v>275</v>
      </c>
      <c r="D405" t="s">
        <v>1710</v>
      </c>
      <c r="E405">
        <v>43</v>
      </c>
      <c r="F405">
        <v>0.7</v>
      </c>
      <c r="G405">
        <v>352</v>
      </c>
      <c r="H405">
        <v>555</v>
      </c>
      <c r="I405">
        <v>596</v>
      </c>
      <c r="J405">
        <v>567</v>
      </c>
      <c r="K405">
        <v>1802</v>
      </c>
      <c r="L405">
        <v>140</v>
      </c>
      <c r="M405">
        <v>0</v>
      </c>
      <c r="N405">
        <v>294</v>
      </c>
      <c r="O405">
        <v>0</v>
      </c>
      <c r="P405">
        <v>0</v>
      </c>
      <c r="Q405">
        <v>1508</v>
      </c>
      <c r="R405">
        <v>316</v>
      </c>
      <c r="S405">
        <v>456</v>
      </c>
      <c r="T405">
        <v>432</v>
      </c>
      <c r="U405">
        <v>778</v>
      </c>
      <c r="V405">
        <v>1165</v>
      </c>
      <c r="W405">
        <v>428</v>
      </c>
      <c r="X405">
        <v>315</v>
      </c>
      <c r="Y405">
        <v>625</v>
      </c>
      <c r="Z405">
        <v>432</v>
      </c>
      <c r="AA405">
        <v>355</v>
      </c>
      <c r="AB405">
        <v>1403</v>
      </c>
      <c r="AC405">
        <v>0</v>
      </c>
      <c r="AD405">
        <v>420</v>
      </c>
      <c r="AE405">
        <v>6809</v>
      </c>
      <c r="AF405">
        <v>5927</v>
      </c>
      <c r="AJ405">
        <v>6.9481999999999999</v>
      </c>
      <c r="AK405" t="str">
        <f t="shared" si="6"/>
        <v>WX125-5000</v>
      </c>
    </row>
    <row r="406" spans="1:37" ht="15">
      <c r="A406" t="s">
        <v>1927</v>
      </c>
      <c r="B406" t="s">
        <v>1928</v>
      </c>
      <c r="C406" t="s">
        <v>275</v>
      </c>
      <c r="D406" t="s">
        <v>1710</v>
      </c>
      <c r="E406">
        <v>43</v>
      </c>
      <c r="F406">
        <v>1.1000000000000001</v>
      </c>
      <c r="G406">
        <v>0</v>
      </c>
      <c r="H406">
        <v>516</v>
      </c>
      <c r="I406">
        <v>612</v>
      </c>
      <c r="J406">
        <v>526</v>
      </c>
      <c r="K406">
        <v>2197</v>
      </c>
      <c r="L406">
        <v>84</v>
      </c>
      <c r="M406">
        <v>0</v>
      </c>
      <c r="N406">
        <v>0</v>
      </c>
      <c r="O406">
        <v>0</v>
      </c>
      <c r="P406">
        <v>0</v>
      </c>
      <c r="Q406">
        <v>2197</v>
      </c>
      <c r="R406">
        <v>0</v>
      </c>
      <c r="S406">
        <v>258</v>
      </c>
      <c r="T406">
        <v>392</v>
      </c>
      <c r="U406">
        <v>899</v>
      </c>
      <c r="V406">
        <v>1222</v>
      </c>
      <c r="W406">
        <v>899</v>
      </c>
      <c r="X406">
        <v>0</v>
      </c>
      <c r="Y406">
        <v>228</v>
      </c>
      <c r="Z406">
        <v>880</v>
      </c>
      <c r="AA406">
        <v>0</v>
      </c>
      <c r="AB406">
        <v>472</v>
      </c>
      <c r="AC406">
        <v>0</v>
      </c>
      <c r="AD406">
        <v>1060</v>
      </c>
      <c r="AE406">
        <v>6310</v>
      </c>
      <c r="AF406">
        <v>7622</v>
      </c>
      <c r="AJ406">
        <v>6.9481999999999999</v>
      </c>
      <c r="AK406" t="str">
        <f t="shared" si="6"/>
        <v>WX125-6200</v>
      </c>
    </row>
    <row r="407" spans="1:37" ht="15">
      <c r="A407" t="s">
        <v>1933</v>
      </c>
      <c r="B407" t="s">
        <v>1934</v>
      </c>
      <c r="C407" t="s">
        <v>329</v>
      </c>
      <c r="D407" t="s">
        <v>1786</v>
      </c>
      <c r="E407">
        <v>50</v>
      </c>
      <c r="F407">
        <v>0</v>
      </c>
      <c r="G407">
        <v>0</v>
      </c>
      <c r="H407">
        <v>0</v>
      </c>
      <c r="I407">
        <v>160</v>
      </c>
      <c r="J407">
        <v>103</v>
      </c>
      <c r="K407">
        <v>656</v>
      </c>
      <c r="L407">
        <v>12</v>
      </c>
      <c r="M407">
        <v>0</v>
      </c>
      <c r="N407">
        <v>0</v>
      </c>
      <c r="O407">
        <v>0</v>
      </c>
      <c r="P407">
        <v>0</v>
      </c>
      <c r="Q407">
        <v>656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958</v>
      </c>
      <c r="X407">
        <v>0</v>
      </c>
      <c r="Y407">
        <v>0</v>
      </c>
      <c r="Z407">
        <v>0</v>
      </c>
      <c r="AA407">
        <v>0</v>
      </c>
      <c r="AB407">
        <v>273</v>
      </c>
      <c r="AC407">
        <v>0</v>
      </c>
      <c r="AD407">
        <v>0</v>
      </c>
      <c r="AE407">
        <v>1231</v>
      </c>
      <c r="AF407">
        <v>816</v>
      </c>
      <c r="AG407">
        <v>5.8856999999999999</v>
      </c>
      <c r="AK407" t="str">
        <f t="shared" si="6"/>
        <v>WX170-5000</v>
      </c>
    </row>
    <row r="408" spans="1:37" ht="15">
      <c r="A408" t="s">
        <v>1944</v>
      </c>
      <c r="B408" t="s">
        <v>1945</v>
      </c>
      <c r="C408" t="s">
        <v>110</v>
      </c>
      <c r="E408">
        <v>43</v>
      </c>
      <c r="F408">
        <v>0</v>
      </c>
      <c r="G408">
        <v>0</v>
      </c>
      <c r="H408">
        <v>0</v>
      </c>
      <c r="I408">
        <v>57</v>
      </c>
      <c r="J408">
        <v>53</v>
      </c>
      <c r="K408">
        <v>100</v>
      </c>
      <c r="L408">
        <v>66</v>
      </c>
      <c r="M408">
        <v>0</v>
      </c>
      <c r="N408">
        <v>0</v>
      </c>
      <c r="O408">
        <v>0</v>
      </c>
      <c r="P408">
        <v>0</v>
      </c>
      <c r="Q408">
        <v>100</v>
      </c>
      <c r="R408">
        <v>0</v>
      </c>
      <c r="S408">
        <v>0</v>
      </c>
      <c r="T408">
        <v>0</v>
      </c>
      <c r="U408">
        <v>0</v>
      </c>
      <c r="V408">
        <v>339</v>
      </c>
      <c r="W408">
        <v>0</v>
      </c>
      <c r="X408">
        <v>0</v>
      </c>
      <c r="Y408">
        <v>0</v>
      </c>
      <c r="Z408">
        <v>0</v>
      </c>
      <c r="AA408">
        <v>298</v>
      </c>
      <c r="AB408">
        <v>0</v>
      </c>
      <c r="AC408">
        <v>0</v>
      </c>
      <c r="AD408">
        <v>0</v>
      </c>
      <c r="AE408">
        <v>637</v>
      </c>
      <c r="AF408">
        <v>1425</v>
      </c>
      <c r="AG408">
        <v>6.2125000000000004</v>
      </c>
      <c r="AK408" t="str">
        <f t="shared" si="6"/>
        <v>WX230-5000</v>
      </c>
    </row>
    <row r="409" spans="1:37" ht="15">
      <c r="A409" t="s">
        <v>1946</v>
      </c>
      <c r="B409" t="s">
        <v>1945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5.6249000000000002</v>
      </c>
      <c r="AK409" t="str">
        <f t="shared" si="6"/>
        <v>WX230-6200</v>
      </c>
    </row>
    <row r="410" spans="1:37" ht="15">
      <c r="A410" t="s">
        <v>1947</v>
      </c>
      <c r="B410" t="s">
        <v>1948</v>
      </c>
      <c r="C410" t="s">
        <v>110</v>
      </c>
      <c r="E410">
        <v>50</v>
      </c>
      <c r="F410">
        <v>2.5</v>
      </c>
      <c r="G410">
        <v>0</v>
      </c>
      <c r="H410">
        <v>70</v>
      </c>
      <c r="I410">
        <v>81</v>
      </c>
      <c r="J410">
        <v>88</v>
      </c>
      <c r="K410">
        <v>708</v>
      </c>
      <c r="L410">
        <v>28</v>
      </c>
      <c r="M410">
        <v>0</v>
      </c>
      <c r="N410">
        <v>0</v>
      </c>
      <c r="O410">
        <v>0</v>
      </c>
      <c r="P410">
        <v>0</v>
      </c>
      <c r="Q410">
        <v>708</v>
      </c>
      <c r="R410">
        <v>98</v>
      </c>
      <c r="S410">
        <v>0</v>
      </c>
      <c r="T410">
        <v>210</v>
      </c>
      <c r="U410">
        <v>0</v>
      </c>
      <c r="V410">
        <v>0</v>
      </c>
      <c r="W410">
        <v>105</v>
      </c>
      <c r="X410">
        <v>170</v>
      </c>
      <c r="Y410">
        <v>0</v>
      </c>
      <c r="Z410">
        <v>0</v>
      </c>
      <c r="AA410">
        <v>127</v>
      </c>
      <c r="AB410">
        <v>397</v>
      </c>
      <c r="AC410">
        <v>0</v>
      </c>
      <c r="AD410">
        <v>48</v>
      </c>
      <c r="AE410">
        <v>1057</v>
      </c>
      <c r="AF410">
        <v>661</v>
      </c>
      <c r="AG410">
        <v>6.2125000000000004</v>
      </c>
      <c r="AK410" t="str">
        <f t="shared" si="6"/>
        <v>WX240-5000</v>
      </c>
    </row>
    <row r="411" spans="1:37" ht="15">
      <c r="A411" t="s">
        <v>1949</v>
      </c>
      <c r="B411" t="s">
        <v>1948</v>
      </c>
      <c r="C411" t="s">
        <v>110</v>
      </c>
      <c r="E411">
        <v>50</v>
      </c>
      <c r="F411">
        <v>0</v>
      </c>
      <c r="G411">
        <v>0</v>
      </c>
      <c r="H411">
        <v>0</v>
      </c>
      <c r="I411">
        <v>25</v>
      </c>
      <c r="J411">
        <v>13</v>
      </c>
      <c r="K411">
        <v>126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126</v>
      </c>
      <c r="R411">
        <v>0</v>
      </c>
      <c r="S411">
        <v>0</v>
      </c>
      <c r="T411">
        <v>0</v>
      </c>
      <c r="U411">
        <v>0</v>
      </c>
      <c r="V411">
        <v>152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152</v>
      </c>
      <c r="AF411">
        <v>0</v>
      </c>
      <c r="AJ411">
        <v>5.5106000000000002</v>
      </c>
      <c r="AK411" t="str">
        <f t="shared" si="6"/>
        <v>WX240-6200</v>
      </c>
    </row>
    <row r="412" spans="1:37" ht="15">
      <c r="A412" t="s">
        <v>6343</v>
      </c>
      <c r="B412" t="s">
        <v>4630</v>
      </c>
      <c r="C412" t="s">
        <v>110</v>
      </c>
      <c r="D412" t="s">
        <v>4631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1305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1305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5.4527000000000001</v>
      </c>
      <c r="AK412" t="str">
        <f t="shared" si="6"/>
        <v>WX250-6200</v>
      </c>
    </row>
    <row r="413" spans="1:37" ht="15">
      <c r="A413" t="s">
        <v>1958</v>
      </c>
      <c r="B413" t="s">
        <v>1959</v>
      </c>
      <c r="C413" t="s">
        <v>1077</v>
      </c>
      <c r="D413" t="s">
        <v>1960</v>
      </c>
      <c r="E413">
        <v>50</v>
      </c>
      <c r="F413">
        <v>1.3</v>
      </c>
      <c r="G413">
        <v>0</v>
      </c>
      <c r="H413">
        <v>143</v>
      </c>
      <c r="I413">
        <v>256</v>
      </c>
      <c r="J413">
        <v>279</v>
      </c>
      <c r="K413">
        <v>755</v>
      </c>
      <c r="L413">
        <v>26</v>
      </c>
      <c r="M413">
        <v>0</v>
      </c>
      <c r="N413">
        <v>0</v>
      </c>
      <c r="O413">
        <v>0</v>
      </c>
      <c r="P413">
        <v>0</v>
      </c>
      <c r="Q413">
        <v>755</v>
      </c>
      <c r="R413">
        <v>0</v>
      </c>
      <c r="S413">
        <v>0</v>
      </c>
      <c r="T413">
        <v>0</v>
      </c>
      <c r="U413">
        <v>430</v>
      </c>
      <c r="V413">
        <v>895</v>
      </c>
      <c r="W413">
        <v>0</v>
      </c>
      <c r="X413">
        <v>211</v>
      </c>
      <c r="Y413">
        <v>1214</v>
      </c>
      <c r="Z413">
        <v>0</v>
      </c>
      <c r="AA413">
        <v>0</v>
      </c>
      <c r="AB413">
        <v>185</v>
      </c>
      <c r="AC413">
        <v>230</v>
      </c>
      <c r="AD413">
        <v>179</v>
      </c>
      <c r="AE413">
        <v>3344</v>
      </c>
      <c r="AF413">
        <v>2722</v>
      </c>
      <c r="AG413" t="s">
        <v>4610</v>
      </c>
      <c r="AH413">
        <v>4</v>
      </c>
      <c r="AI413">
        <v>100</v>
      </c>
      <c r="AJ413">
        <v>6.7</v>
      </c>
      <c r="AK413" t="str">
        <f t="shared" si="6"/>
        <v>WX310-5000</v>
      </c>
    </row>
    <row r="414" spans="1:37" ht="15">
      <c r="A414" t="s">
        <v>4003</v>
      </c>
      <c r="B414" t="s">
        <v>1959</v>
      </c>
      <c r="C414" t="s">
        <v>329</v>
      </c>
      <c r="D414" t="s">
        <v>1960</v>
      </c>
      <c r="E414">
        <v>50</v>
      </c>
      <c r="F414">
        <v>1.1000000000000001</v>
      </c>
      <c r="G414">
        <v>0</v>
      </c>
      <c r="H414">
        <v>319</v>
      </c>
      <c r="I414">
        <v>310</v>
      </c>
      <c r="J414">
        <v>539</v>
      </c>
      <c r="K414">
        <v>1348</v>
      </c>
      <c r="L414">
        <v>73</v>
      </c>
      <c r="M414">
        <v>0</v>
      </c>
      <c r="N414">
        <v>0</v>
      </c>
      <c r="O414">
        <v>0</v>
      </c>
      <c r="P414">
        <v>0</v>
      </c>
      <c r="Q414">
        <v>1348</v>
      </c>
      <c r="R414">
        <v>458</v>
      </c>
      <c r="S414">
        <v>0</v>
      </c>
      <c r="T414">
        <v>419</v>
      </c>
      <c r="U414">
        <v>538</v>
      </c>
      <c r="V414">
        <v>160</v>
      </c>
      <c r="W414">
        <v>670</v>
      </c>
      <c r="X414">
        <v>73</v>
      </c>
      <c r="Y414">
        <v>2858</v>
      </c>
      <c r="Z414">
        <v>0</v>
      </c>
      <c r="AA414">
        <v>0</v>
      </c>
      <c r="AB414">
        <v>135</v>
      </c>
      <c r="AC414">
        <v>959</v>
      </c>
      <c r="AD414">
        <v>659</v>
      </c>
      <c r="AE414">
        <v>6471</v>
      </c>
      <c r="AF414">
        <v>10911</v>
      </c>
      <c r="AJ414">
        <v>4.5742000000000003</v>
      </c>
      <c r="AK414" t="str">
        <f t="shared" si="6"/>
        <v>WX310-6200</v>
      </c>
    </row>
    <row r="415" spans="1:37" ht="15">
      <c r="A415" t="s">
        <v>6344</v>
      </c>
      <c r="B415" t="s">
        <v>4632</v>
      </c>
      <c r="C415" t="s">
        <v>110</v>
      </c>
      <c r="D415" t="s">
        <v>4563</v>
      </c>
      <c r="E415">
        <v>50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318</v>
      </c>
      <c r="L415">
        <v>35</v>
      </c>
      <c r="M415">
        <v>0</v>
      </c>
      <c r="N415">
        <v>0</v>
      </c>
      <c r="O415">
        <v>0</v>
      </c>
      <c r="P415">
        <v>0</v>
      </c>
      <c r="Q415">
        <v>318</v>
      </c>
      <c r="R415">
        <v>92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365</v>
      </c>
      <c r="AJ415">
        <v>4.7629000000000001</v>
      </c>
      <c r="AK415" t="str">
        <f t="shared" si="6"/>
        <v>WX412-5000</v>
      </c>
    </row>
    <row r="416" spans="1:37" ht="15">
      <c r="A416" t="s">
        <v>6345</v>
      </c>
      <c r="B416" t="s">
        <v>4632</v>
      </c>
      <c r="C416" t="s">
        <v>110</v>
      </c>
      <c r="D416" t="s">
        <v>4563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14</v>
      </c>
      <c r="K416">
        <v>1692</v>
      </c>
      <c r="L416">
        <v>79</v>
      </c>
      <c r="M416">
        <v>0</v>
      </c>
      <c r="N416">
        <v>0</v>
      </c>
      <c r="O416">
        <v>0</v>
      </c>
      <c r="P416">
        <v>0</v>
      </c>
      <c r="Q416">
        <v>1692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163</v>
      </c>
      <c r="AB416">
        <v>0</v>
      </c>
      <c r="AC416">
        <v>0</v>
      </c>
      <c r="AD416">
        <v>0</v>
      </c>
      <c r="AE416">
        <v>163</v>
      </c>
      <c r="AF416">
        <v>660</v>
      </c>
      <c r="AJ416">
        <v>4.7629000000000001</v>
      </c>
      <c r="AK416" t="str">
        <f t="shared" si="6"/>
        <v>WX412-6200</v>
      </c>
    </row>
    <row r="417" spans="1:37" ht="15">
      <c r="A417" t="s">
        <v>1972</v>
      </c>
      <c r="B417" t="s">
        <v>1973</v>
      </c>
      <c r="C417" t="s">
        <v>1077</v>
      </c>
      <c r="D417" t="s">
        <v>1974</v>
      </c>
      <c r="E417">
        <v>50</v>
      </c>
      <c r="F417">
        <v>0.5</v>
      </c>
      <c r="G417">
        <v>67</v>
      </c>
      <c r="H417">
        <v>571</v>
      </c>
      <c r="I417">
        <v>590</v>
      </c>
      <c r="J417">
        <v>572</v>
      </c>
      <c r="K417">
        <v>1103</v>
      </c>
      <c r="L417">
        <v>194</v>
      </c>
      <c r="M417">
        <v>0</v>
      </c>
      <c r="N417">
        <v>56</v>
      </c>
      <c r="O417">
        <v>0</v>
      </c>
      <c r="P417">
        <v>0</v>
      </c>
      <c r="Q417">
        <v>1047</v>
      </c>
      <c r="R417">
        <v>613</v>
      </c>
      <c r="S417">
        <v>242</v>
      </c>
      <c r="T417">
        <v>0</v>
      </c>
      <c r="U417">
        <v>1472</v>
      </c>
      <c r="V417">
        <v>466</v>
      </c>
      <c r="W417">
        <v>959</v>
      </c>
      <c r="X417">
        <v>401</v>
      </c>
      <c r="Y417">
        <v>0</v>
      </c>
      <c r="Z417">
        <v>865</v>
      </c>
      <c r="AA417">
        <v>1045</v>
      </c>
      <c r="AB417">
        <v>472</v>
      </c>
      <c r="AC417">
        <v>443</v>
      </c>
      <c r="AD417">
        <v>495</v>
      </c>
      <c r="AE417">
        <v>6860</v>
      </c>
      <c r="AF417">
        <v>8164</v>
      </c>
      <c r="AG417" t="s">
        <v>4625</v>
      </c>
      <c r="AH417">
        <v>7</v>
      </c>
      <c r="AI417">
        <v>66</v>
      </c>
      <c r="AJ417">
        <v>5.2062999999999997</v>
      </c>
      <c r="AK417" t="str">
        <f t="shared" si="6"/>
        <v>WX421-5000</v>
      </c>
    </row>
    <row r="418" spans="1:37" ht="15">
      <c r="A418" t="s">
        <v>1975</v>
      </c>
      <c r="B418" t="s">
        <v>1973</v>
      </c>
      <c r="C418" t="s">
        <v>1077</v>
      </c>
      <c r="D418" t="s">
        <v>1974</v>
      </c>
      <c r="E418">
        <v>50</v>
      </c>
      <c r="F418">
        <v>0.5</v>
      </c>
      <c r="G418">
        <v>175</v>
      </c>
      <c r="H418">
        <v>567</v>
      </c>
      <c r="I418">
        <v>493</v>
      </c>
      <c r="J418">
        <v>715</v>
      </c>
      <c r="K418">
        <v>1252</v>
      </c>
      <c r="L418">
        <v>530</v>
      </c>
      <c r="M418">
        <v>0</v>
      </c>
      <c r="N418">
        <v>146</v>
      </c>
      <c r="O418">
        <v>0</v>
      </c>
      <c r="P418">
        <v>0</v>
      </c>
      <c r="Q418">
        <v>1106</v>
      </c>
      <c r="R418">
        <v>352</v>
      </c>
      <c r="S418">
        <v>226</v>
      </c>
      <c r="T418">
        <v>447</v>
      </c>
      <c r="U418">
        <v>1029</v>
      </c>
      <c r="V418">
        <v>665</v>
      </c>
      <c r="W418">
        <v>592</v>
      </c>
      <c r="X418">
        <v>0</v>
      </c>
      <c r="Y418">
        <v>903</v>
      </c>
      <c r="Z418">
        <v>213</v>
      </c>
      <c r="AA418">
        <v>480</v>
      </c>
      <c r="AB418">
        <v>873</v>
      </c>
      <c r="AC418">
        <v>1739</v>
      </c>
      <c r="AD418">
        <v>1418</v>
      </c>
      <c r="AE418">
        <v>8585</v>
      </c>
      <c r="AF418">
        <v>14167</v>
      </c>
      <c r="AG418" t="s">
        <v>4633</v>
      </c>
      <c r="AH418">
        <v>7</v>
      </c>
      <c r="AI418">
        <v>7</v>
      </c>
      <c r="AJ418">
        <v>5.2742000000000004</v>
      </c>
      <c r="AK418" t="str">
        <f t="shared" si="6"/>
        <v>WX421-6200</v>
      </c>
    </row>
    <row r="419" spans="1:37" ht="15">
      <c r="A419" t="s">
        <v>1975</v>
      </c>
      <c r="B419" t="s">
        <v>1973</v>
      </c>
      <c r="C419" t="s">
        <v>1077</v>
      </c>
      <c r="D419" t="s">
        <v>1974</v>
      </c>
      <c r="E419">
        <v>50</v>
      </c>
      <c r="AG419" t="s">
        <v>4524</v>
      </c>
      <c r="AH419">
        <v>4</v>
      </c>
      <c r="AI419">
        <v>71</v>
      </c>
      <c r="AK419" t="str">
        <f t="shared" si="6"/>
        <v>WX421-6200</v>
      </c>
    </row>
    <row r="420" spans="1:37" ht="15">
      <c r="A420" t="s">
        <v>1976</v>
      </c>
      <c r="B420" t="s">
        <v>1977</v>
      </c>
      <c r="C420" t="s">
        <v>267</v>
      </c>
      <c r="E420">
        <v>50</v>
      </c>
      <c r="F420">
        <v>0.5</v>
      </c>
      <c r="G420">
        <v>0</v>
      </c>
      <c r="H420">
        <v>55</v>
      </c>
      <c r="I420">
        <v>58</v>
      </c>
      <c r="J420">
        <v>37</v>
      </c>
      <c r="K420">
        <v>104</v>
      </c>
      <c r="L420">
        <v>17</v>
      </c>
      <c r="M420">
        <v>0</v>
      </c>
      <c r="N420">
        <v>0</v>
      </c>
      <c r="O420">
        <v>0</v>
      </c>
      <c r="P420">
        <v>0</v>
      </c>
      <c r="Q420">
        <v>104</v>
      </c>
      <c r="R420">
        <v>0</v>
      </c>
      <c r="S420">
        <v>0</v>
      </c>
      <c r="T420">
        <v>0</v>
      </c>
      <c r="U420">
        <v>166</v>
      </c>
      <c r="V420">
        <v>0</v>
      </c>
      <c r="W420">
        <v>154</v>
      </c>
      <c r="X420">
        <v>28</v>
      </c>
      <c r="Y420">
        <v>0</v>
      </c>
      <c r="Z420">
        <v>0</v>
      </c>
      <c r="AA420">
        <v>0</v>
      </c>
      <c r="AB420">
        <v>0</v>
      </c>
      <c r="AC420">
        <v>100</v>
      </c>
      <c r="AD420">
        <v>0</v>
      </c>
      <c r="AE420">
        <v>448</v>
      </c>
      <c r="AF420">
        <v>490</v>
      </c>
      <c r="AG420">
        <v>7.05</v>
      </c>
      <c r="AK420" t="str">
        <f t="shared" si="6"/>
        <v>WX440-5000</v>
      </c>
    </row>
    <row r="421" spans="1:37" ht="15">
      <c r="A421" t="s">
        <v>1978</v>
      </c>
      <c r="B421" t="s">
        <v>1977</v>
      </c>
      <c r="C421" t="s">
        <v>267</v>
      </c>
      <c r="E421">
        <v>50</v>
      </c>
      <c r="F421">
        <v>0.6</v>
      </c>
      <c r="G421">
        <v>0</v>
      </c>
      <c r="H421">
        <v>93</v>
      </c>
      <c r="I421">
        <v>77</v>
      </c>
      <c r="J421">
        <v>54</v>
      </c>
      <c r="K421">
        <v>210</v>
      </c>
      <c r="L421">
        <v>144</v>
      </c>
      <c r="M421">
        <v>0</v>
      </c>
      <c r="N421">
        <v>0</v>
      </c>
      <c r="O421">
        <v>0</v>
      </c>
      <c r="P421">
        <v>0</v>
      </c>
      <c r="Q421">
        <v>210</v>
      </c>
      <c r="R421">
        <v>0</v>
      </c>
      <c r="S421">
        <v>0</v>
      </c>
      <c r="T421">
        <v>0</v>
      </c>
      <c r="U421">
        <v>279</v>
      </c>
      <c r="V421">
        <v>0</v>
      </c>
      <c r="W421">
        <v>0</v>
      </c>
      <c r="X421">
        <v>185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184</v>
      </c>
      <c r="AE421">
        <v>648</v>
      </c>
      <c r="AF421">
        <v>582</v>
      </c>
      <c r="AG421">
        <v>7.5</v>
      </c>
      <c r="AK421" t="str">
        <f t="shared" si="6"/>
        <v>WX440-6200</v>
      </c>
    </row>
    <row r="422" spans="1:37" ht="15">
      <c r="A422" t="s">
        <v>1979</v>
      </c>
      <c r="B422" t="s">
        <v>1980</v>
      </c>
      <c r="C422" t="s">
        <v>267</v>
      </c>
      <c r="D422" t="s">
        <v>1981</v>
      </c>
      <c r="E422">
        <v>50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45</v>
      </c>
      <c r="L422">
        <v>23</v>
      </c>
      <c r="M422">
        <v>0</v>
      </c>
      <c r="N422">
        <v>0</v>
      </c>
      <c r="O422">
        <v>0</v>
      </c>
      <c r="P422">
        <v>0</v>
      </c>
      <c r="Q422">
        <v>45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J422">
        <v>5.1749999999999998</v>
      </c>
      <c r="AK422" t="str">
        <f t="shared" si="6"/>
        <v>WX600-5000</v>
      </c>
    </row>
    <row r="423" spans="1:37" ht="15">
      <c r="A423" t="s">
        <v>6346</v>
      </c>
      <c r="B423" t="s">
        <v>4634</v>
      </c>
      <c r="C423" t="s">
        <v>110</v>
      </c>
      <c r="D423" t="s">
        <v>4635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227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227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4.6078000000000001</v>
      </c>
      <c r="AK423" t="str">
        <f t="shared" si="6"/>
        <v>WX765-5000</v>
      </c>
    </row>
    <row r="424" spans="1:37" ht="15">
      <c r="A424" t="s">
        <v>1983</v>
      </c>
      <c r="B424" t="s">
        <v>1984</v>
      </c>
      <c r="C424" t="s">
        <v>1985</v>
      </c>
      <c r="D424" t="s">
        <v>1986</v>
      </c>
      <c r="E424">
        <v>50</v>
      </c>
      <c r="F424">
        <v>0</v>
      </c>
      <c r="G424">
        <v>0</v>
      </c>
      <c r="H424">
        <v>0</v>
      </c>
      <c r="I424">
        <v>29</v>
      </c>
      <c r="J424">
        <v>15</v>
      </c>
      <c r="K424">
        <v>281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281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116</v>
      </c>
      <c r="X424">
        <v>60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176</v>
      </c>
      <c r="AF424">
        <v>901</v>
      </c>
      <c r="AG424">
        <v>6</v>
      </c>
      <c r="AK424" t="str">
        <f t="shared" si="6"/>
        <v>WX800-5000</v>
      </c>
    </row>
    <row r="425" spans="1:37" ht="15">
      <c r="A425" t="s">
        <v>1987</v>
      </c>
      <c r="B425" t="s">
        <v>1984</v>
      </c>
      <c r="C425" t="s">
        <v>1077</v>
      </c>
      <c r="D425" t="s">
        <v>1986</v>
      </c>
      <c r="E425">
        <v>50</v>
      </c>
      <c r="F425">
        <v>0</v>
      </c>
      <c r="G425">
        <v>0</v>
      </c>
      <c r="H425">
        <v>41</v>
      </c>
      <c r="I425">
        <v>20</v>
      </c>
      <c r="J425">
        <v>44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122</v>
      </c>
      <c r="V425">
        <v>0</v>
      </c>
      <c r="W425">
        <v>0</v>
      </c>
      <c r="X425">
        <v>0</v>
      </c>
      <c r="Y425">
        <v>110</v>
      </c>
      <c r="Z425">
        <v>0</v>
      </c>
      <c r="AA425">
        <v>0</v>
      </c>
      <c r="AB425">
        <v>43</v>
      </c>
      <c r="AC425">
        <v>248</v>
      </c>
      <c r="AD425">
        <v>0</v>
      </c>
      <c r="AE425">
        <v>523</v>
      </c>
      <c r="AF425">
        <v>464</v>
      </c>
      <c r="AG425" t="s">
        <v>4522</v>
      </c>
      <c r="AH425">
        <v>8</v>
      </c>
      <c r="AI425">
        <v>6</v>
      </c>
      <c r="AJ425">
        <v>6</v>
      </c>
      <c r="AK425" t="str">
        <f t="shared" si="6"/>
        <v>WX800-6200</v>
      </c>
    </row>
    <row r="426" spans="1:37" ht="15">
      <c r="A426" t="s">
        <v>6347</v>
      </c>
      <c r="B426" t="s">
        <v>4636</v>
      </c>
      <c r="C426" t="s">
        <v>329</v>
      </c>
      <c r="D426" t="s">
        <v>1710</v>
      </c>
      <c r="E426">
        <v>50</v>
      </c>
      <c r="F426">
        <v>0</v>
      </c>
      <c r="G426">
        <v>174</v>
      </c>
      <c r="H426">
        <v>0</v>
      </c>
      <c r="I426">
        <v>23</v>
      </c>
      <c r="J426">
        <v>12</v>
      </c>
      <c r="K426">
        <v>1912</v>
      </c>
      <c r="L426">
        <v>0</v>
      </c>
      <c r="M426">
        <v>0</v>
      </c>
      <c r="N426">
        <v>145</v>
      </c>
      <c r="O426">
        <v>0</v>
      </c>
      <c r="P426">
        <v>0</v>
      </c>
      <c r="Q426">
        <v>1767</v>
      </c>
      <c r="R426">
        <v>0</v>
      </c>
      <c r="S426">
        <v>0</v>
      </c>
      <c r="T426">
        <v>0</v>
      </c>
      <c r="U426">
        <v>0</v>
      </c>
      <c r="V426">
        <v>140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140</v>
      </c>
      <c r="AF426">
        <v>1902</v>
      </c>
      <c r="AJ426">
        <v>4.2958999999999996</v>
      </c>
      <c r="AK426" t="str">
        <f t="shared" si="6"/>
        <v>WX970-5000</v>
      </c>
    </row>
    <row r="427" spans="1:37" ht="15">
      <c r="A427" t="s">
        <v>6348</v>
      </c>
      <c r="B427" t="s">
        <v>4636</v>
      </c>
      <c r="C427" t="s">
        <v>329</v>
      </c>
      <c r="D427" t="s">
        <v>1710</v>
      </c>
      <c r="E427">
        <v>50</v>
      </c>
      <c r="F427">
        <v>0</v>
      </c>
      <c r="G427">
        <v>0</v>
      </c>
      <c r="H427">
        <v>0</v>
      </c>
      <c r="I427">
        <v>38</v>
      </c>
      <c r="J427">
        <v>19</v>
      </c>
      <c r="K427">
        <v>3793</v>
      </c>
      <c r="L427">
        <v>100</v>
      </c>
      <c r="M427">
        <v>0</v>
      </c>
      <c r="N427">
        <v>0</v>
      </c>
      <c r="O427">
        <v>0</v>
      </c>
      <c r="P427">
        <v>0</v>
      </c>
      <c r="Q427">
        <v>3793</v>
      </c>
      <c r="R427">
        <v>164</v>
      </c>
      <c r="S427">
        <v>0</v>
      </c>
      <c r="T427">
        <v>0</v>
      </c>
      <c r="U427">
        <v>0</v>
      </c>
      <c r="V427">
        <v>226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226</v>
      </c>
      <c r="AF427">
        <v>2337</v>
      </c>
      <c r="AJ427">
        <v>4.2958999999999996</v>
      </c>
      <c r="AK427" t="str">
        <f t="shared" si="6"/>
        <v>WX970-6200</v>
      </c>
    </row>
    <row r="428" spans="1:37" ht="15">
      <c r="A428" t="s">
        <v>6349</v>
      </c>
      <c r="B428" t="s">
        <v>4637</v>
      </c>
      <c r="C428" t="s">
        <v>329</v>
      </c>
      <c r="D428" t="s">
        <v>4638</v>
      </c>
      <c r="E428">
        <v>50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4508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4508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WX975-6200</v>
      </c>
    </row>
    <row r="429" spans="1:37" ht="15">
      <c r="A429" t="s">
        <v>1988</v>
      </c>
      <c r="B429" t="s">
        <v>1989</v>
      </c>
      <c r="C429" t="s">
        <v>110</v>
      </c>
      <c r="D429" t="s">
        <v>1990</v>
      </c>
      <c r="E429">
        <v>50</v>
      </c>
      <c r="F429">
        <v>0</v>
      </c>
      <c r="G429">
        <v>0</v>
      </c>
      <c r="H429">
        <v>0</v>
      </c>
      <c r="I429">
        <v>23</v>
      </c>
      <c r="J429">
        <v>12</v>
      </c>
      <c r="K429">
        <v>119</v>
      </c>
      <c r="L429">
        <v>59</v>
      </c>
      <c r="M429">
        <v>0</v>
      </c>
      <c r="N429">
        <v>0</v>
      </c>
      <c r="O429">
        <v>0</v>
      </c>
      <c r="P429">
        <v>0</v>
      </c>
      <c r="Q429">
        <v>119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140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140</v>
      </c>
      <c r="AF429">
        <v>688</v>
      </c>
      <c r="AG429">
        <v>5.9850000000000003</v>
      </c>
      <c r="AK429" t="str">
        <f t="shared" si="6"/>
        <v>WY031-5000</v>
      </c>
    </row>
    <row r="430" spans="1:37" ht="15">
      <c r="A430" t="s">
        <v>1991</v>
      </c>
      <c r="B430" t="s">
        <v>1989</v>
      </c>
      <c r="C430" t="s">
        <v>110</v>
      </c>
      <c r="D430" t="s">
        <v>1992</v>
      </c>
      <c r="E430">
        <v>50</v>
      </c>
      <c r="F430">
        <v>3.3</v>
      </c>
      <c r="G430">
        <v>0</v>
      </c>
      <c r="H430">
        <v>142</v>
      </c>
      <c r="I430">
        <v>104</v>
      </c>
      <c r="J430">
        <v>132</v>
      </c>
      <c r="K430">
        <v>1896</v>
      </c>
      <c r="L430">
        <v>116</v>
      </c>
      <c r="M430">
        <v>0</v>
      </c>
      <c r="N430">
        <v>0</v>
      </c>
      <c r="O430">
        <v>0</v>
      </c>
      <c r="P430">
        <v>0</v>
      </c>
      <c r="Q430">
        <v>1896</v>
      </c>
      <c r="R430">
        <v>167</v>
      </c>
      <c r="S430">
        <v>0</v>
      </c>
      <c r="T430">
        <v>425</v>
      </c>
      <c r="U430">
        <v>0</v>
      </c>
      <c r="V430">
        <v>201</v>
      </c>
      <c r="W430">
        <v>0</v>
      </c>
      <c r="X430">
        <v>0</v>
      </c>
      <c r="Y430">
        <v>0</v>
      </c>
      <c r="Z430">
        <v>0</v>
      </c>
      <c r="AA430">
        <v>343</v>
      </c>
      <c r="AB430">
        <v>609</v>
      </c>
      <c r="AC430">
        <v>0</v>
      </c>
      <c r="AD430">
        <v>0</v>
      </c>
      <c r="AE430">
        <v>1578</v>
      </c>
      <c r="AF430">
        <v>512</v>
      </c>
      <c r="AG430">
        <v>5.8399000000000001</v>
      </c>
      <c r="AK430" t="str">
        <f t="shared" si="6"/>
        <v>WY031-6200</v>
      </c>
    </row>
    <row r="431" spans="1:37" ht="15">
      <c r="A431" t="s">
        <v>2000</v>
      </c>
      <c r="B431" t="s">
        <v>1998</v>
      </c>
      <c r="C431" t="s">
        <v>318</v>
      </c>
      <c r="D431" t="s">
        <v>1999</v>
      </c>
      <c r="E431">
        <v>65</v>
      </c>
      <c r="F431">
        <v>0</v>
      </c>
      <c r="G431">
        <v>708</v>
      </c>
      <c r="H431">
        <v>0</v>
      </c>
      <c r="I431">
        <v>0</v>
      </c>
      <c r="J431">
        <v>113</v>
      </c>
      <c r="K431">
        <v>1574</v>
      </c>
      <c r="L431">
        <v>506</v>
      </c>
      <c r="M431">
        <v>0</v>
      </c>
      <c r="N431">
        <v>590</v>
      </c>
      <c r="O431">
        <v>0</v>
      </c>
      <c r="P431">
        <v>0</v>
      </c>
      <c r="Q431">
        <v>984</v>
      </c>
      <c r="R431">
        <v>1216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1360</v>
      </c>
      <c r="AE431">
        <v>1360</v>
      </c>
      <c r="AF431">
        <v>888</v>
      </c>
      <c r="AG431">
        <v>7.5278</v>
      </c>
      <c r="AK431" t="str">
        <f t="shared" si="6"/>
        <v>WY081-6200</v>
      </c>
    </row>
    <row r="432" spans="1:37" ht="15">
      <c r="A432" t="s">
        <v>2004</v>
      </c>
      <c r="B432" t="s">
        <v>2005</v>
      </c>
      <c r="C432" t="s">
        <v>329</v>
      </c>
      <c r="D432" t="s">
        <v>342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695</v>
      </c>
      <c r="L432">
        <v>66</v>
      </c>
      <c r="M432">
        <v>0</v>
      </c>
      <c r="N432">
        <v>0</v>
      </c>
      <c r="O432">
        <v>0</v>
      </c>
      <c r="P432">
        <v>0</v>
      </c>
      <c r="Q432">
        <v>695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5.5339</v>
      </c>
      <c r="AK432" t="str">
        <f t="shared" si="6"/>
        <v>WY150-5000</v>
      </c>
    </row>
    <row r="433" spans="1:37" ht="15">
      <c r="A433" t="s">
        <v>2006</v>
      </c>
      <c r="B433" t="s">
        <v>2005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31</v>
      </c>
      <c r="J433">
        <v>15</v>
      </c>
      <c r="K433">
        <v>115</v>
      </c>
      <c r="L433">
        <v>200</v>
      </c>
      <c r="M433">
        <v>0</v>
      </c>
      <c r="N433">
        <v>0</v>
      </c>
      <c r="O433">
        <v>0</v>
      </c>
      <c r="P433">
        <v>0</v>
      </c>
      <c r="Q433">
        <v>115</v>
      </c>
      <c r="R433">
        <v>0</v>
      </c>
      <c r="S433">
        <v>0</v>
      </c>
      <c r="T433">
        <v>0</v>
      </c>
      <c r="U433">
        <v>0</v>
      </c>
      <c r="V433">
        <v>185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185</v>
      </c>
      <c r="AF433">
        <v>370</v>
      </c>
      <c r="AG433">
        <v>6.6624999999999996</v>
      </c>
      <c r="AK433" t="str">
        <f t="shared" si="6"/>
        <v>WY150-6200</v>
      </c>
    </row>
    <row r="434" spans="1:37" ht="15">
      <c r="A434" t="s">
        <v>2007</v>
      </c>
      <c r="B434" t="s">
        <v>2008</v>
      </c>
      <c r="C434" t="s">
        <v>329</v>
      </c>
      <c r="D434" t="s">
        <v>2009</v>
      </c>
      <c r="E434">
        <v>50</v>
      </c>
      <c r="F434">
        <v>0.5</v>
      </c>
      <c r="G434">
        <v>1127</v>
      </c>
      <c r="H434">
        <v>2345</v>
      </c>
      <c r="I434">
        <v>2717</v>
      </c>
      <c r="J434">
        <v>2766</v>
      </c>
      <c r="K434">
        <v>5671</v>
      </c>
      <c r="L434">
        <v>1247</v>
      </c>
      <c r="M434">
        <v>0</v>
      </c>
      <c r="N434">
        <v>939</v>
      </c>
      <c r="O434">
        <v>0</v>
      </c>
      <c r="P434">
        <v>0</v>
      </c>
      <c r="Q434">
        <v>4732</v>
      </c>
      <c r="R434">
        <v>3823</v>
      </c>
      <c r="S434">
        <v>2851</v>
      </c>
      <c r="T434">
        <v>298</v>
      </c>
      <c r="U434">
        <v>3887</v>
      </c>
      <c r="V434">
        <v>4639</v>
      </c>
      <c r="W434">
        <v>2283</v>
      </c>
      <c r="X434">
        <v>2343</v>
      </c>
      <c r="Y434">
        <v>2391</v>
      </c>
      <c r="Z434">
        <v>1613</v>
      </c>
      <c r="AA434">
        <v>3190</v>
      </c>
      <c r="AB434">
        <v>2841</v>
      </c>
      <c r="AC434">
        <v>4148</v>
      </c>
      <c r="AD434">
        <v>2712</v>
      </c>
      <c r="AE434">
        <v>33196</v>
      </c>
      <c r="AF434">
        <v>33046</v>
      </c>
      <c r="AG434">
        <v>4.6464999999999996</v>
      </c>
      <c r="AK434" t="str">
        <f t="shared" si="6"/>
        <v>WY160-5000</v>
      </c>
    </row>
    <row r="435" spans="1:37" ht="15">
      <c r="A435" t="s">
        <v>2010</v>
      </c>
      <c r="B435" t="s">
        <v>2008</v>
      </c>
      <c r="C435" t="s">
        <v>329</v>
      </c>
      <c r="D435" t="s">
        <v>2009</v>
      </c>
      <c r="E435">
        <v>50</v>
      </c>
      <c r="F435">
        <v>0</v>
      </c>
      <c r="G435">
        <v>3459</v>
      </c>
      <c r="H435">
        <v>10340</v>
      </c>
      <c r="I435">
        <v>11007</v>
      </c>
      <c r="J435">
        <v>10803</v>
      </c>
      <c r="K435">
        <v>1999</v>
      </c>
      <c r="L435">
        <v>5579</v>
      </c>
      <c r="M435">
        <v>0</v>
      </c>
      <c r="N435">
        <v>2883</v>
      </c>
      <c r="O435">
        <v>0</v>
      </c>
      <c r="P435">
        <v>0</v>
      </c>
      <c r="Q435">
        <v>-884</v>
      </c>
      <c r="R435">
        <v>11966</v>
      </c>
      <c r="S435">
        <v>7743</v>
      </c>
      <c r="T435">
        <v>10682</v>
      </c>
      <c r="U435">
        <v>12595</v>
      </c>
      <c r="V435">
        <v>9905</v>
      </c>
      <c r="W435">
        <v>9048</v>
      </c>
      <c r="X435">
        <v>16070</v>
      </c>
      <c r="Y435">
        <v>9501</v>
      </c>
      <c r="Z435">
        <v>6416</v>
      </c>
      <c r="AA435">
        <v>12067</v>
      </c>
      <c r="AB435">
        <v>10968</v>
      </c>
      <c r="AC435">
        <v>12962</v>
      </c>
      <c r="AD435">
        <v>11679</v>
      </c>
      <c r="AE435">
        <v>129636</v>
      </c>
      <c r="AF435">
        <v>113778</v>
      </c>
      <c r="AG435">
        <v>5.0284000000000004</v>
      </c>
      <c r="AK435" t="str">
        <f t="shared" si="6"/>
        <v>WY160-6200</v>
      </c>
    </row>
    <row r="436" spans="1:37" ht="15">
      <c r="A436" t="s">
        <v>2017</v>
      </c>
      <c r="B436" t="s">
        <v>2016</v>
      </c>
      <c r="C436" t="s">
        <v>338</v>
      </c>
      <c r="D436" t="s">
        <v>1786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154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154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J436">
        <v>3.3925000000000001</v>
      </c>
      <c r="AK436" t="str">
        <f t="shared" si="6"/>
        <v>WZ150-6200</v>
      </c>
    </row>
    <row r="437" spans="1:37" ht="15">
      <c r="A437" t="s">
        <v>2020</v>
      </c>
      <c r="B437" t="s">
        <v>2019</v>
      </c>
      <c r="C437" t="s">
        <v>1077</v>
      </c>
      <c r="E437">
        <v>43</v>
      </c>
      <c r="F437">
        <v>0.1</v>
      </c>
      <c r="G437">
        <v>0</v>
      </c>
      <c r="H437">
        <v>338</v>
      </c>
      <c r="I437">
        <v>298</v>
      </c>
      <c r="J437">
        <v>315</v>
      </c>
      <c r="K437">
        <v>160</v>
      </c>
      <c r="L437">
        <v>224</v>
      </c>
      <c r="M437">
        <v>0</v>
      </c>
      <c r="N437">
        <v>0</v>
      </c>
      <c r="O437">
        <v>0</v>
      </c>
      <c r="P437">
        <v>0</v>
      </c>
      <c r="Q437">
        <v>160</v>
      </c>
      <c r="R437">
        <v>296</v>
      </c>
      <c r="S437">
        <v>661</v>
      </c>
      <c r="T437">
        <v>354</v>
      </c>
      <c r="U437">
        <v>0</v>
      </c>
      <c r="V437">
        <v>268</v>
      </c>
      <c r="W437">
        <v>385</v>
      </c>
      <c r="X437">
        <v>119</v>
      </c>
      <c r="Y437">
        <v>200</v>
      </c>
      <c r="Z437">
        <v>325</v>
      </c>
      <c r="AA437">
        <v>611</v>
      </c>
      <c r="AB437">
        <v>265</v>
      </c>
      <c r="AC437">
        <v>190</v>
      </c>
      <c r="AD437">
        <v>404</v>
      </c>
      <c r="AE437">
        <v>3782</v>
      </c>
      <c r="AF437">
        <v>4036</v>
      </c>
      <c r="AG437" t="s">
        <v>4626</v>
      </c>
      <c r="AH437">
        <v>4</v>
      </c>
      <c r="AI437">
        <v>356</v>
      </c>
      <c r="AJ437">
        <v>7.75</v>
      </c>
      <c r="AK437" t="str">
        <f t="shared" si="6"/>
        <v>WZ160-6200</v>
      </c>
    </row>
    <row r="438" spans="1:37" ht="15">
      <c r="A438" t="s">
        <v>2021</v>
      </c>
      <c r="B438" t="s">
        <v>2022</v>
      </c>
      <c r="C438" t="s">
        <v>338</v>
      </c>
      <c r="D438" t="s">
        <v>1786</v>
      </c>
      <c r="E438">
        <v>43</v>
      </c>
      <c r="F438">
        <v>2.6</v>
      </c>
      <c r="G438">
        <v>0</v>
      </c>
      <c r="H438">
        <v>88</v>
      </c>
      <c r="I438">
        <v>44</v>
      </c>
      <c r="J438">
        <v>22</v>
      </c>
      <c r="K438">
        <v>902</v>
      </c>
      <c r="L438">
        <v>9</v>
      </c>
      <c r="M438">
        <v>0</v>
      </c>
      <c r="N438">
        <v>0</v>
      </c>
      <c r="O438">
        <v>0</v>
      </c>
      <c r="P438">
        <v>0</v>
      </c>
      <c r="Q438">
        <v>902</v>
      </c>
      <c r="R438">
        <v>0</v>
      </c>
      <c r="S438">
        <v>0</v>
      </c>
      <c r="T438">
        <v>0</v>
      </c>
      <c r="U438">
        <v>263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263</v>
      </c>
      <c r="AF438">
        <v>71</v>
      </c>
      <c r="AG438">
        <v>9.6158999999999999</v>
      </c>
      <c r="AK438" t="str">
        <f t="shared" si="6"/>
        <v>WZ460-5000</v>
      </c>
    </row>
    <row r="439" spans="1:37" ht="15">
      <c r="A439" t="s">
        <v>2023</v>
      </c>
      <c r="B439" t="s">
        <v>2022</v>
      </c>
      <c r="C439" t="s">
        <v>338</v>
      </c>
      <c r="D439" t="s">
        <v>1786</v>
      </c>
      <c r="E439">
        <v>43</v>
      </c>
      <c r="F439">
        <v>0</v>
      </c>
      <c r="G439">
        <v>0</v>
      </c>
      <c r="H439">
        <v>70</v>
      </c>
      <c r="I439">
        <v>35</v>
      </c>
      <c r="J439">
        <v>51</v>
      </c>
      <c r="K439">
        <v>0</v>
      </c>
      <c r="L439">
        <v>72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211</v>
      </c>
      <c r="V439">
        <v>0</v>
      </c>
      <c r="W439">
        <v>0</v>
      </c>
      <c r="X439">
        <v>0</v>
      </c>
      <c r="Y439">
        <v>0</v>
      </c>
      <c r="Z439">
        <v>150</v>
      </c>
      <c r="AA439">
        <v>112</v>
      </c>
      <c r="AB439">
        <v>0</v>
      </c>
      <c r="AC439">
        <v>0</v>
      </c>
      <c r="AD439">
        <v>142</v>
      </c>
      <c r="AE439">
        <v>615</v>
      </c>
      <c r="AF439">
        <v>526</v>
      </c>
      <c r="AG439">
        <v>7.5</v>
      </c>
      <c r="AK439" t="str">
        <f t="shared" si="6"/>
        <v>WZ460-6200</v>
      </c>
    </row>
    <row r="440" spans="1:37" ht="15">
      <c r="A440" t="s">
        <v>2024</v>
      </c>
      <c r="B440" t="s">
        <v>2025</v>
      </c>
      <c r="C440" t="s">
        <v>313</v>
      </c>
      <c r="D440" t="s">
        <v>2026</v>
      </c>
      <c r="E440">
        <v>43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106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7.5659999999999998</v>
      </c>
      <c r="AK440" t="str">
        <f t="shared" si="6"/>
        <v>AB240-5000</v>
      </c>
    </row>
    <row r="441" spans="1:37" ht="15">
      <c r="A441" t="s">
        <v>2028</v>
      </c>
      <c r="B441" t="s">
        <v>2029</v>
      </c>
      <c r="C441" t="s">
        <v>110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256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256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5.85</v>
      </c>
      <c r="AK441" t="str">
        <f t="shared" si="6"/>
        <v>AB444-5000</v>
      </c>
    </row>
    <row r="442" spans="1:37" ht="15">
      <c r="A442" t="s">
        <v>2031</v>
      </c>
      <c r="B442" t="s">
        <v>2032</v>
      </c>
      <c r="C442" t="s">
        <v>338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172</v>
      </c>
      <c r="L442">
        <v>20</v>
      </c>
      <c r="M442">
        <v>0</v>
      </c>
      <c r="N442">
        <v>0</v>
      </c>
      <c r="O442">
        <v>0</v>
      </c>
      <c r="P442">
        <v>0</v>
      </c>
      <c r="Q442">
        <v>172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3.8410000000000002</v>
      </c>
      <c r="AK442" t="str">
        <f t="shared" si="6"/>
        <v>AE050-5000</v>
      </c>
    </row>
    <row r="443" spans="1:37" ht="15">
      <c r="A443" t="s">
        <v>2033</v>
      </c>
      <c r="B443" t="s">
        <v>2032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221</v>
      </c>
      <c r="L443">
        <v>34</v>
      </c>
      <c r="M443">
        <v>0</v>
      </c>
      <c r="N443">
        <v>0</v>
      </c>
      <c r="O443">
        <v>0</v>
      </c>
      <c r="P443">
        <v>0</v>
      </c>
      <c r="Q443">
        <v>221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9.6158999999999999</v>
      </c>
      <c r="AK443" t="str">
        <f t="shared" si="6"/>
        <v>AE050-6200</v>
      </c>
    </row>
    <row r="444" spans="1:37" ht="15">
      <c r="A444" t="s">
        <v>2039</v>
      </c>
      <c r="B444" t="s">
        <v>2038</v>
      </c>
      <c r="C444" t="s">
        <v>110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13</v>
      </c>
      <c r="K444">
        <v>675</v>
      </c>
      <c r="L444">
        <v>86</v>
      </c>
      <c r="M444">
        <v>0</v>
      </c>
      <c r="N444">
        <v>0</v>
      </c>
      <c r="O444">
        <v>0</v>
      </c>
      <c r="P444">
        <v>0</v>
      </c>
      <c r="Q444">
        <v>675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150</v>
      </c>
      <c r="AE444">
        <v>150</v>
      </c>
      <c r="AF444">
        <v>1543</v>
      </c>
      <c r="AG444">
        <v>5.4192</v>
      </c>
      <c r="AK444" t="str">
        <f t="shared" si="6"/>
        <v>AG190-6200</v>
      </c>
    </row>
    <row r="445" spans="1:37" ht="15">
      <c r="A445" t="s">
        <v>2043</v>
      </c>
      <c r="B445" t="s">
        <v>2044</v>
      </c>
      <c r="C445" t="s">
        <v>110</v>
      </c>
      <c r="D445" t="s">
        <v>1839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200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200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J445">
        <v>6.0938999999999997</v>
      </c>
      <c r="AK445" t="str">
        <f t="shared" si="6"/>
        <v>AG700-5000</v>
      </c>
    </row>
    <row r="446" spans="1:37" ht="15">
      <c r="A446" t="s">
        <v>6350</v>
      </c>
      <c r="B446" t="s">
        <v>4639</v>
      </c>
      <c r="C446" t="s">
        <v>110</v>
      </c>
      <c r="D446" t="s">
        <v>2068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112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112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5.94</v>
      </c>
      <c r="AK446" t="str">
        <f t="shared" si="6"/>
        <v>AL205-6200</v>
      </c>
    </row>
    <row r="447" spans="1:37" ht="15">
      <c r="A447" t="s">
        <v>2094</v>
      </c>
      <c r="B447" t="s">
        <v>2095</v>
      </c>
      <c r="C447" t="s">
        <v>313</v>
      </c>
      <c r="D447" t="s">
        <v>2026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7.5659999999999998</v>
      </c>
      <c r="AK447" t="str">
        <f t="shared" si="6"/>
        <v>AO320-5000</v>
      </c>
    </row>
    <row r="448" spans="1:37" ht="15">
      <c r="A448" t="s">
        <v>2097</v>
      </c>
      <c r="B448" t="s">
        <v>2098</v>
      </c>
      <c r="C448" t="s">
        <v>110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176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176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5.85</v>
      </c>
      <c r="AK448" t="str">
        <f t="shared" si="6"/>
        <v>AR283-5000</v>
      </c>
    </row>
    <row r="449" spans="1:37" ht="15">
      <c r="A449" t="s">
        <v>2100</v>
      </c>
      <c r="B449" t="s">
        <v>2101</v>
      </c>
      <c r="C449" t="s">
        <v>338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98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98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941</v>
      </c>
      <c r="AG449">
        <v>9.6158999999999999</v>
      </c>
      <c r="AK449" t="str">
        <f t="shared" si="6"/>
        <v>AT510-5000</v>
      </c>
    </row>
    <row r="450" spans="1:37" ht="15">
      <c r="A450" t="s">
        <v>2106</v>
      </c>
      <c r="B450" t="s">
        <v>2107</v>
      </c>
      <c r="C450" t="s">
        <v>110</v>
      </c>
      <c r="D450" t="s">
        <v>2108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107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107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5.8564999999999996</v>
      </c>
      <c r="AK450" t="str">
        <f t="shared" si="6"/>
        <v>AT770-5000</v>
      </c>
    </row>
    <row r="451" spans="1:37" ht="15">
      <c r="A451" t="s">
        <v>2116</v>
      </c>
      <c r="B451" t="s">
        <v>2117</v>
      </c>
      <c r="C451" t="s">
        <v>110</v>
      </c>
      <c r="D451" t="s">
        <v>2108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108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AV400-5000</v>
      </c>
    </row>
    <row r="452" spans="1:37" ht="15">
      <c r="A452" t="s">
        <v>2124</v>
      </c>
      <c r="B452" t="s">
        <v>2123</v>
      </c>
      <c r="C452" t="s">
        <v>110</v>
      </c>
      <c r="E452">
        <v>50</v>
      </c>
      <c r="F452">
        <v>0</v>
      </c>
      <c r="G452">
        <v>0</v>
      </c>
      <c r="H452">
        <v>33</v>
      </c>
      <c r="I452">
        <v>17</v>
      </c>
      <c r="J452">
        <v>17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100</v>
      </c>
      <c r="V452">
        <v>0</v>
      </c>
      <c r="W452">
        <v>0</v>
      </c>
      <c r="X452">
        <v>0</v>
      </c>
      <c r="Y452">
        <v>0</v>
      </c>
      <c r="Z452">
        <v>104</v>
      </c>
      <c r="AA452">
        <v>0</v>
      </c>
      <c r="AB452">
        <v>0</v>
      </c>
      <c r="AC452">
        <v>0</v>
      </c>
      <c r="AD452">
        <v>0</v>
      </c>
      <c r="AE452">
        <v>204</v>
      </c>
      <c r="AF452">
        <v>418</v>
      </c>
      <c r="AG452">
        <v>6.7164999999999999</v>
      </c>
      <c r="AK452" t="str">
        <f t="shared" si="6"/>
        <v>AY130-6200</v>
      </c>
    </row>
    <row r="453" spans="1:37" ht="15">
      <c r="A453" t="s">
        <v>2128</v>
      </c>
      <c r="B453" t="s">
        <v>2129</v>
      </c>
      <c r="C453" t="s">
        <v>313</v>
      </c>
      <c r="D453" t="s">
        <v>2026</v>
      </c>
      <c r="E453">
        <v>43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103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103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7.5659999999999998</v>
      </c>
      <c r="AK453" t="str">
        <f t="shared" ref="AK453:AK516" si="7">MID(A453,4,10)</f>
        <v>AY150-5000</v>
      </c>
    </row>
    <row r="454" spans="1:37" ht="15">
      <c r="A454" t="s">
        <v>2178</v>
      </c>
      <c r="B454" t="s">
        <v>2179</v>
      </c>
      <c r="C454" t="s">
        <v>329</v>
      </c>
      <c r="D454" t="s">
        <v>2180</v>
      </c>
      <c r="E454">
        <v>50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495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420</v>
      </c>
      <c r="AJ454">
        <v>5.1528</v>
      </c>
      <c r="AK454" t="str">
        <f t="shared" si="7"/>
        <v>FS601-5000</v>
      </c>
    </row>
    <row r="455" spans="1:37" ht="15">
      <c r="A455" t="s">
        <v>2216</v>
      </c>
      <c r="B455" t="s">
        <v>2217</v>
      </c>
      <c r="C455" t="s">
        <v>267</v>
      </c>
      <c r="D455" t="s">
        <v>2218</v>
      </c>
      <c r="E455">
        <v>50</v>
      </c>
      <c r="F455">
        <v>0</v>
      </c>
      <c r="G455">
        <v>0</v>
      </c>
      <c r="H455">
        <v>0</v>
      </c>
      <c r="I455">
        <v>68</v>
      </c>
      <c r="J455">
        <v>34</v>
      </c>
      <c r="K455">
        <v>246</v>
      </c>
      <c r="L455">
        <v>79</v>
      </c>
      <c r="M455">
        <v>0</v>
      </c>
      <c r="N455">
        <v>0</v>
      </c>
      <c r="O455">
        <v>0</v>
      </c>
      <c r="P455">
        <v>0</v>
      </c>
      <c r="Q455">
        <v>246</v>
      </c>
      <c r="R455">
        <v>250</v>
      </c>
      <c r="S455">
        <v>0</v>
      </c>
      <c r="T455">
        <v>0</v>
      </c>
      <c r="U455">
        <v>0</v>
      </c>
      <c r="V455">
        <v>0</v>
      </c>
      <c r="W455">
        <v>408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408</v>
      </c>
      <c r="AF455">
        <v>154</v>
      </c>
      <c r="AG455">
        <v>6.0324999999999998</v>
      </c>
      <c r="AK455" t="str">
        <f t="shared" si="7"/>
        <v>HLT01-5000</v>
      </c>
    </row>
    <row r="456" spans="1:37" ht="15">
      <c r="A456" t="s">
        <v>2383</v>
      </c>
      <c r="B456" t="s">
        <v>2384</v>
      </c>
      <c r="C456" t="s">
        <v>1077</v>
      </c>
      <c r="D456" t="s">
        <v>2385</v>
      </c>
      <c r="E456">
        <v>50</v>
      </c>
      <c r="F456">
        <v>0</v>
      </c>
      <c r="G456">
        <v>0</v>
      </c>
      <c r="H456">
        <v>91</v>
      </c>
      <c r="I456">
        <v>224</v>
      </c>
      <c r="J456">
        <v>132</v>
      </c>
      <c r="K456">
        <v>0</v>
      </c>
      <c r="L456">
        <v>546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472</v>
      </c>
      <c r="S456">
        <v>0</v>
      </c>
      <c r="T456">
        <v>272</v>
      </c>
      <c r="U456">
        <v>0</v>
      </c>
      <c r="V456">
        <v>961</v>
      </c>
      <c r="W456">
        <v>0</v>
      </c>
      <c r="X456">
        <v>112</v>
      </c>
      <c r="Y456">
        <v>234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1579</v>
      </c>
      <c r="AF456">
        <v>2234</v>
      </c>
      <c r="AG456" t="s">
        <v>4640</v>
      </c>
      <c r="AH456">
        <v>12</v>
      </c>
      <c r="AI456">
        <v>22</v>
      </c>
      <c r="AJ456">
        <v>5.0164999999999997</v>
      </c>
      <c r="AK456" t="str">
        <f t="shared" si="7"/>
        <v>MR601-6200</v>
      </c>
    </row>
    <row r="457" spans="1:37" ht="15">
      <c r="A457" t="s">
        <v>2383</v>
      </c>
      <c r="B457" t="s">
        <v>2384</v>
      </c>
      <c r="C457" t="s">
        <v>1077</v>
      </c>
      <c r="D457" t="s">
        <v>2385</v>
      </c>
      <c r="E457">
        <v>50</v>
      </c>
      <c r="AG457" t="s">
        <v>4626</v>
      </c>
      <c r="AH457">
        <v>5</v>
      </c>
      <c r="AI457">
        <v>520</v>
      </c>
      <c r="AK457" t="str">
        <f t="shared" si="7"/>
        <v>MR601-6200</v>
      </c>
    </row>
    <row r="458" spans="1:37" ht="15">
      <c r="A458" t="s">
        <v>2389</v>
      </c>
      <c r="B458" t="s">
        <v>2390</v>
      </c>
      <c r="C458" t="s">
        <v>110</v>
      </c>
      <c r="D458" t="s">
        <v>2388</v>
      </c>
      <c r="E458">
        <v>50</v>
      </c>
      <c r="F458">
        <v>5.2</v>
      </c>
      <c r="G458">
        <v>0</v>
      </c>
      <c r="H458">
        <v>35</v>
      </c>
      <c r="I458">
        <v>52</v>
      </c>
      <c r="J458">
        <v>26</v>
      </c>
      <c r="K458">
        <v>724</v>
      </c>
      <c r="L458">
        <v>123</v>
      </c>
      <c r="M458">
        <v>0</v>
      </c>
      <c r="N458">
        <v>0</v>
      </c>
      <c r="O458">
        <v>0</v>
      </c>
      <c r="P458">
        <v>0</v>
      </c>
      <c r="Q458">
        <v>724</v>
      </c>
      <c r="R458">
        <v>0</v>
      </c>
      <c r="S458">
        <v>0</v>
      </c>
      <c r="T458">
        <v>105</v>
      </c>
      <c r="U458">
        <v>0</v>
      </c>
      <c r="V458">
        <v>204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309</v>
      </c>
      <c r="AF458">
        <v>761</v>
      </c>
      <c r="AG458">
        <v>5.3144</v>
      </c>
      <c r="AK458" t="str">
        <f t="shared" si="7"/>
        <v>MR602-6200</v>
      </c>
    </row>
    <row r="459" spans="1:37" ht="15">
      <c r="A459" t="s">
        <v>2405</v>
      </c>
      <c r="B459" t="s">
        <v>2406</v>
      </c>
      <c r="C459" t="s">
        <v>110</v>
      </c>
      <c r="D459" t="s">
        <v>2407</v>
      </c>
      <c r="E459">
        <v>50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348</v>
      </c>
      <c r="L459">
        <v>43</v>
      </c>
      <c r="M459">
        <v>0</v>
      </c>
      <c r="N459">
        <v>0</v>
      </c>
      <c r="O459">
        <v>0</v>
      </c>
      <c r="P459">
        <v>0</v>
      </c>
      <c r="Q459">
        <v>348</v>
      </c>
      <c r="R459">
        <v>142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169</v>
      </c>
      <c r="AG459">
        <v>6.1</v>
      </c>
      <c r="AK459" t="str">
        <f t="shared" si="7"/>
        <v>MR608-5000</v>
      </c>
    </row>
    <row r="460" spans="1:37" ht="15">
      <c r="A460" t="s">
        <v>2413</v>
      </c>
      <c r="B460" t="s">
        <v>2411</v>
      </c>
      <c r="C460" t="s">
        <v>110</v>
      </c>
      <c r="D460" t="s">
        <v>2412</v>
      </c>
      <c r="E460">
        <v>50</v>
      </c>
      <c r="F460">
        <v>0.9</v>
      </c>
      <c r="G460">
        <v>0</v>
      </c>
      <c r="H460">
        <v>87</v>
      </c>
      <c r="I460">
        <v>121</v>
      </c>
      <c r="J460">
        <v>76</v>
      </c>
      <c r="K460">
        <v>326</v>
      </c>
      <c r="L460">
        <v>80</v>
      </c>
      <c r="M460">
        <v>0</v>
      </c>
      <c r="N460">
        <v>0</v>
      </c>
      <c r="O460">
        <v>0</v>
      </c>
      <c r="P460">
        <v>0</v>
      </c>
      <c r="Q460">
        <v>326</v>
      </c>
      <c r="R460">
        <v>0</v>
      </c>
      <c r="S460">
        <v>0</v>
      </c>
      <c r="T460">
        <v>260</v>
      </c>
      <c r="U460">
        <v>0</v>
      </c>
      <c r="V460">
        <v>173</v>
      </c>
      <c r="W460">
        <v>295</v>
      </c>
      <c r="X460">
        <v>0</v>
      </c>
      <c r="Y460">
        <v>182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910</v>
      </c>
      <c r="AF460">
        <v>601</v>
      </c>
      <c r="AG460">
        <v>6.1</v>
      </c>
      <c r="AK460" t="str">
        <f t="shared" si="7"/>
        <v>MR701-6200</v>
      </c>
    </row>
    <row r="461" spans="1:37" ht="15">
      <c r="A461" t="s">
        <v>2417</v>
      </c>
      <c r="B461" t="s">
        <v>2415</v>
      </c>
      <c r="C461" t="s">
        <v>1077</v>
      </c>
      <c r="D461" t="s">
        <v>2416</v>
      </c>
      <c r="E461">
        <v>50</v>
      </c>
      <c r="F461">
        <v>0</v>
      </c>
      <c r="G461">
        <v>0</v>
      </c>
      <c r="H461">
        <v>0</v>
      </c>
      <c r="I461">
        <v>50</v>
      </c>
      <c r="J461">
        <v>36</v>
      </c>
      <c r="K461">
        <v>520</v>
      </c>
      <c r="L461">
        <v>91</v>
      </c>
      <c r="M461">
        <v>0</v>
      </c>
      <c r="N461">
        <v>0</v>
      </c>
      <c r="O461">
        <v>0</v>
      </c>
      <c r="P461">
        <v>0</v>
      </c>
      <c r="Q461">
        <v>520</v>
      </c>
      <c r="R461">
        <v>0</v>
      </c>
      <c r="S461">
        <v>0</v>
      </c>
      <c r="T461">
        <v>0</v>
      </c>
      <c r="U461">
        <v>0</v>
      </c>
      <c r="V461">
        <v>298</v>
      </c>
      <c r="W461">
        <v>0</v>
      </c>
      <c r="X461">
        <v>0</v>
      </c>
      <c r="Y461">
        <v>134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432</v>
      </c>
      <c r="AF461">
        <v>1098</v>
      </c>
      <c r="AG461" t="s">
        <v>4641</v>
      </c>
      <c r="AH461">
        <v>5</v>
      </c>
      <c r="AI461">
        <v>66</v>
      </c>
      <c r="AJ461">
        <v>5.4774000000000003</v>
      </c>
      <c r="AK461" t="str">
        <f t="shared" si="7"/>
        <v>MR702-6200</v>
      </c>
    </row>
    <row r="462" spans="1:37" ht="15">
      <c r="A462" t="s">
        <v>2423</v>
      </c>
      <c r="B462" t="s">
        <v>2424</v>
      </c>
      <c r="C462" t="s">
        <v>1077</v>
      </c>
      <c r="E462">
        <v>50</v>
      </c>
      <c r="F462">
        <v>0.6</v>
      </c>
      <c r="G462">
        <v>0</v>
      </c>
      <c r="H462">
        <v>286</v>
      </c>
      <c r="I462">
        <v>1080</v>
      </c>
      <c r="J462">
        <v>540</v>
      </c>
      <c r="K462">
        <v>656</v>
      </c>
      <c r="L462">
        <v>103</v>
      </c>
      <c r="M462">
        <v>0</v>
      </c>
      <c r="N462">
        <v>0</v>
      </c>
      <c r="O462">
        <v>0</v>
      </c>
      <c r="P462">
        <v>0</v>
      </c>
      <c r="Q462">
        <v>656</v>
      </c>
      <c r="R462">
        <v>290</v>
      </c>
      <c r="S462">
        <v>0</v>
      </c>
      <c r="T462">
        <v>0</v>
      </c>
      <c r="U462">
        <v>858</v>
      </c>
      <c r="V462">
        <v>4135</v>
      </c>
      <c r="W462">
        <v>1486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6479</v>
      </c>
      <c r="AF462">
        <v>62</v>
      </c>
      <c r="AG462" t="s">
        <v>4642</v>
      </c>
      <c r="AH462">
        <v>3</v>
      </c>
      <c r="AI462">
        <v>2</v>
      </c>
      <c r="AJ462">
        <v>5.2004000000000001</v>
      </c>
      <c r="AK462" t="str">
        <f t="shared" si="7"/>
        <v>MW580-5000</v>
      </c>
    </row>
    <row r="463" spans="1:37" ht="15">
      <c r="A463" t="s">
        <v>2425</v>
      </c>
      <c r="B463" t="s">
        <v>2424</v>
      </c>
      <c r="C463" t="s">
        <v>110</v>
      </c>
      <c r="E463">
        <v>50</v>
      </c>
      <c r="F463">
        <v>0</v>
      </c>
      <c r="G463">
        <v>0</v>
      </c>
      <c r="H463">
        <v>67</v>
      </c>
      <c r="I463">
        <v>34</v>
      </c>
      <c r="J463">
        <v>17</v>
      </c>
      <c r="K463">
        <v>0</v>
      </c>
      <c r="L463">
        <v>17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202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202</v>
      </c>
      <c r="AF463">
        <v>0</v>
      </c>
      <c r="AG463">
        <v>6.1</v>
      </c>
      <c r="AK463" t="str">
        <f t="shared" si="7"/>
        <v>MW580-6200</v>
      </c>
    </row>
    <row r="464" spans="1:37" ht="15">
      <c r="A464" t="s">
        <v>2440</v>
      </c>
      <c r="B464" t="s">
        <v>2441</v>
      </c>
      <c r="C464" t="s">
        <v>110</v>
      </c>
      <c r="D464" t="s">
        <v>2439</v>
      </c>
      <c r="E464">
        <v>50</v>
      </c>
      <c r="F464">
        <v>0</v>
      </c>
      <c r="G464">
        <v>0</v>
      </c>
      <c r="H464">
        <v>94</v>
      </c>
      <c r="I464">
        <v>167</v>
      </c>
      <c r="J464">
        <v>205</v>
      </c>
      <c r="K464">
        <v>0</v>
      </c>
      <c r="L464">
        <v>102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282</v>
      </c>
      <c r="U464">
        <v>0</v>
      </c>
      <c r="V464">
        <v>0</v>
      </c>
      <c r="W464">
        <v>0</v>
      </c>
      <c r="X464">
        <v>717</v>
      </c>
      <c r="Y464">
        <v>210</v>
      </c>
      <c r="Z464">
        <v>308</v>
      </c>
      <c r="AA464">
        <v>127</v>
      </c>
      <c r="AB464">
        <v>334</v>
      </c>
      <c r="AC464">
        <v>288</v>
      </c>
      <c r="AD464">
        <v>198</v>
      </c>
      <c r="AE464">
        <v>2464</v>
      </c>
      <c r="AF464">
        <v>1355</v>
      </c>
      <c r="AG464">
        <v>6.3342999999999998</v>
      </c>
      <c r="AK464" t="str">
        <f t="shared" si="7"/>
        <v>MXT03-6200</v>
      </c>
    </row>
    <row r="465" spans="1:37" ht="15">
      <c r="A465" t="s">
        <v>2451</v>
      </c>
      <c r="B465" t="s">
        <v>2452</v>
      </c>
      <c r="C465" t="s">
        <v>318</v>
      </c>
      <c r="D465" t="s">
        <v>2453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291</v>
      </c>
      <c r="L465">
        <v>23</v>
      </c>
      <c r="M465">
        <v>0</v>
      </c>
      <c r="N465">
        <v>0</v>
      </c>
      <c r="O465">
        <v>0</v>
      </c>
      <c r="P465">
        <v>0</v>
      </c>
      <c r="Q465">
        <v>291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287</v>
      </c>
      <c r="AG465">
        <v>8.2992000000000008</v>
      </c>
      <c r="AK465" t="str">
        <f t="shared" si="7"/>
        <v>PO701-5000</v>
      </c>
    </row>
    <row r="466" spans="1:37" ht="15">
      <c r="A466" t="s">
        <v>2454</v>
      </c>
      <c r="B466" t="s">
        <v>2452</v>
      </c>
      <c r="C466" t="s">
        <v>318</v>
      </c>
      <c r="D466" t="s">
        <v>2453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176</v>
      </c>
      <c r="L466">
        <v>53</v>
      </c>
      <c r="M466">
        <v>0</v>
      </c>
      <c r="N466">
        <v>0</v>
      </c>
      <c r="O466">
        <v>0</v>
      </c>
      <c r="P466">
        <v>0</v>
      </c>
      <c r="Q466">
        <v>176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120</v>
      </c>
      <c r="AG466">
        <v>8.2992000000000008</v>
      </c>
      <c r="AK466" t="str">
        <f t="shared" si="7"/>
        <v>PO701-6200</v>
      </c>
    </row>
    <row r="467" spans="1:37" ht="15">
      <c r="A467" t="s">
        <v>2467</v>
      </c>
      <c r="B467" t="s">
        <v>2468</v>
      </c>
      <c r="C467" t="s">
        <v>329</v>
      </c>
      <c r="D467" t="s">
        <v>2068</v>
      </c>
      <c r="E467">
        <v>55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350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350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J467">
        <v>6.1289999999999996</v>
      </c>
      <c r="AK467" t="str">
        <f t="shared" si="7"/>
        <v>PZ401-6200</v>
      </c>
    </row>
    <row r="468" spans="1:37" ht="15">
      <c r="A468" t="s">
        <v>2500</v>
      </c>
      <c r="B468" t="s">
        <v>1484</v>
      </c>
      <c r="C468" t="s">
        <v>68</v>
      </c>
      <c r="D468" t="s">
        <v>2499</v>
      </c>
      <c r="E468">
        <v>65</v>
      </c>
      <c r="F468">
        <v>0.7</v>
      </c>
      <c r="G468">
        <v>0</v>
      </c>
      <c r="H468">
        <v>97</v>
      </c>
      <c r="I468">
        <v>137</v>
      </c>
      <c r="J468">
        <v>123</v>
      </c>
      <c r="K468">
        <v>254</v>
      </c>
      <c r="L468">
        <v>55</v>
      </c>
      <c r="M468">
        <v>0</v>
      </c>
      <c r="N468">
        <v>0</v>
      </c>
      <c r="O468">
        <v>0</v>
      </c>
      <c r="P468">
        <v>0</v>
      </c>
      <c r="Q468">
        <v>254</v>
      </c>
      <c r="R468">
        <v>453</v>
      </c>
      <c r="S468">
        <v>0</v>
      </c>
      <c r="T468">
        <v>0</v>
      </c>
      <c r="U468">
        <v>292</v>
      </c>
      <c r="V468">
        <v>530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207</v>
      </c>
      <c r="AD468">
        <v>451</v>
      </c>
      <c r="AE468">
        <v>1480</v>
      </c>
      <c r="AF468">
        <v>1838</v>
      </c>
      <c r="AG468">
        <v>7.5875000000000004</v>
      </c>
      <c r="AK468" t="str">
        <f t="shared" si="7"/>
        <v>S1015-6200</v>
      </c>
    </row>
    <row r="469" spans="1:37" ht="15">
      <c r="A469" t="s">
        <v>2515</v>
      </c>
      <c r="B469" t="s">
        <v>2513</v>
      </c>
      <c r="C469" t="s">
        <v>68</v>
      </c>
      <c r="D469" t="s">
        <v>2514</v>
      </c>
      <c r="E469">
        <v>80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179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179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J469">
        <v>3.8744999999999998</v>
      </c>
      <c r="AK469" t="str">
        <f t="shared" si="7"/>
        <v>S2085-6200</v>
      </c>
    </row>
    <row r="470" spans="1:37" ht="15">
      <c r="A470" t="s">
        <v>2520</v>
      </c>
      <c r="B470" t="s">
        <v>2521</v>
      </c>
      <c r="C470" t="s">
        <v>267</v>
      </c>
      <c r="E470">
        <v>50</v>
      </c>
      <c r="F470">
        <v>0</v>
      </c>
      <c r="G470">
        <v>0</v>
      </c>
      <c r="H470">
        <v>0</v>
      </c>
      <c r="I470">
        <v>35</v>
      </c>
      <c r="J470">
        <v>24</v>
      </c>
      <c r="K470">
        <v>160</v>
      </c>
      <c r="L470">
        <v>90</v>
      </c>
      <c r="M470">
        <v>0</v>
      </c>
      <c r="N470">
        <v>0</v>
      </c>
      <c r="O470">
        <v>0</v>
      </c>
      <c r="P470">
        <v>0</v>
      </c>
      <c r="Q470">
        <v>160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212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78</v>
      </c>
      <c r="AE470">
        <v>290</v>
      </c>
      <c r="AF470">
        <v>0</v>
      </c>
      <c r="AJ470">
        <v>3.456</v>
      </c>
      <c r="AK470" t="str">
        <f t="shared" si="7"/>
        <v>S2115-6200</v>
      </c>
    </row>
    <row r="471" spans="1:37" ht="15">
      <c r="A471" t="s">
        <v>2530</v>
      </c>
      <c r="B471" t="s">
        <v>2531</v>
      </c>
      <c r="C471" t="s">
        <v>267</v>
      </c>
      <c r="D471" t="s">
        <v>2532</v>
      </c>
      <c r="E471">
        <v>50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3.3279999999999998</v>
      </c>
      <c r="AK471" t="str">
        <f t="shared" si="7"/>
        <v>S3069-5000</v>
      </c>
    </row>
    <row r="472" spans="1:37" ht="15">
      <c r="A472" t="s">
        <v>2538</v>
      </c>
      <c r="B472" t="s">
        <v>2539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74</v>
      </c>
      <c r="L472">
        <v>30</v>
      </c>
      <c r="M472">
        <v>0</v>
      </c>
      <c r="N472">
        <v>0</v>
      </c>
      <c r="O472">
        <v>0</v>
      </c>
      <c r="P472">
        <v>0</v>
      </c>
      <c r="Q472">
        <v>74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52</v>
      </c>
      <c r="AG472">
        <v>6.6066000000000003</v>
      </c>
      <c r="AK472" t="str">
        <f t="shared" si="7"/>
        <v>S3070-6200</v>
      </c>
    </row>
    <row r="473" spans="1:37" ht="15">
      <c r="A473" t="s">
        <v>2552</v>
      </c>
      <c r="B473" t="s">
        <v>2553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40</v>
      </c>
      <c r="J473">
        <v>28</v>
      </c>
      <c r="K473">
        <v>102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102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144</v>
      </c>
      <c r="X473">
        <v>96</v>
      </c>
      <c r="Y473">
        <v>0</v>
      </c>
      <c r="Z473">
        <v>100</v>
      </c>
      <c r="AA473">
        <v>0</v>
      </c>
      <c r="AB473">
        <v>0</v>
      </c>
      <c r="AC473">
        <v>0</v>
      </c>
      <c r="AD473">
        <v>0</v>
      </c>
      <c r="AE473">
        <v>340</v>
      </c>
      <c r="AF473">
        <v>721</v>
      </c>
      <c r="AG473">
        <v>8.0500000000000007</v>
      </c>
      <c r="AK473" t="str">
        <f t="shared" si="7"/>
        <v>S5059-6200</v>
      </c>
    </row>
    <row r="474" spans="1:37" ht="15">
      <c r="A474" t="s">
        <v>6351</v>
      </c>
      <c r="B474" t="s">
        <v>4643</v>
      </c>
      <c r="C474" t="s">
        <v>101</v>
      </c>
      <c r="E474">
        <v>74</v>
      </c>
      <c r="F474">
        <v>0</v>
      </c>
      <c r="G474">
        <v>0</v>
      </c>
      <c r="H474">
        <v>0</v>
      </c>
      <c r="I474">
        <v>65</v>
      </c>
      <c r="J474">
        <v>96</v>
      </c>
      <c r="K474">
        <v>3039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3039</v>
      </c>
      <c r="R474">
        <v>0</v>
      </c>
      <c r="S474">
        <v>0</v>
      </c>
      <c r="T474">
        <v>0</v>
      </c>
      <c r="U474">
        <v>0</v>
      </c>
      <c r="V474">
        <v>391</v>
      </c>
      <c r="W474">
        <v>0</v>
      </c>
      <c r="X474">
        <v>0</v>
      </c>
      <c r="Y474">
        <v>0</v>
      </c>
      <c r="Z474">
        <v>0</v>
      </c>
      <c r="AA474">
        <v>761</v>
      </c>
      <c r="AB474">
        <v>0</v>
      </c>
      <c r="AC474">
        <v>0</v>
      </c>
      <c r="AD474">
        <v>0</v>
      </c>
      <c r="AE474">
        <v>1152</v>
      </c>
      <c r="AF474">
        <v>0</v>
      </c>
      <c r="AJ474">
        <v>3.0169999999999999</v>
      </c>
      <c r="AK474" t="str">
        <f t="shared" si="7"/>
        <v>S7049-5000</v>
      </c>
    </row>
    <row r="475" spans="1:37" ht="15">
      <c r="A475" t="s">
        <v>6352</v>
      </c>
      <c r="B475" t="s">
        <v>4643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10948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10948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3.9767000000000001</v>
      </c>
      <c r="AK475" t="str">
        <f t="shared" si="7"/>
        <v>S7049-6200</v>
      </c>
    </row>
    <row r="476" spans="1:37" ht="15">
      <c r="A476" t="s">
        <v>2587</v>
      </c>
      <c r="B476" t="s">
        <v>2586</v>
      </c>
      <c r="C476" t="s">
        <v>267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230</v>
      </c>
      <c r="L476">
        <v>81</v>
      </c>
      <c r="M476">
        <v>0</v>
      </c>
      <c r="N476">
        <v>0</v>
      </c>
      <c r="O476">
        <v>0</v>
      </c>
      <c r="P476">
        <v>0</v>
      </c>
      <c r="Q476">
        <v>230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7.1687000000000003</v>
      </c>
      <c r="AK476" t="str">
        <f t="shared" si="7"/>
        <v>SB030-6200</v>
      </c>
    </row>
    <row r="477" spans="1:37" ht="15">
      <c r="A477" t="s">
        <v>2593</v>
      </c>
      <c r="B477" t="s">
        <v>2594</v>
      </c>
      <c r="C477" t="s">
        <v>68</v>
      </c>
      <c r="D477" t="s">
        <v>2595</v>
      </c>
      <c r="E477">
        <v>65</v>
      </c>
      <c r="F477">
        <v>0</v>
      </c>
      <c r="G477">
        <v>0</v>
      </c>
      <c r="H477">
        <v>0</v>
      </c>
      <c r="I477">
        <v>18</v>
      </c>
      <c r="J477">
        <v>9</v>
      </c>
      <c r="K477">
        <v>58</v>
      </c>
      <c r="L477">
        <v>48</v>
      </c>
      <c r="M477">
        <v>0</v>
      </c>
      <c r="N477">
        <v>0</v>
      </c>
      <c r="O477">
        <v>0</v>
      </c>
      <c r="P477">
        <v>0</v>
      </c>
      <c r="Q477">
        <v>58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106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106</v>
      </c>
      <c r="AF477">
        <v>0</v>
      </c>
      <c r="AG477">
        <v>4.9000000000000004</v>
      </c>
      <c r="AK477" t="str">
        <f t="shared" si="7"/>
        <v>SB322-5000</v>
      </c>
    </row>
    <row r="478" spans="1:37" ht="15">
      <c r="A478" t="s">
        <v>2657</v>
      </c>
      <c r="B478" t="s">
        <v>2658</v>
      </c>
      <c r="C478" t="s">
        <v>68</v>
      </c>
      <c r="E478">
        <v>65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152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152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180</v>
      </c>
      <c r="AG478">
        <v>4.4554999999999998</v>
      </c>
      <c r="AK478" t="str">
        <f t="shared" si="7"/>
        <v>SN250-6200</v>
      </c>
    </row>
    <row r="479" spans="1:37" ht="15">
      <c r="A479" t="s">
        <v>2667</v>
      </c>
      <c r="B479" t="s">
        <v>2668</v>
      </c>
      <c r="C479" t="s">
        <v>267</v>
      </c>
      <c r="D479" t="s">
        <v>2666</v>
      </c>
      <c r="E479">
        <v>65</v>
      </c>
      <c r="F479">
        <v>0</v>
      </c>
      <c r="G479">
        <v>0</v>
      </c>
      <c r="H479">
        <v>0</v>
      </c>
      <c r="I479">
        <v>70</v>
      </c>
      <c r="J479">
        <v>122</v>
      </c>
      <c r="K479">
        <v>0</v>
      </c>
      <c r="L479">
        <v>108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195</v>
      </c>
      <c r="S479">
        <v>0</v>
      </c>
      <c r="T479">
        <v>0</v>
      </c>
      <c r="U479">
        <v>0</v>
      </c>
      <c r="V479">
        <v>0</v>
      </c>
      <c r="W479">
        <v>417</v>
      </c>
      <c r="X479">
        <v>0</v>
      </c>
      <c r="Y479">
        <v>0</v>
      </c>
      <c r="Z479">
        <v>146</v>
      </c>
      <c r="AA479">
        <v>0</v>
      </c>
      <c r="AB479">
        <v>0</v>
      </c>
      <c r="AC479">
        <v>0</v>
      </c>
      <c r="AD479">
        <v>895</v>
      </c>
      <c r="AE479">
        <v>1458</v>
      </c>
      <c r="AF479">
        <v>1445</v>
      </c>
      <c r="AG479">
        <v>3.7187000000000001</v>
      </c>
      <c r="AK479" t="str">
        <f t="shared" si="7"/>
        <v>SN284-6200</v>
      </c>
    </row>
    <row r="480" spans="1:37" ht="15">
      <c r="A480" t="s">
        <v>2681</v>
      </c>
      <c r="B480" t="s">
        <v>2682</v>
      </c>
      <c r="C480" t="s">
        <v>267</v>
      </c>
      <c r="E480">
        <v>65</v>
      </c>
      <c r="F480">
        <v>0</v>
      </c>
      <c r="G480">
        <v>0</v>
      </c>
      <c r="H480">
        <v>0</v>
      </c>
      <c r="I480">
        <v>0</v>
      </c>
      <c r="J480">
        <v>10</v>
      </c>
      <c r="K480">
        <v>295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295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115</v>
      </c>
      <c r="AB480">
        <v>0</v>
      </c>
      <c r="AC480">
        <v>0</v>
      </c>
      <c r="AD480">
        <v>0</v>
      </c>
      <c r="AE480">
        <v>115</v>
      </c>
      <c r="AF480">
        <v>427</v>
      </c>
      <c r="AG480">
        <v>8.9499999999999993</v>
      </c>
      <c r="AK480" t="str">
        <f t="shared" si="7"/>
        <v>SO330-6200</v>
      </c>
    </row>
    <row r="481" spans="1:37" ht="15">
      <c r="A481" t="s">
        <v>2683</v>
      </c>
      <c r="B481" t="s">
        <v>2684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215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215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J481">
        <v>2.5874999999999999</v>
      </c>
      <c r="AK481" t="str">
        <f t="shared" si="7"/>
        <v>SP417-5000</v>
      </c>
    </row>
    <row r="482" spans="1:37" ht="15">
      <c r="A482" t="s">
        <v>2686</v>
      </c>
      <c r="B482" t="s">
        <v>2687</v>
      </c>
      <c r="C482" t="s">
        <v>1077</v>
      </c>
      <c r="D482" t="s">
        <v>2688</v>
      </c>
      <c r="E482">
        <v>68</v>
      </c>
      <c r="F482">
        <v>0</v>
      </c>
      <c r="G482">
        <v>0</v>
      </c>
      <c r="H482">
        <v>0</v>
      </c>
      <c r="I482">
        <v>31</v>
      </c>
      <c r="J482">
        <v>85</v>
      </c>
      <c r="K482">
        <v>934</v>
      </c>
      <c r="L482">
        <v>78</v>
      </c>
      <c r="M482">
        <v>0</v>
      </c>
      <c r="N482">
        <v>0</v>
      </c>
      <c r="O482">
        <v>0</v>
      </c>
      <c r="P482">
        <v>0</v>
      </c>
      <c r="Q482">
        <v>934</v>
      </c>
      <c r="R482">
        <v>0</v>
      </c>
      <c r="S482">
        <v>0</v>
      </c>
      <c r="T482">
        <v>0</v>
      </c>
      <c r="U482">
        <v>0</v>
      </c>
      <c r="V482">
        <v>186</v>
      </c>
      <c r="W482">
        <v>0</v>
      </c>
      <c r="X482">
        <v>0</v>
      </c>
      <c r="Y482">
        <v>0</v>
      </c>
      <c r="Z482">
        <v>829</v>
      </c>
      <c r="AA482">
        <v>0</v>
      </c>
      <c r="AB482">
        <v>0</v>
      </c>
      <c r="AC482">
        <v>0</v>
      </c>
      <c r="AD482">
        <v>0</v>
      </c>
      <c r="AE482">
        <v>1015</v>
      </c>
      <c r="AF482">
        <v>5519</v>
      </c>
      <c r="AG482" t="s">
        <v>4644</v>
      </c>
      <c r="AH482">
        <v>3</v>
      </c>
      <c r="AI482">
        <v>17</v>
      </c>
      <c r="AJ482">
        <v>4.6363000000000003</v>
      </c>
      <c r="AK482" t="str">
        <f t="shared" si="7"/>
        <v>SR127-5000</v>
      </c>
    </row>
    <row r="483" spans="1:37" ht="15">
      <c r="A483" t="s">
        <v>2686</v>
      </c>
      <c r="B483" t="s">
        <v>2687</v>
      </c>
      <c r="C483" t="s">
        <v>1077</v>
      </c>
      <c r="D483" t="s">
        <v>2688</v>
      </c>
      <c r="E483">
        <v>68</v>
      </c>
      <c r="AG483" t="s">
        <v>4645</v>
      </c>
      <c r="AH483">
        <v>2</v>
      </c>
      <c r="AI483">
        <v>373</v>
      </c>
      <c r="AK483" t="str">
        <f t="shared" si="7"/>
        <v>SR127-5000</v>
      </c>
    </row>
    <row r="484" spans="1:37" ht="15">
      <c r="A484" t="s">
        <v>2689</v>
      </c>
      <c r="B484" t="s">
        <v>2690</v>
      </c>
      <c r="C484" t="s">
        <v>1077</v>
      </c>
      <c r="D484" t="s">
        <v>2688</v>
      </c>
      <c r="E484">
        <v>68</v>
      </c>
      <c r="F484">
        <v>0</v>
      </c>
      <c r="G484">
        <v>0</v>
      </c>
      <c r="H484">
        <v>0</v>
      </c>
      <c r="I484">
        <v>0</v>
      </c>
      <c r="J484">
        <v>24</v>
      </c>
      <c r="K484">
        <v>2292</v>
      </c>
      <c r="L484">
        <v>260</v>
      </c>
      <c r="M484">
        <v>0</v>
      </c>
      <c r="N484">
        <v>0</v>
      </c>
      <c r="O484">
        <v>0</v>
      </c>
      <c r="P484">
        <v>0</v>
      </c>
      <c r="Q484">
        <v>2292</v>
      </c>
      <c r="R484">
        <v>704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292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292</v>
      </c>
      <c r="AF484">
        <v>2967</v>
      </c>
      <c r="AG484" t="s">
        <v>4646</v>
      </c>
      <c r="AH484">
        <v>3</v>
      </c>
      <c r="AI484">
        <v>57</v>
      </c>
      <c r="AJ484">
        <v>4.3249000000000004</v>
      </c>
      <c r="AK484" t="str">
        <f t="shared" si="7"/>
        <v>SR127-6200</v>
      </c>
    </row>
    <row r="485" spans="1:37" ht="15">
      <c r="A485" t="s">
        <v>2695</v>
      </c>
      <c r="B485" t="s">
        <v>2696</v>
      </c>
      <c r="C485" t="s">
        <v>267</v>
      </c>
      <c r="E485">
        <v>50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108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108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6.2009999999999996</v>
      </c>
      <c r="AK485" t="str">
        <f t="shared" si="7"/>
        <v>SR510-5000</v>
      </c>
    </row>
    <row r="486" spans="1:37" ht="15">
      <c r="A486" t="s">
        <v>2702</v>
      </c>
      <c r="B486" t="s">
        <v>2703</v>
      </c>
      <c r="C486" t="s">
        <v>68</v>
      </c>
      <c r="D486" t="s">
        <v>2704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18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416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</v>
      </c>
      <c r="Z486">
        <v>0</v>
      </c>
      <c r="AA486">
        <v>0</v>
      </c>
      <c r="AB486">
        <v>213</v>
      </c>
      <c r="AC486">
        <v>0</v>
      </c>
      <c r="AD486">
        <v>0</v>
      </c>
      <c r="AE486">
        <v>221</v>
      </c>
      <c r="AF486">
        <v>619</v>
      </c>
      <c r="AG486">
        <v>5.0076000000000001</v>
      </c>
      <c r="AK486" t="str">
        <f t="shared" si="7"/>
        <v>ST003-5000</v>
      </c>
    </row>
    <row r="487" spans="1:37" ht="15">
      <c r="A487" t="s">
        <v>2706</v>
      </c>
      <c r="B487" t="s">
        <v>2707</v>
      </c>
      <c r="C487" t="s">
        <v>1077</v>
      </c>
      <c r="E487">
        <v>65</v>
      </c>
      <c r="F487">
        <v>-0.3</v>
      </c>
      <c r="G487">
        <v>228</v>
      </c>
      <c r="H487">
        <v>165</v>
      </c>
      <c r="I487">
        <v>115</v>
      </c>
      <c r="J487">
        <v>176</v>
      </c>
      <c r="K487">
        <v>0</v>
      </c>
      <c r="L487">
        <v>53</v>
      </c>
      <c r="M487">
        <v>0</v>
      </c>
      <c r="N487">
        <v>190</v>
      </c>
      <c r="O487">
        <v>0</v>
      </c>
      <c r="P487">
        <v>0</v>
      </c>
      <c r="Q487">
        <v>-190</v>
      </c>
      <c r="R487">
        <v>0</v>
      </c>
      <c r="S487">
        <v>360</v>
      </c>
      <c r="T487">
        <v>0</v>
      </c>
      <c r="U487">
        <v>135</v>
      </c>
      <c r="V487">
        <v>0</v>
      </c>
      <c r="W487">
        <v>195</v>
      </c>
      <c r="X487">
        <v>0</v>
      </c>
      <c r="Y487">
        <v>0</v>
      </c>
      <c r="Z487">
        <v>297</v>
      </c>
      <c r="AA487">
        <v>460</v>
      </c>
      <c r="AB487">
        <v>663</v>
      </c>
      <c r="AC487">
        <v>0</v>
      </c>
      <c r="AD487">
        <v>0</v>
      </c>
      <c r="AE487">
        <v>2110</v>
      </c>
      <c r="AF487">
        <v>1458</v>
      </c>
      <c r="AG487" t="s">
        <v>7666</v>
      </c>
      <c r="AH487">
        <v>6</v>
      </c>
      <c r="AI487">
        <v>206</v>
      </c>
      <c r="AJ487">
        <v>4.1654</v>
      </c>
      <c r="AK487" t="str">
        <f t="shared" si="7"/>
        <v>ST012-5000</v>
      </c>
    </row>
    <row r="488" spans="1:37" ht="15">
      <c r="A488" t="s">
        <v>2708</v>
      </c>
      <c r="B488" t="s">
        <v>2709</v>
      </c>
      <c r="C488" t="s">
        <v>68</v>
      </c>
      <c r="E488">
        <v>65</v>
      </c>
      <c r="F488">
        <v>3.9</v>
      </c>
      <c r="G488">
        <v>0</v>
      </c>
      <c r="H488">
        <v>99</v>
      </c>
      <c r="I488">
        <v>49</v>
      </c>
      <c r="J488">
        <v>44</v>
      </c>
      <c r="K488">
        <v>1535</v>
      </c>
      <c r="L488">
        <v>96</v>
      </c>
      <c r="M488">
        <v>0</v>
      </c>
      <c r="N488">
        <v>0</v>
      </c>
      <c r="O488">
        <v>0</v>
      </c>
      <c r="P488">
        <v>0</v>
      </c>
      <c r="Q488">
        <v>1535</v>
      </c>
      <c r="R488">
        <v>0</v>
      </c>
      <c r="S488">
        <v>221</v>
      </c>
      <c r="T488">
        <v>75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226</v>
      </c>
      <c r="AE488">
        <v>522</v>
      </c>
      <c r="AF488">
        <v>236</v>
      </c>
      <c r="AG488">
        <v>2.3007</v>
      </c>
      <c r="AK488" t="str">
        <f t="shared" si="7"/>
        <v>ST012-6200</v>
      </c>
    </row>
    <row r="489" spans="1:37" ht="15">
      <c r="A489" t="s">
        <v>2712</v>
      </c>
      <c r="B489" t="s">
        <v>2713</v>
      </c>
      <c r="C489" t="s">
        <v>1077</v>
      </c>
      <c r="D489" t="s">
        <v>2453</v>
      </c>
      <c r="E489">
        <v>65</v>
      </c>
      <c r="F489">
        <v>0</v>
      </c>
      <c r="G489">
        <v>0</v>
      </c>
      <c r="H489">
        <v>0</v>
      </c>
      <c r="I489">
        <v>76</v>
      </c>
      <c r="J489">
        <v>70</v>
      </c>
      <c r="K489">
        <v>248</v>
      </c>
      <c r="L489">
        <v>121</v>
      </c>
      <c r="M489">
        <v>0</v>
      </c>
      <c r="N489">
        <v>0</v>
      </c>
      <c r="O489">
        <v>0</v>
      </c>
      <c r="P489">
        <v>0</v>
      </c>
      <c r="Q489">
        <v>248</v>
      </c>
      <c r="R489">
        <v>360</v>
      </c>
      <c r="S489">
        <v>0</v>
      </c>
      <c r="T489">
        <v>0</v>
      </c>
      <c r="U489">
        <v>0</v>
      </c>
      <c r="V489">
        <v>454</v>
      </c>
      <c r="W489">
        <v>0</v>
      </c>
      <c r="X489">
        <v>0</v>
      </c>
      <c r="Y489">
        <v>0</v>
      </c>
      <c r="Z489">
        <v>178</v>
      </c>
      <c r="AA489">
        <v>0</v>
      </c>
      <c r="AB489">
        <v>206</v>
      </c>
      <c r="AC489">
        <v>0</v>
      </c>
      <c r="AD489">
        <v>0</v>
      </c>
      <c r="AE489">
        <v>838</v>
      </c>
      <c r="AF489">
        <v>505</v>
      </c>
      <c r="AG489" t="s">
        <v>4647</v>
      </c>
      <c r="AH489">
        <v>7</v>
      </c>
      <c r="AI489">
        <v>628</v>
      </c>
      <c r="AJ489">
        <v>4.9116999999999997</v>
      </c>
      <c r="AK489" t="str">
        <f t="shared" si="7"/>
        <v>ST014-6200</v>
      </c>
    </row>
    <row r="490" spans="1:37" ht="15">
      <c r="A490" t="s">
        <v>2722</v>
      </c>
      <c r="B490" t="s">
        <v>2723</v>
      </c>
      <c r="C490" t="s">
        <v>68</v>
      </c>
      <c r="D490" t="s">
        <v>2724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25</v>
      </c>
      <c r="K490">
        <v>155</v>
      </c>
      <c r="L490">
        <v>78</v>
      </c>
      <c r="M490">
        <v>0</v>
      </c>
      <c r="N490">
        <v>0</v>
      </c>
      <c r="O490">
        <v>0</v>
      </c>
      <c r="P490">
        <v>0</v>
      </c>
      <c r="Q490">
        <v>155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81</v>
      </c>
      <c r="Z490">
        <v>0</v>
      </c>
      <c r="AA490">
        <v>0</v>
      </c>
      <c r="AB490">
        <v>94</v>
      </c>
      <c r="AC490">
        <v>124</v>
      </c>
      <c r="AD490">
        <v>0</v>
      </c>
      <c r="AE490">
        <v>299</v>
      </c>
      <c r="AF490">
        <v>469</v>
      </c>
      <c r="AG490">
        <v>4.0602999999999998</v>
      </c>
      <c r="AK490" t="str">
        <f t="shared" si="7"/>
        <v>ST033-5000</v>
      </c>
    </row>
    <row r="491" spans="1:37" ht="15">
      <c r="A491" t="s">
        <v>2725</v>
      </c>
      <c r="B491" t="s">
        <v>2726</v>
      </c>
      <c r="C491" t="s">
        <v>68</v>
      </c>
      <c r="D491" t="s">
        <v>2727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309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309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1718</v>
      </c>
      <c r="AG491">
        <v>4.3624000000000001</v>
      </c>
      <c r="AK491" t="str">
        <f t="shared" si="7"/>
        <v>ST033-6200</v>
      </c>
    </row>
    <row r="492" spans="1:37" ht="15">
      <c r="A492" t="s">
        <v>2734</v>
      </c>
      <c r="B492" t="s">
        <v>2735</v>
      </c>
      <c r="C492" t="s">
        <v>68</v>
      </c>
      <c r="E492">
        <v>65</v>
      </c>
      <c r="F492">
        <v>-1.9</v>
      </c>
      <c r="G492">
        <v>743</v>
      </c>
      <c r="H492">
        <v>61</v>
      </c>
      <c r="I492">
        <v>31</v>
      </c>
      <c r="J492">
        <v>65</v>
      </c>
      <c r="K492">
        <v>150</v>
      </c>
      <c r="L492">
        <v>146</v>
      </c>
      <c r="M492">
        <v>0</v>
      </c>
      <c r="N492">
        <v>619</v>
      </c>
      <c r="O492">
        <v>0</v>
      </c>
      <c r="P492">
        <v>0</v>
      </c>
      <c r="Q492">
        <v>-469</v>
      </c>
      <c r="R492">
        <v>666</v>
      </c>
      <c r="S492">
        <v>0</v>
      </c>
      <c r="T492">
        <v>183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257</v>
      </c>
      <c r="AA492">
        <v>0</v>
      </c>
      <c r="AB492">
        <v>337</v>
      </c>
      <c r="AC492">
        <v>0</v>
      </c>
      <c r="AD492">
        <v>0</v>
      </c>
      <c r="AE492">
        <v>777</v>
      </c>
      <c r="AF492">
        <v>112</v>
      </c>
      <c r="AG492">
        <v>3.6082999999999998</v>
      </c>
      <c r="AK492" t="str">
        <f t="shared" si="7"/>
        <v>ST052-6200</v>
      </c>
    </row>
    <row r="493" spans="1:37" ht="15">
      <c r="A493" t="s">
        <v>2736</v>
      </c>
      <c r="B493" t="s">
        <v>2737</v>
      </c>
      <c r="C493" t="s">
        <v>1077</v>
      </c>
      <c r="D493" t="s">
        <v>2738</v>
      </c>
      <c r="E493">
        <v>65</v>
      </c>
      <c r="F493">
        <v>0</v>
      </c>
      <c r="G493">
        <v>0</v>
      </c>
      <c r="H493">
        <v>0</v>
      </c>
      <c r="I493">
        <v>186</v>
      </c>
      <c r="J493">
        <v>190</v>
      </c>
      <c r="K493">
        <v>511</v>
      </c>
      <c r="L493">
        <v>22</v>
      </c>
      <c r="M493">
        <v>0</v>
      </c>
      <c r="N493">
        <v>0</v>
      </c>
      <c r="O493">
        <v>0</v>
      </c>
      <c r="P493">
        <v>0</v>
      </c>
      <c r="Q493">
        <v>511</v>
      </c>
      <c r="R493">
        <v>180</v>
      </c>
      <c r="S493">
        <v>0</v>
      </c>
      <c r="T493">
        <v>0</v>
      </c>
      <c r="U493">
        <v>0</v>
      </c>
      <c r="V493">
        <v>288</v>
      </c>
      <c r="W493">
        <v>336</v>
      </c>
      <c r="X493">
        <v>489</v>
      </c>
      <c r="Y493">
        <v>192</v>
      </c>
      <c r="Z493">
        <v>540</v>
      </c>
      <c r="AA493">
        <v>134</v>
      </c>
      <c r="AB493">
        <v>210</v>
      </c>
      <c r="AC493">
        <v>0</v>
      </c>
      <c r="AD493">
        <v>94</v>
      </c>
      <c r="AE493">
        <v>2283</v>
      </c>
      <c r="AF493">
        <v>5250</v>
      </c>
      <c r="AG493" t="s">
        <v>4619</v>
      </c>
      <c r="AH493">
        <v>7</v>
      </c>
      <c r="AI493">
        <v>7</v>
      </c>
      <c r="AJ493">
        <v>3.9047000000000001</v>
      </c>
      <c r="AK493" t="str">
        <f t="shared" si="7"/>
        <v>ST054-5000</v>
      </c>
    </row>
    <row r="494" spans="1:37" ht="15">
      <c r="A494" t="s">
        <v>2739</v>
      </c>
      <c r="B494" t="s">
        <v>2740</v>
      </c>
      <c r="C494" t="s">
        <v>1077</v>
      </c>
      <c r="D494" t="s">
        <v>2738</v>
      </c>
      <c r="E494">
        <v>65</v>
      </c>
      <c r="F494">
        <v>-0.1</v>
      </c>
      <c r="G494">
        <v>665</v>
      </c>
      <c r="H494">
        <v>289</v>
      </c>
      <c r="I494">
        <v>362</v>
      </c>
      <c r="J494">
        <v>375</v>
      </c>
      <c r="K494">
        <v>490</v>
      </c>
      <c r="L494">
        <v>27</v>
      </c>
      <c r="M494">
        <v>0</v>
      </c>
      <c r="N494">
        <v>554</v>
      </c>
      <c r="O494">
        <v>0</v>
      </c>
      <c r="P494">
        <v>0</v>
      </c>
      <c r="Q494">
        <v>-64</v>
      </c>
      <c r="R494">
        <v>0</v>
      </c>
      <c r="S494">
        <v>202</v>
      </c>
      <c r="T494">
        <v>274</v>
      </c>
      <c r="U494">
        <v>392</v>
      </c>
      <c r="V494">
        <v>328</v>
      </c>
      <c r="W494">
        <v>765</v>
      </c>
      <c r="X494">
        <v>212</v>
      </c>
      <c r="Y494">
        <v>432</v>
      </c>
      <c r="Z494">
        <v>1038</v>
      </c>
      <c r="AA494">
        <v>0</v>
      </c>
      <c r="AB494">
        <v>89</v>
      </c>
      <c r="AC494">
        <v>644</v>
      </c>
      <c r="AD494">
        <v>118</v>
      </c>
      <c r="AE494">
        <v>4494</v>
      </c>
      <c r="AF494">
        <v>5859</v>
      </c>
      <c r="AG494" t="s">
        <v>4648</v>
      </c>
      <c r="AH494">
        <v>4</v>
      </c>
      <c r="AI494">
        <v>19</v>
      </c>
      <c r="AJ494">
        <v>3.3</v>
      </c>
      <c r="AK494" t="str">
        <f t="shared" si="7"/>
        <v>ST054-6200</v>
      </c>
    </row>
    <row r="495" spans="1:37" ht="15">
      <c r="A495" t="s">
        <v>2749</v>
      </c>
      <c r="B495" t="s">
        <v>2750</v>
      </c>
      <c r="C495" t="s">
        <v>68</v>
      </c>
      <c r="D495" t="s">
        <v>2751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8</v>
      </c>
      <c r="K495">
        <v>60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101</v>
      </c>
      <c r="AC495">
        <v>0</v>
      </c>
      <c r="AD495">
        <v>0</v>
      </c>
      <c r="AE495">
        <v>101</v>
      </c>
      <c r="AF495">
        <v>98</v>
      </c>
      <c r="AG495">
        <v>6.7298</v>
      </c>
      <c r="AK495" t="str">
        <f t="shared" si="7"/>
        <v>ST620-5000</v>
      </c>
    </row>
    <row r="496" spans="1:37" ht="15">
      <c r="A496" t="s">
        <v>2752</v>
      </c>
      <c r="B496" t="s">
        <v>2753</v>
      </c>
      <c r="C496" t="s">
        <v>68</v>
      </c>
      <c r="D496" t="s">
        <v>2751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138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138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4.7637</v>
      </c>
      <c r="AK496" t="str">
        <f t="shared" si="7"/>
        <v>ST620-6200</v>
      </c>
    </row>
    <row r="497" spans="1:37" ht="15">
      <c r="A497" t="s">
        <v>2757</v>
      </c>
      <c r="B497" t="s">
        <v>2758</v>
      </c>
      <c r="C497" t="s">
        <v>68</v>
      </c>
      <c r="D497" t="s">
        <v>2759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26</v>
      </c>
      <c r="K497">
        <v>421</v>
      </c>
      <c r="L497">
        <v>112</v>
      </c>
      <c r="M497">
        <v>0</v>
      </c>
      <c r="N497">
        <v>0</v>
      </c>
      <c r="O497">
        <v>0</v>
      </c>
      <c r="P497">
        <v>0</v>
      </c>
      <c r="Q497">
        <v>421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317</v>
      </c>
      <c r="AA497">
        <v>0</v>
      </c>
      <c r="AB497">
        <v>0</v>
      </c>
      <c r="AC497">
        <v>0</v>
      </c>
      <c r="AD497">
        <v>0</v>
      </c>
      <c r="AE497">
        <v>317</v>
      </c>
      <c r="AF497">
        <v>2272</v>
      </c>
      <c r="AG497">
        <v>5.55</v>
      </c>
      <c r="AK497" t="str">
        <f t="shared" si="7"/>
        <v>ST623-6200</v>
      </c>
    </row>
    <row r="498" spans="1:37" ht="15">
      <c r="A498" t="s">
        <v>2762</v>
      </c>
      <c r="B498" t="s">
        <v>2761</v>
      </c>
      <c r="C498" t="s">
        <v>101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958</v>
      </c>
      <c r="L498">
        <v>76</v>
      </c>
      <c r="M498">
        <v>0</v>
      </c>
      <c r="N498">
        <v>0</v>
      </c>
      <c r="O498">
        <v>0</v>
      </c>
      <c r="P498">
        <v>0</v>
      </c>
      <c r="Q498">
        <v>958</v>
      </c>
      <c r="R498">
        <v>408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1473</v>
      </c>
      <c r="AG498">
        <v>4.3757000000000001</v>
      </c>
      <c r="AK498" t="str">
        <f t="shared" si="7"/>
        <v>ST624-6200</v>
      </c>
    </row>
    <row r="499" spans="1:37" ht="15">
      <c r="A499" t="s">
        <v>2770</v>
      </c>
      <c r="B499" t="s">
        <v>2771</v>
      </c>
      <c r="C499" t="s">
        <v>68</v>
      </c>
      <c r="E499">
        <v>65</v>
      </c>
      <c r="F499">
        <v>0.3</v>
      </c>
      <c r="G499">
        <v>0</v>
      </c>
      <c r="H499">
        <v>313</v>
      </c>
      <c r="I499">
        <v>217</v>
      </c>
      <c r="J499">
        <v>108</v>
      </c>
      <c r="K499">
        <v>354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354</v>
      </c>
      <c r="R499">
        <v>739</v>
      </c>
      <c r="S499">
        <v>939</v>
      </c>
      <c r="T499">
        <v>0</v>
      </c>
      <c r="U499">
        <v>0</v>
      </c>
      <c r="V499">
        <v>360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1299</v>
      </c>
      <c r="AF499">
        <v>181</v>
      </c>
      <c r="AG499">
        <v>6.5473999999999997</v>
      </c>
      <c r="AK499" t="str">
        <f t="shared" si="7"/>
        <v>SV355-6200</v>
      </c>
    </row>
    <row r="500" spans="1:37" ht="15">
      <c r="A500" t="s">
        <v>2772</v>
      </c>
      <c r="B500" t="s">
        <v>2773</v>
      </c>
      <c r="C500" t="s">
        <v>267</v>
      </c>
      <c r="E500">
        <v>50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50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50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42</v>
      </c>
      <c r="AG500">
        <v>6.1360000000000001</v>
      </c>
      <c r="AK500" t="str">
        <f t="shared" si="7"/>
        <v>SV730-5000</v>
      </c>
    </row>
    <row r="501" spans="1:37" ht="15">
      <c r="A501" t="s">
        <v>2806</v>
      </c>
      <c r="B501" t="s">
        <v>2807</v>
      </c>
      <c r="C501" t="s">
        <v>267</v>
      </c>
      <c r="D501" t="s">
        <v>2808</v>
      </c>
      <c r="E501">
        <v>92</v>
      </c>
      <c r="F501">
        <v>0</v>
      </c>
      <c r="G501">
        <v>0</v>
      </c>
      <c r="H501">
        <v>0</v>
      </c>
      <c r="I501">
        <v>0</v>
      </c>
      <c r="J501">
        <v>111</v>
      </c>
      <c r="K501">
        <v>893</v>
      </c>
      <c r="L501">
        <v>143</v>
      </c>
      <c r="M501">
        <v>0</v>
      </c>
      <c r="N501">
        <v>0</v>
      </c>
      <c r="O501">
        <v>0</v>
      </c>
      <c r="P501">
        <v>0</v>
      </c>
      <c r="Q501">
        <v>893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334</v>
      </c>
      <c r="AA501">
        <v>325</v>
      </c>
      <c r="AB501">
        <v>389</v>
      </c>
      <c r="AC501">
        <v>279</v>
      </c>
      <c r="AD501">
        <v>0</v>
      </c>
      <c r="AE501">
        <v>1327</v>
      </c>
      <c r="AF501">
        <v>2257</v>
      </c>
      <c r="AG501">
        <v>2.2662</v>
      </c>
      <c r="AK501" t="str">
        <f t="shared" si="7"/>
        <v>SW736-5000</v>
      </c>
    </row>
    <row r="502" spans="1:37" ht="15">
      <c r="A502" t="s">
        <v>2822</v>
      </c>
      <c r="B502" t="s">
        <v>2823</v>
      </c>
      <c r="C502" t="s">
        <v>68</v>
      </c>
      <c r="D502" t="s">
        <v>2824</v>
      </c>
      <c r="E502">
        <v>80</v>
      </c>
      <c r="F502">
        <v>0.4</v>
      </c>
      <c r="G502">
        <v>7650</v>
      </c>
      <c r="H502">
        <v>5029</v>
      </c>
      <c r="I502">
        <v>6672</v>
      </c>
      <c r="J502">
        <v>6164</v>
      </c>
      <c r="K502">
        <v>14674</v>
      </c>
      <c r="L502">
        <v>3506</v>
      </c>
      <c r="M502">
        <v>0</v>
      </c>
      <c r="N502">
        <v>6375</v>
      </c>
      <c r="O502">
        <v>0</v>
      </c>
      <c r="P502">
        <v>0</v>
      </c>
      <c r="Q502">
        <v>8299</v>
      </c>
      <c r="R502">
        <v>2656</v>
      </c>
      <c r="S502">
        <v>1123</v>
      </c>
      <c r="T502">
        <v>7512</v>
      </c>
      <c r="U502">
        <v>6451</v>
      </c>
      <c r="V502">
        <v>10565</v>
      </c>
      <c r="W502">
        <v>7722</v>
      </c>
      <c r="X502">
        <v>6657</v>
      </c>
      <c r="Y502">
        <v>5210</v>
      </c>
      <c r="Z502">
        <v>5055</v>
      </c>
      <c r="AA502">
        <v>5336</v>
      </c>
      <c r="AB502">
        <v>2864</v>
      </c>
      <c r="AC502">
        <v>2756</v>
      </c>
      <c r="AD502">
        <v>12718</v>
      </c>
      <c r="AE502">
        <v>73969</v>
      </c>
      <c r="AF502">
        <v>63819</v>
      </c>
      <c r="AJ502">
        <v>4.3594999999999997</v>
      </c>
      <c r="AK502" t="str">
        <f t="shared" si="7"/>
        <v>SW775-6200</v>
      </c>
    </row>
    <row r="503" spans="1:37" ht="15">
      <c r="A503" t="s">
        <v>2825</v>
      </c>
      <c r="B503" t="s">
        <v>2826</v>
      </c>
      <c r="C503" t="s">
        <v>68</v>
      </c>
      <c r="E503">
        <v>82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1401</v>
      </c>
      <c r="L503">
        <v>26</v>
      </c>
      <c r="M503">
        <v>0</v>
      </c>
      <c r="N503">
        <v>0</v>
      </c>
      <c r="O503">
        <v>0</v>
      </c>
      <c r="P503">
        <v>0</v>
      </c>
      <c r="Q503">
        <v>1401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1359</v>
      </c>
      <c r="AG503">
        <v>6.0556999999999999</v>
      </c>
      <c r="AK503" t="str">
        <f t="shared" si="7"/>
        <v>SW832-5000</v>
      </c>
    </row>
    <row r="504" spans="1:37" ht="15">
      <c r="A504" t="s">
        <v>2827</v>
      </c>
      <c r="B504" t="s">
        <v>2826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1281</v>
      </c>
      <c r="L504">
        <v>94</v>
      </c>
      <c r="M504">
        <v>0</v>
      </c>
      <c r="N504">
        <v>0</v>
      </c>
      <c r="O504">
        <v>0</v>
      </c>
      <c r="P504">
        <v>0</v>
      </c>
      <c r="Q504">
        <v>1281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2250</v>
      </c>
      <c r="AG504">
        <v>6.0556999999999999</v>
      </c>
      <c r="AK504" t="str">
        <f t="shared" si="7"/>
        <v>SW832-6200</v>
      </c>
    </row>
    <row r="505" spans="1:37" ht="15">
      <c r="A505" t="s">
        <v>2856</v>
      </c>
      <c r="B505" t="s">
        <v>2855</v>
      </c>
      <c r="C505" t="s">
        <v>1077</v>
      </c>
      <c r="E505">
        <v>50</v>
      </c>
      <c r="F505">
        <v>0</v>
      </c>
      <c r="G505">
        <v>0</v>
      </c>
      <c r="H505">
        <v>183</v>
      </c>
      <c r="I505">
        <v>155</v>
      </c>
      <c r="J505">
        <v>106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550</v>
      </c>
      <c r="U505">
        <v>0</v>
      </c>
      <c r="V505">
        <v>380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343</v>
      </c>
      <c r="AE505">
        <v>1273</v>
      </c>
      <c r="AF505">
        <v>1629</v>
      </c>
      <c r="AG505" t="s">
        <v>4644</v>
      </c>
      <c r="AH505">
        <v>5</v>
      </c>
      <c r="AI505">
        <v>6</v>
      </c>
      <c r="AJ505">
        <v>6.1028000000000002</v>
      </c>
      <c r="AK505" t="str">
        <f t="shared" si="7"/>
        <v>VA202-6200</v>
      </c>
    </row>
    <row r="506" spans="1:37" ht="15">
      <c r="A506" t="s">
        <v>2856</v>
      </c>
      <c r="B506" t="s">
        <v>2855</v>
      </c>
      <c r="C506" t="s">
        <v>1077</v>
      </c>
      <c r="E506">
        <v>50</v>
      </c>
      <c r="AG506" t="s">
        <v>4649</v>
      </c>
      <c r="AH506">
        <v>5</v>
      </c>
      <c r="AI506">
        <v>13</v>
      </c>
      <c r="AK506" t="str">
        <f t="shared" si="7"/>
        <v>VA202-6200</v>
      </c>
    </row>
    <row r="507" spans="1:37" ht="15">
      <c r="A507" t="s">
        <v>2856</v>
      </c>
      <c r="B507" t="s">
        <v>2855</v>
      </c>
      <c r="C507" t="s">
        <v>1077</v>
      </c>
      <c r="E507">
        <v>50</v>
      </c>
      <c r="AG507" t="s">
        <v>4650</v>
      </c>
      <c r="AH507">
        <v>2</v>
      </c>
      <c r="AI507">
        <v>3</v>
      </c>
      <c r="AK507" t="str">
        <f t="shared" si="7"/>
        <v>VA202-6200</v>
      </c>
    </row>
    <row r="508" spans="1:37" ht="15">
      <c r="A508" t="s">
        <v>2866</v>
      </c>
      <c r="B508" t="s">
        <v>2867</v>
      </c>
      <c r="C508" t="s">
        <v>110</v>
      </c>
      <c r="E508">
        <v>43</v>
      </c>
      <c r="F508">
        <v>0.6</v>
      </c>
      <c r="G508">
        <v>0</v>
      </c>
      <c r="H508">
        <v>38</v>
      </c>
      <c r="I508">
        <v>19</v>
      </c>
      <c r="J508">
        <v>70</v>
      </c>
      <c r="K508">
        <v>92</v>
      </c>
      <c r="L508">
        <v>51</v>
      </c>
      <c r="M508">
        <v>0</v>
      </c>
      <c r="N508">
        <v>0</v>
      </c>
      <c r="O508">
        <v>0</v>
      </c>
      <c r="P508">
        <v>0</v>
      </c>
      <c r="Q508">
        <v>92</v>
      </c>
      <c r="R508">
        <v>0</v>
      </c>
      <c r="S508">
        <v>0</v>
      </c>
      <c r="T508">
        <v>0</v>
      </c>
      <c r="U508">
        <v>114</v>
      </c>
      <c r="V508">
        <v>0</v>
      </c>
      <c r="W508">
        <v>0</v>
      </c>
      <c r="X508">
        <v>0</v>
      </c>
      <c r="Y508">
        <v>190</v>
      </c>
      <c r="Z508">
        <v>538</v>
      </c>
      <c r="AA508">
        <v>0</v>
      </c>
      <c r="AB508">
        <v>0</v>
      </c>
      <c r="AC508">
        <v>0</v>
      </c>
      <c r="AD508">
        <v>0</v>
      </c>
      <c r="AE508">
        <v>842</v>
      </c>
      <c r="AF508">
        <v>367</v>
      </c>
      <c r="AG508">
        <v>6.1</v>
      </c>
      <c r="AK508" t="str">
        <f t="shared" si="7"/>
        <v>VA702-5000</v>
      </c>
    </row>
    <row r="509" spans="1:37" ht="15">
      <c r="A509" t="s">
        <v>2877</v>
      </c>
      <c r="B509" t="s">
        <v>2876</v>
      </c>
      <c r="C509" t="s">
        <v>329</v>
      </c>
      <c r="E509">
        <v>50</v>
      </c>
      <c r="F509">
        <v>0</v>
      </c>
      <c r="G509">
        <v>0</v>
      </c>
      <c r="H509">
        <v>62</v>
      </c>
      <c r="I509">
        <v>31</v>
      </c>
      <c r="J509">
        <v>16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186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186</v>
      </c>
      <c r="AF509">
        <v>0</v>
      </c>
      <c r="AG509">
        <v>6.7</v>
      </c>
      <c r="AK509" t="str">
        <f t="shared" si="7"/>
        <v>VS202-6200</v>
      </c>
    </row>
    <row r="510" spans="1:37" ht="15">
      <c r="A510" t="s">
        <v>2892</v>
      </c>
      <c r="B510" t="s">
        <v>2891</v>
      </c>
      <c r="C510" t="s">
        <v>313</v>
      </c>
      <c r="E510">
        <v>43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101</v>
      </c>
      <c r="L510">
        <v>34</v>
      </c>
      <c r="M510">
        <v>0</v>
      </c>
      <c r="N510">
        <v>0</v>
      </c>
      <c r="O510">
        <v>0</v>
      </c>
      <c r="P510">
        <v>0</v>
      </c>
      <c r="Q510">
        <v>101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7.4854000000000003</v>
      </c>
      <c r="AK510" t="str">
        <f t="shared" si="7"/>
        <v>VU601-6200</v>
      </c>
    </row>
    <row r="511" spans="1:37" ht="15">
      <c r="A511" t="s">
        <v>2903</v>
      </c>
      <c r="B511" t="s">
        <v>2904</v>
      </c>
      <c r="C511" t="s">
        <v>1028</v>
      </c>
      <c r="E511">
        <v>40</v>
      </c>
      <c r="F511">
        <v>1.6</v>
      </c>
      <c r="G511">
        <v>0</v>
      </c>
      <c r="H511">
        <v>37</v>
      </c>
      <c r="I511">
        <v>18</v>
      </c>
      <c r="J511">
        <v>9</v>
      </c>
      <c r="K511">
        <v>234</v>
      </c>
      <c r="L511">
        <v>42</v>
      </c>
      <c r="M511">
        <v>0</v>
      </c>
      <c r="N511">
        <v>0</v>
      </c>
      <c r="O511">
        <v>0</v>
      </c>
      <c r="P511">
        <v>0</v>
      </c>
      <c r="Q511">
        <v>234</v>
      </c>
      <c r="R511">
        <v>96</v>
      </c>
      <c r="S511">
        <v>0</v>
      </c>
      <c r="T511">
        <v>0</v>
      </c>
      <c r="U511">
        <v>110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110</v>
      </c>
      <c r="AF511">
        <v>104</v>
      </c>
      <c r="AG511">
        <v>7.0374999999999996</v>
      </c>
      <c r="AK511" t="str">
        <f t="shared" si="7"/>
        <v>WA300-5000</v>
      </c>
    </row>
    <row r="512" spans="1:37" ht="15">
      <c r="A512" t="s">
        <v>2905</v>
      </c>
      <c r="B512" t="s">
        <v>2904</v>
      </c>
      <c r="C512" t="s">
        <v>1028</v>
      </c>
      <c r="E512">
        <v>40</v>
      </c>
      <c r="F512">
        <v>0.6</v>
      </c>
      <c r="G512">
        <v>0</v>
      </c>
      <c r="H512">
        <v>207</v>
      </c>
      <c r="I512">
        <v>104</v>
      </c>
      <c r="J512">
        <v>102</v>
      </c>
      <c r="K512">
        <v>490</v>
      </c>
      <c r="L512">
        <v>16</v>
      </c>
      <c r="M512">
        <v>0</v>
      </c>
      <c r="N512">
        <v>0</v>
      </c>
      <c r="O512">
        <v>0</v>
      </c>
      <c r="P512">
        <v>0</v>
      </c>
      <c r="Q512">
        <v>490</v>
      </c>
      <c r="R512">
        <v>0</v>
      </c>
      <c r="S512">
        <v>211</v>
      </c>
      <c r="T512">
        <v>0</v>
      </c>
      <c r="U512">
        <v>411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432</v>
      </c>
      <c r="AB512">
        <v>172</v>
      </c>
      <c r="AC512">
        <v>0</v>
      </c>
      <c r="AD512">
        <v>0</v>
      </c>
      <c r="AE512">
        <v>1226</v>
      </c>
      <c r="AF512">
        <v>404</v>
      </c>
      <c r="AG512">
        <v>7.1380999999999997</v>
      </c>
      <c r="AK512" t="str">
        <f t="shared" si="7"/>
        <v>WA300-6200</v>
      </c>
    </row>
    <row r="513" spans="1:37" ht="15">
      <c r="A513" t="s">
        <v>2906</v>
      </c>
      <c r="B513" t="s">
        <v>2907</v>
      </c>
      <c r="C513" t="s">
        <v>329</v>
      </c>
      <c r="D513" t="s">
        <v>2908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332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332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5.3760000000000003</v>
      </c>
      <c r="AK513" t="str">
        <f t="shared" si="7"/>
        <v>WA301-5000</v>
      </c>
    </row>
    <row r="514" spans="1:37" ht="15">
      <c r="A514" t="s">
        <v>2920</v>
      </c>
      <c r="B514" t="s">
        <v>2918</v>
      </c>
      <c r="C514" t="s">
        <v>329</v>
      </c>
      <c r="D514" t="s">
        <v>2921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17</v>
      </c>
      <c r="K514">
        <v>120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120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200</v>
      </c>
      <c r="AC514">
        <v>0</v>
      </c>
      <c r="AD514">
        <v>0</v>
      </c>
      <c r="AE514">
        <v>200</v>
      </c>
      <c r="AF514">
        <v>0</v>
      </c>
      <c r="AG514">
        <v>7.1288</v>
      </c>
      <c r="AK514" t="str">
        <f t="shared" si="7"/>
        <v>WC013-6200</v>
      </c>
    </row>
    <row r="515" spans="1:37" ht="15">
      <c r="A515" t="s">
        <v>2923</v>
      </c>
      <c r="B515" t="s">
        <v>2924</v>
      </c>
      <c r="C515" t="s">
        <v>1077</v>
      </c>
      <c r="D515" t="s">
        <v>2925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192</v>
      </c>
      <c r="L515">
        <v>31</v>
      </c>
      <c r="M515">
        <v>0</v>
      </c>
      <c r="N515">
        <v>0</v>
      </c>
      <c r="O515">
        <v>0</v>
      </c>
      <c r="P515">
        <v>0</v>
      </c>
      <c r="Q515">
        <v>192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 t="s">
        <v>4651</v>
      </c>
      <c r="AH515">
        <v>5</v>
      </c>
      <c r="AI515">
        <v>2</v>
      </c>
      <c r="AJ515">
        <v>8.5500000000000007</v>
      </c>
      <c r="AK515" t="str">
        <f t="shared" si="7"/>
        <v>WC022-5000</v>
      </c>
    </row>
    <row r="516" spans="1:37" ht="15">
      <c r="A516" t="s">
        <v>2926</v>
      </c>
      <c r="B516" t="s">
        <v>2927</v>
      </c>
      <c r="C516" t="s">
        <v>329</v>
      </c>
      <c r="D516" t="s">
        <v>2925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19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229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229</v>
      </c>
      <c r="AF516">
        <v>448</v>
      </c>
      <c r="AG516">
        <v>8.5500000000000007</v>
      </c>
      <c r="AK516" t="str">
        <f t="shared" si="7"/>
        <v>WC022-6200</v>
      </c>
    </row>
    <row r="517" spans="1:37" ht="15">
      <c r="A517" t="s">
        <v>6353</v>
      </c>
      <c r="B517" t="s">
        <v>3432</v>
      </c>
      <c r="C517" t="s">
        <v>329</v>
      </c>
      <c r="D517" t="s">
        <v>4652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108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108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5.8185000000000002</v>
      </c>
      <c r="AK517" t="str">
        <f t="shared" ref="AK517:AK580" si="8">MID(A517,4,10)</f>
        <v>WC059-6200</v>
      </c>
    </row>
    <row r="518" spans="1:37" ht="15">
      <c r="A518" t="s">
        <v>2942</v>
      </c>
      <c r="B518" t="s">
        <v>2943</v>
      </c>
      <c r="C518" t="s">
        <v>110</v>
      </c>
      <c r="D518" t="s">
        <v>2944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311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311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5.8319999999999999</v>
      </c>
      <c r="AK518" t="str">
        <f t="shared" si="8"/>
        <v>WC291-5000</v>
      </c>
    </row>
    <row r="519" spans="1:37" ht="15">
      <c r="A519" t="s">
        <v>2948</v>
      </c>
      <c r="B519" t="s">
        <v>2949</v>
      </c>
      <c r="C519" t="s">
        <v>1077</v>
      </c>
      <c r="D519" t="s">
        <v>2950</v>
      </c>
      <c r="E519">
        <v>50</v>
      </c>
      <c r="F519">
        <v>0</v>
      </c>
      <c r="G519">
        <v>0</v>
      </c>
      <c r="H519">
        <v>0</v>
      </c>
      <c r="I519">
        <v>35</v>
      </c>
      <c r="J519">
        <v>38</v>
      </c>
      <c r="K519">
        <v>539</v>
      </c>
      <c r="L519">
        <v>212</v>
      </c>
      <c r="M519">
        <v>0</v>
      </c>
      <c r="N519">
        <v>0</v>
      </c>
      <c r="O519">
        <v>0</v>
      </c>
      <c r="P519">
        <v>0</v>
      </c>
      <c r="Q519">
        <v>539</v>
      </c>
      <c r="R519">
        <v>0</v>
      </c>
      <c r="S519">
        <v>0</v>
      </c>
      <c r="T519">
        <v>0</v>
      </c>
      <c r="U519">
        <v>0</v>
      </c>
      <c r="V519">
        <v>210</v>
      </c>
      <c r="W519">
        <v>0</v>
      </c>
      <c r="X519">
        <v>0</v>
      </c>
      <c r="Y519">
        <v>136</v>
      </c>
      <c r="Z519">
        <v>0</v>
      </c>
      <c r="AA519">
        <v>0</v>
      </c>
      <c r="AB519">
        <v>0</v>
      </c>
      <c r="AC519">
        <v>110</v>
      </c>
      <c r="AD519">
        <v>0</v>
      </c>
      <c r="AE519">
        <v>456</v>
      </c>
      <c r="AF519">
        <v>2398</v>
      </c>
      <c r="AG519" t="s">
        <v>4653</v>
      </c>
      <c r="AH519">
        <v>11</v>
      </c>
      <c r="AI519">
        <v>12</v>
      </c>
      <c r="AJ519">
        <v>6.6765999999999996</v>
      </c>
      <c r="AK519" t="str">
        <f t="shared" si="8"/>
        <v>WC341-5000</v>
      </c>
    </row>
    <row r="520" spans="1:37" ht="15">
      <c r="A520" t="s">
        <v>2951</v>
      </c>
      <c r="B520" t="s">
        <v>2952</v>
      </c>
      <c r="C520" t="s">
        <v>329</v>
      </c>
      <c r="D520" t="s">
        <v>2950</v>
      </c>
      <c r="E520">
        <v>50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702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702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7.1288</v>
      </c>
      <c r="AK520" t="str">
        <f t="shared" si="8"/>
        <v>WC341-6200</v>
      </c>
    </row>
    <row r="521" spans="1:37" ht="15">
      <c r="A521" t="s">
        <v>2956</v>
      </c>
      <c r="B521" t="s">
        <v>2957</v>
      </c>
      <c r="C521" t="s">
        <v>110</v>
      </c>
      <c r="D521" t="s">
        <v>388</v>
      </c>
      <c r="E521">
        <v>43</v>
      </c>
      <c r="F521">
        <v>0</v>
      </c>
      <c r="G521">
        <v>0</v>
      </c>
      <c r="H521">
        <v>0</v>
      </c>
      <c r="I521">
        <v>67</v>
      </c>
      <c r="J521">
        <v>34</v>
      </c>
      <c r="K521">
        <v>99</v>
      </c>
      <c r="L521">
        <v>24</v>
      </c>
      <c r="M521">
        <v>0</v>
      </c>
      <c r="N521">
        <v>0</v>
      </c>
      <c r="O521">
        <v>0</v>
      </c>
      <c r="P521">
        <v>0</v>
      </c>
      <c r="Q521">
        <v>99</v>
      </c>
      <c r="R521">
        <v>0</v>
      </c>
      <c r="S521">
        <v>0</v>
      </c>
      <c r="T521">
        <v>0</v>
      </c>
      <c r="U521">
        <v>0</v>
      </c>
      <c r="V521">
        <v>53</v>
      </c>
      <c r="W521">
        <v>349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402</v>
      </c>
      <c r="AF521">
        <v>233</v>
      </c>
      <c r="AG521">
        <v>5.6741999999999999</v>
      </c>
      <c r="AK521" t="str">
        <f t="shared" si="8"/>
        <v>WE270-5000</v>
      </c>
    </row>
    <row r="522" spans="1:37" ht="15">
      <c r="A522" t="s">
        <v>2958</v>
      </c>
      <c r="B522" t="s">
        <v>2957</v>
      </c>
      <c r="C522" t="s">
        <v>1077</v>
      </c>
      <c r="D522" t="s">
        <v>388</v>
      </c>
      <c r="E522">
        <v>43</v>
      </c>
      <c r="F522">
        <v>0</v>
      </c>
      <c r="G522">
        <v>99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83</v>
      </c>
      <c r="O522">
        <v>0</v>
      </c>
      <c r="P522">
        <v>0</v>
      </c>
      <c r="Q522">
        <v>-83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 t="s">
        <v>7666</v>
      </c>
      <c r="AH522">
        <v>3</v>
      </c>
      <c r="AI522">
        <v>100</v>
      </c>
      <c r="AJ522">
        <v>0</v>
      </c>
      <c r="AK522" t="str">
        <f t="shared" si="8"/>
        <v>WE270-6200</v>
      </c>
    </row>
    <row r="523" spans="1:37" ht="15">
      <c r="A523" t="s">
        <v>2971</v>
      </c>
      <c r="B523" t="s">
        <v>2972</v>
      </c>
      <c r="C523" t="s">
        <v>1077</v>
      </c>
      <c r="D523" t="s">
        <v>2180</v>
      </c>
      <c r="E523">
        <v>48</v>
      </c>
      <c r="F523">
        <v>0.3</v>
      </c>
      <c r="G523">
        <v>0</v>
      </c>
      <c r="H523">
        <v>681</v>
      </c>
      <c r="I523">
        <v>672</v>
      </c>
      <c r="J523">
        <v>459</v>
      </c>
      <c r="K523">
        <v>725</v>
      </c>
      <c r="L523">
        <v>157</v>
      </c>
      <c r="M523">
        <v>0</v>
      </c>
      <c r="N523">
        <v>0</v>
      </c>
      <c r="O523">
        <v>0</v>
      </c>
      <c r="P523">
        <v>0</v>
      </c>
      <c r="Q523">
        <v>725</v>
      </c>
      <c r="R523">
        <v>0</v>
      </c>
      <c r="S523">
        <v>0</v>
      </c>
      <c r="T523">
        <v>1486</v>
      </c>
      <c r="U523">
        <v>558</v>
      </c>
      <c r="V523">
        <v>1178</v>
      </c>
      <c r="W523">
        <v>242</v>
      </c>
      <c r="X523">
        <v>570</v>
      </c>
      <c r="Y523">
        <v>801</v>
      </c>
      <c r="Z523">
        <v>0</v>
      </c>
      <c r="AA523">
        <v>0</v>
      </c>
      <c r="AB523">
        <v>393</v>
      </c>
      <c r="AC523">
        <v>276</v>
      </c>
      <c r="AD523">
        <v>0</v>
      </c>
      <c r="AE523">
        <v>5504</v>
      </c>
      <c r="AF523">
        <v>5072</v>
      </c>
      <c r="AG523" t="s">
        <v>4626</v>
      </c>
      <c r="AH523">
        <v>9</v>
      </c>
      <c r="AI523">
        <v>7</v>
      </c>
      <c r="AJ523">
        <v>7.5</v>
      </c>
      <c r="AK523" t="str">
        <f t="shared" si="8"/>
        <v>WF011-5000</v>
      </c>
    </row>
    <row r="524" spans="1:37" ht="15">
      <c r="A524" t="s">
        <v>2973</v>
      </c>
      <c r="B524" t="s">
        <v>2972</v>
      </c>
      <c r="C524" t="s">
        <v>1077</v>
      </c>
      <c r="D524" t="s">
        <v>2180</v>
      </c>
      <c r="E524">
        <v>48</v>
      </c>
      <c r="F524">
        <v>0.3</v>
      </c>
      <c r="G524">
        <v>0</v>
      </c>
      <c r="H524">
        <v>413</v>
      </c>
      <c r="I524">
        <v>457</v>
      </c>
      <c r="J524">
        <v>305</v>
      </c>
      <c r="K524">
        <v>478</v>
      </c>
      <c r="L524">
        <v>241</v>
      </c>
      <c r="M524">
        <v>0</v>
      </c>
      <c r="N524">
        <v>0</v>
      </c>
      <c r="O524">
        <v>0</v>
      </c>
      <c r="P524">
        <v>0</v>
      </c>
      <c r="Q524">
        <v>478</v>
      </c>
      <c r="R524">
        <v>0</v>
      </c>
      <c r="S524">
        <v>478</v>
      </c>
      <c r="T524">
        <v>440</v>
      </c>
      <c r="U524">
        <v>320</v>
      </c>
      <c r="V524">
        <v>0</v>
      </c>
      <c r="W524">
        <v>280</v>
      </c>
      <c r="X524">
        <v>1221</v>
      </c>
      <c r="Y524">
        <v>368</v>
      </c>
      <c r="Z524">
        <v>0</v>
      </c>
      <c r="AA524">
        <v>114</v>
      </c>
      <c r="AB524">
        <v>0</v>
      </c>
      <c r="AC524">
        <v>435</v>
      </c>
      <c r="AD524">
        <v>0</v>
      </c>
      <c r="AE524">
        <v>3656</v>
      </c>
      <c r="AF524">
        <v>1590</v>
      </c>
      <c r="AG524" t="s">
        <v>4654</v>
      </c>
      <c r="AH524">
        <v>4</v>
      </c>
      <c r="AI524">
        <v>19</v>
      </c>
      <c r="AJ524">
        <v>7.4741</v>
      </c>
      <c r="AK524" t="str">
        <f t="shared" si="8"/>
        <v>WF011-6200</v>
      </c>
    </row>
    <row r="525" spans="1:37" ht="15">
      <c r="A525" t="s">
        <v>6354</v>
      </c>
      <c r="B525" t="s">
        <v>4655</v>
      </c>
      <c r="C525" t="s">
        <v>110</v>
      </c>
      <c r="D525" t="s">
        <v>4656</v>
      </c>
      <c r="E525">
        <v>50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386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386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J525">
        <v>5.6178999999999997</v>
      </c>
      <c r="AK525" t="str">
        <f t="shared" si="8"/>
        <v>WF203-6200</v>
      </c>
    </row>
    <row r="526" spans="1:37" ht="15">
      <c r="A526" t="s">
        <v>2974</v>
      </c>
      <c r="B526" t="s">
        <v>2975</v>
      </c>
      <c r="C526" t="s">
        <v>1077</v>
      </c>
      <c r="E526">
        <v>43</v>
      </c>
      <c r="F526">
        <v>1.9</v>
      </c>
      <c r="G526">
        <v>0</v>
      </c>
      <c r="H526">
        <v>65</v>
      </c>
      <c r="I526">
        <v>138</v>
      </c>
      <c r="J526">
        <v>95</v>
      </c>
      <c r="K526">
        <v>480</v>
      </c>
      <c r="L526">
        <v>10</v>
      </c>
      <c r="M526">
        <v>62</v>
      </c>
      <c r="N526">
        <v>0</v>
      </c>
      <c r="O526">
        <v>0</v>
      </c>
      <c r="P526">
        <v>0</v>
      </c>
      <c r="Q526">
        <v>480</v>
      </c>
      <c r="R526">
        <v>0</v>
      </c>
      <c r="S526">
        <v>0</v>
      </c>
      <c r="T526">
        <v>0</v>
      </c>
      <c r="U526">
        <v>194</v>
      </c>
      <c r="V526">
        <v>0</v>
      </c>
      <c r="W526">
        <v>521</v>
      </c>
      <c r="X526">
        <v>110</v>
      </c>
      <c r="Y526">
        <v>0</v>
      </c>
      <c r="Z526">
        <v>0</v>
      </c>
      <c r="AA526">
        <v>0</v>
      </c>
      <c r="AB526">
        <v>124</v>
      </c>
      <c r="AC526">
        <v>0</v>
      </c>
      <c r="AD526">
        <v>193</v>
      </c>
      <c r="AE526">
        <v>1142</v>
      </c>
      <c r="AF526">
        <v>172</v>
      </c>
      <c r="AG526" t="s">
        <v>4536</v>
      </c>
      <c r="AH526">
        <v>4</v>
      </c>
      <c r="AI526">
        <v>24</v>
      </c>
      <c r="AJ526">
        <v>7.1132999999999997</v>
      </c>
      <c r="AK526" t="str">
        <f t="shared" si="8"/>
        <v>WH005-5000</v>
      </c>
    </row>
    <row r="527" spans="1:37" ht="15">
      <c r="A527" t="s">
        <v>2976</v>
      </c>
      <c r="B527" t="s">
        <v>2975</v>
      </c>
      <c r="C527" t="s">
        <v>313</v>
      </c>
      <c r="E527">
        <v>43</v>
      </c>
      <c r="F527">
        <v>1</v>
      </c>
      <c r="G527">
        <v>0</v>
      </c>
      <c r="H527">
        <v>114</v>
      </c>
      <c r="I527">
        <v>316</v>
      </c>
      <c r="J527">
        <v>158</v>
      </c>
      <c r="K527">
        <v>468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468</v>
      </c>
      <c r="R527">
        <v>0</v>
      </c>
      <c r="S527">
        <v>0</v>
      </c>
      <c r="T527">
        <v>343</v>
      </c>
      <c r="U527">
        <v>0</v>
      </c>
      <c r="V527">
        <v>0</v>
      </c>
      <c r="W527">
        <v>724</v>
      </c>
      <c r="X527">
        <v>828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1895</v>
      </c>
      <c r="AF527">
        <v>527</v>
      </c>
      <c r="AG527">
        <v>7.7125000000000004</v>
      </c>
      <c r="AK527" t="str">
        <f t="shared" si="8"/>
        <v>WH005-6200</v>
      </c>
    </row>
    <row r="528" spans="1:37" ht="15">
      <c r="A528" t="s">
        <v>2977</v>
      </c>
      <c r="B528" t="s">
        <v>2978</v>
      </c>
      <c r="C528" t="s">
        <v>1077</v>
      </c>
      <c r="E528">
        <v>43</v>
      </c>
      <c r="F528">
        <v>-0.7</v>
      </c>
      <c r="G528">
        <v>1458</v>
      </c>
      <c r="H528">
        <v>431</v>
      </c>
      <c r="I528">
        <v>248</v>
      </c>
      <c r="J528">
        <v>231</v>
      </c>
      <c r="K528">
        <v>0</v>
      </c>
      <c r="L528">
        <v>59</v>
      </c>
      <c r="M528">
        <v>0</v>
      </c>
      <c r="N528">
        <v>1215</v>
      </c>
      <c r="O528">
        <v>0</v>
      </c>
      <c r="P528">
        <v>0</v>
      </c>
      <c r="Q528">
        <v>-1215</v>
      </c>
      <c r="R528">
        <v>0</v>
      </c>
      <c r="S528">
        <v>1210</v>
      </c>
      <c r="T528">
        <v>0</v>
      </c>
      <c r="U528">
        <v>84</v>
      </c>
      <c r="V528">
        <v>0</v>
      </c>
      <c r="W528">
        <v>196</v>
      </c>
      <c r="X528">
        <v>0</v>
      </c>
      <c r="Y528">
        <v>1282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2772</v>
      </c>
      <c r="AF528">
        <v>6375</v>
      </c>
      <c r="AG528" t="s">
        <v>7666</v>
      </c>
      <c r="AH528">
        <v>4</v>
      </c>
      <c r="AI528">
        <v>1027</v>
      </c>
      <c r="AJ528">
        <v>6.7125000000000004</v>
      </c>
      <c r="AK528" t="str">
        <f t="shared" si="8"/>
        <v>WH100-5000</v>
      </c>
    </row>
    <row r="529" spans="1:37" ht="15">
      <c r="A529" t="s">
        <v>2979</v>
      </c>
      <c r="B529" t="s">
        <v>2978</v>
      </c>
      <c r="C529" t="s">
        <v>1077</v>
      </c>
      <c r="E529">
        <v>43</v>
      </c>
      <c r="F529">
        <v>2.9</v>
      </c>
      <c r="G529">
        <v>154</v>
      </c>
      <c r="H529">
        <v>163</v>
      </c>
      <c r="I529">
        <v>1217</v>
      </c>
      <c r="J529">
        <v>1039</v>
      </c>
      <c r="K529">
        <v>2038</v>
      </c>
      <c r="L529">
        <v>238</v>
      </c>
      <c r="M529">
        <v>0</v>
      </c>
      <c r="N529">
        <v>128</v>
      </c>
      <c r="O529">
        <v>0</v>
      </c>
      <c r="P529">
        <v>0</v>
      </c>
      <c r="Q529">
        <v>1910</v>
      </c>
      <c r="R529">
        <v>2334</v>
      </c>
      <c r="S529">
        <v>0</v>
      </c>
      <c r="T529">
        <v>490</v>
      </c>
      <c r="U529">
        <v>0</v>
      </c>
      <c r="V529">
        <v>948</v>
      </c>
      <c r="W529">
        <v>620</v>
      </c>
      <c r="X529">
        <v>5244</v>
      </c>
      <c r="Y529">
        <v>0</v>
      </c>
      <c r="Z529">
        <v>0</v>
      </c>
      <c r="AA529">
        <v>1957</v>
      </c>
      <c r="AB529">
        <v>1054</v>
      </c>
      <c r="AC529">
        <v>2159</v>
      </c>
      <c r="AD529">
        <v>0</v>
      </c>
      <c r="AE529">
        <v>12472</v>
      </c>
      <c r="AF529">
        <v>4401</v>
      </c>
      <c r="AG529" t="s">
        <v>4657</v>
      </c>
      <c r="AH529">
        <v>2</v>
      </c>
      <c r="AI529">
        <v>65</v>
      </c>
      <c r="AJ529">
        <v>6.7125000000000004</v>
      </c>
      <c r="AK529" t="str">
        <f t="shared" si="8"/>
        <v>WH100-6200</v>
      </c>
    </row>
    <row r="530" spans="1:37" ht="15">
      <c r="A530" t="s">
        <v>2979</v>
      </c>
      <c r="B530" t="s">
        <v>2978</v>
      </c>
      <c r="C530" t="s">
        <v>1077</v>
      </c>
      <c r="E530">
        <v>43</v>
      </c>
      <c r="AG530" t="s">
        <v>4545</v>
      </c>
      <c r="AH530">
        <v>9</v>
      </c>
      <c r="AI530">
        <v>219</v>
      </c>
      <c r="AK530" t="str">
        <f t="shared" si="8"/>
        <v>WH100-6200</v>
      </c>
    </row>
    <row r="531" spans="1:37" ht="15">
      <c r="A531" t="s">
        <v>2979</v>
      </c>
      <c r="B531" t="s">
        <v>2978</v>
      </c>
      <c r="C531" t="s">
        <v>1077</v>
      </c>
      <c r="E531">
        <v>43</v>
      </c>
      <c r="AG531" t="s">
        <v>4658</v>
      </c>
      <c r="AH531">
        <v>5</v>
      </c>
      <c r="AI531">
        <v>173</v>
      </c>
      <c r="AK531" t="str">
        <f t="shared" si="8"/>
        <v>WH100-6200</v>
      </c>
    </row>
    <row r="532" spans="1:37" ht="15">
      <c r="A532" t="s">
        <v>2979</v>
      </c>
      <c r="B532" t="s">
        <v>2978</v>
      </c>
      <c r="C532" t="s">
        <v>1077</v>
      </c>
      <c r="E532">
        <v>43</v>
      </c>
      <c r="AG532" t="s">
        <v>4651</v>
      </c>
      <c r="AH532">
        <v>8</v>
      </c>
      <c r="AI532">
        <v>158</v>
      </c>
      <c r="AK532" t="str">
        <f t="shared" si="8"/>
        <v>WH100-6200</v>
      </c>
    </row>
    <row r="533" spans="1:37" ht="15">
      <c r="A533" t="s">
        <v>2979</v>
      </c>
      <c r="B533" t="s">
        <v>2978</v>
      </c>
      <c r="C533" t="s">
        <v>1077</v>
      </c>
      <c r="E533">
        <v>43</v>
      </c>
      <c r="AG533" t="s">
        <v>4627</v>
      </c>
      <c r="AH533">
        <v>12</v>
      </c>
      <c r="AI533">
        <v>36</v>
      </c>
      <c r="AK533" t="str">
        <f t="shared" si="8"/>
        <v>WH100-6200</v>
      </c>
    </row>
    <row r="534" spans="1:37" ht="15">
      <c r="A534" t="s">
        <v>2982</v>
      </c>
      <c r="B534" t="s">
        <v>2981</v>
      </c>
      <c r="C534" t="s">
        <v>110</v>
      </c>
      <c r="E534">
        <v>50</v>
      </c>
      <c r="F534">
        <v>0</v>
      </c>
      <c r="G534">
        <v>0</v>
      </c>
      <c r="H534">
        <v>0</v>
      </c>
      <c r="I534">
        <v>61</v>
      </c>
      <c r="J534">
        <v>55</v>
      </c>
      <c r="K534">
        <v>882</v>
      </c>
      <c r="L534">
        <v>22</v>
      </c>
      <c r="M534">
        <v>0</v>
      </c>
      <c r="N534">
        <v>0</v>
      </c>
      <c r="O534">
        <v>0</v>
      </c>
      <c r="P534">
        <v>0</v>
      </c>
      <c r="Q534">
        <v>882</v>
      </c>
      <c r="R534">
        <v>0</v>
      </c>
      <c r="S534">
        <v>0</v>
      </c>
      <c r="T534">
        <v>0</v>
      </c>
      <c r="U534">
        <v>0</v>
      </c>
      <c r="V534">
        <v>210</v>
      </c>
      <c r="W534">
        <v>0</v>
      </c>
      <c r="X534">
        <v>157</v>
      </c>
      <c r="Y534">
        <v>292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659</v>
      </c>
      <c r="AF534">
        <v>1182</v>
      </c>
      <c r="AG534">
        <v>5.7481999999999998</v>
      </c>
      <c r="AK534" t="str">
        <f t="shared" si="8"/>
        <v>WK017-6200</v>
      </c>
    </row>
    <row r="535" spans="1:37" ht="15">
      <c r="A535" t="s">
        <v>2983</v>
      </c>
      <c r="B535" t="s">
        <v>2984</v>
      </c>
      <c r="C535" t="s">
        <v>313</v>
      </c>
      <c r="D535" t="s">
        <v>2985</v>
      </c>
      <c r="E535">
        <v>43</v>
      </c>
      <c r="F535">
        <v>0.1</v>
      </c>
      <c r="G535">
        <v>0</v>
      </c>
      <c r="H535">
        <v>111</v>
      </c>
      <c r="I535">
        <v>93</v>
      </c>
      <c r="J535">
        <v>74</v>
      </c>
      <c r="K535">
        <v>66</v>
      </c>
      <c r="L535">
        <v>84</v>
      </c>
      <c r="M535">
        <v>0</v>
      </c>
      <c r="N535">
        <v>0</v>
      </c>
      <c r="O535">
        <v>0</v>
      </c>
      <c r="P535">
        <v>0</v>
      </c>
      <c r="Q535">
        <v>66</v>
      </c>
      <c r="R535">
        <v>0</v>
      </c>
      <c r="S535">
        <v>102</v>
      </c>
      <c r="T535">
        <v>112</v>
      </c>
      <c r="U535">
        <v>120</v>
      </c>
      <c r="V535">
        <v>222</v>
      </c>
      <c r="W535">
        <v>0</v>
      </c>
      <c r="X535">
        <v>0</v>
      </c>
      <c r="Y535">
        <v>0</v>
      </c>
      <c r="Z535">
        <v>45</v>
      </c>
      <c r="AA535">
        <v>0</v>
      </c>
      <c r="AB535">
        <v>200</v>
      </c>
      <c r="AC535">
        <v>0</v>
      </c>
      <c r="AD535">
        <v>90</v>
      </c>
      <c r="AE535">
        <v>891</v>
      </c>
      <c r="AF535">
        <v>206</v>
      </c>
      <c r="AG535">
        <v>7.0869</v>
      </c>
      <c r="AK535" t="str">
        <f t="shared" si="8"/>
        <v>WK022-5000</v>
      </c>
    </row>
    <row r="536" spans="1:37" ht="15">
      <c r="A536" t="s">
        <v>2987</v>
      </c>
      <c r="B536" t="s">
        <v>2984</v>
      </c>
      <c r="C536" t="s">
        <v>313</v>
      </c>
      <c r="D536" t="s">
        <v>2985</v>
      </c>
      <c r="E536">
        <v>43</v>
      </c>
      <c r="F536">
        <v>0</v>
      </c>
      <c r="G536">
        <v>0</v>
      </c>
      <c r="H536">
        <v>52</v>
      </c>
      <c r="I536">
        <v>167</v>
      </c>
      <c r="J536">
        <v>84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155</v>
      </c>
      <c r="V536">
        <v>385</v>
      </c>
      <c r="W536">
        <v>464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1004</v>
      </c>
      <c r="AF536">
        <v>418</v>
      </c>
      <c r="AG536">
        <v>7.05</v>
      </c>
      <c r="AK536" t="str">
        <f t="shared" si="8"/>
        <v>WK022-6200</v>
      </c>
    </row>
    <row r="537" spans="1:37" ht="15">
      <c r="A537" t="s">
        <v>2988</v>
      </c>
      <c r="B537" t="s">
        <v>2989</v>
      </c>
      <c r="C537" t="s">
        <v>313</v>
      </c>
      <c r="D537" t="s">
        <v>2985</v>
      </c>
      <c r="E537">
        <v>43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220</v>
      </c>
      <c r="L537">
        <v>30</v>
      </c>
      <c r="M537">
        <v>0</v>
      </c>
      <c r="N537">
        <v>0</v>
      </c>
      <c r="O537">
        <v>0</v>
      </c>
      <c r="P537">
        <v>0</v>
      </c>
      <c r="Q537">
        <v>220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107</v>
      </c>
      <c r="AG537">
        <v>7.5810000000000004</v>
      </c>
      <c r="AK537" t="str">
        <f t="shared" si="8"/>
        <v>WK023-5000</v>
      </c>
    </row>
    <row r="538" spans="1:37" ht="15">
      <c r="A538" t="s">
        <v>2991</v>
      </c>
      <c r="B538" t="s">
        <v>2992</v>
      </c>
      <c r="C538" t="s">
        <v>313</v>
      </c>
      <c r="D538" t="s">
        <v>2180</v>
      </c>
      <c r="E538">
        <v>43</v>
      </c>
      <c r="F538">
        <v>2.5</v>
      </c>
      <c r="G538">
        <v>0</v>
      </c>
      <c r="H538">
        <v>92</v>
      </c>
      <c r="I538">
        <v>127</v>
      </c>
      <c r="J538">
        <v>69</v>
      </c>
      <c r="K538">
        <v>913</v>
      </c>
      <c r="L538">
        <v>39</v>
      </c>
      <c r="M538">
        <v>0</v>
      </c>
      <c r="N538">
        <v>0</v>
      </c>
      <c r="O538">
        <v>0</v>
      </c>
      <c r="P538">
        <v>0</v>
      </c>
      <c r="Q538">
        <v>913</v>
      </c>
      <c r="R538">
        <v>0</v>
      </c>
      <c r="S538">
        <v>0</v>
      </c>
      <c r="T538">
        <v>0</v>
      </c>
      <c r="U538">
        <v>275</v>
      </c>
      <c r="V538">
        <v>0</v>
      </c>
      <c r="W538">
        <v>488</v>
      </c>
      <c r="X538">
        <v>0</v>
      </c>
      <c r="Y538">
        <v>67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830</v>
      </c>
      <c r="AF538">
        <v>457</v>
      </c>
      <c r="AG538">
        <v>6.1624999999999996</v>
      </c>
      <c r="AK538" t="str">
        <f t="shared" si="8"/>
        <v>WK024-5000</v>
      </c>
    </row>
    <row r="539" spans="1:37" ht="15">
      <c r="A539" t="s">
        <v>2993</v>
      </c>
      <c r="B539" t="s">
        <v>2992</v>
      </c>
      <c r="C539" t="s">
        <v>313</v>
      </c>
      <c r="D539" t="s">
        <v>2180</v>
      </c>
      <c r="E539">
        <v>43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161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161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225</v>
      </c>
      <c r="AG539">
        <v>7.0755999999999997</v>
      </c>
      <c r="AK539" t="str">
        <f t="shared" si="8"/>
        <v>WK024-6200</v>
      </c>
    </row>
    <row r="540" spans="1:37" ht="15">
      <c r="A540" t="s">
        <v>2999</v>
      </c>
      <c r="B540" t="s">
        <v>2998</v>
      </c>
      <c r="C540" t="s">
        <v>110</v>
      </c>
      <c r="D540" t="s">
        <v>2180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60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60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5.98</v>
      </c>
      <c r="AK540" t="str">
        <f t="shared" si="8"/>
        <v>WK027-6200</v>
      </c>
    </row>
    <row r="541" spans="1:37" ht="15">
      <c r="A541" t="s">
        <v>3014</v>
      </c>
      <c r="B541" t="s">
        <v>3015</v>
      </c>
      <c r="C541" t="s">
        <v>1077</v>
      </c>
      <c r="E541">
        <v>43</v>
      </c>
      <c r="F541">
        <v>0</v>
      </c>
      <c r="G541">
        <v>3568</v>
      </c>
      <c r="H541">
        <v>0</v>
      </c>
      <c r="I541">
        <v>60</v>
      </c>
      <c r="J541">
        <v>41</v>
      </c>
      <c r="K541">
        <v>2911</v>
      </c>
      <c r="L541">
        <v>38</v>
      </c>
      <c r="M541">
        <v>0</v>
      </c>
      <c r="N541">
        <v>2974</v>
      </c>
      <c r="O541">
        <v>0</v>
      </c>
      <c r="P541">
        <v>0</v>
      </c>
      <c r="Q541">
        <v>-63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361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135</v>
      </c>
      <c r="AE541">
        <v>496</v>
      </c>
      <c r="AF541">
        <v>778</v>
      </c>
      <c r="AG541" t="s">
        <v>4659</v>
      </c>
      <c r="AH541">
        <v>5</v>
      </c>
      <c r="AI541">
        <v>20</v>
      </c>
      <c r="AJ541">
        <v>5.0374999999999996</v>
      </c>
      <c r="AK541" t="str">
        <f t="shared" si="8"/>
        <v>WM047-5000</v>
      </c>
    </row>
    <row r="542" spans="1:37" ht="15">
      <c r="A542" t="s">
        <v>3016</v>
      </c>
      <c r="B542" t="s">
        <v>3017</v>
      </c>
      <c r="C542" t="s">
        <v>1077</v>
      </c>
      <c r="E542">
        <v>43</v>
      </c>
      <c r="F542">
        <v>3.6</v>
      </c>
      <c r="G542">
        <v>0</v>
      </c>
      <c r="H542">
        <v>74</v>
      </c>
      <c r="I542">
        <v>73</v>
      </c>
      <c r="J542">
        <v>86</v>
      </c>
      <c r="K542">
        <v>1057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1057</v>
      </c>
      <c r="R542">
        <v>0</v>
      </c>
      <c r="S542">
        <v>0</v>
      </c>
      <c r="T542">
        <v>222</v>
      </c>
      <c r="U542">
        <v>0</v>
      </c>
      <c r="V542">
        <v>215</v>
      </c>
      <c r="W542">
        <v>0</v>
      </c>
      <c r="X542">
        <v>0</v>
      </c>
      <c r="Y542">
        <v>336</v>
      </c>
      <c r="Z542">
        <v>1</v>
      </c>
      <c r="AA542">
        <v>260</v>
      </c>
      <c r="AB542">
        <v>0</v>
      </c>
      <c r="AC542">
        <v>0</v>
      </c>
      <c r="AD542">
        <v>0</v>
      </c>
      <c r="AE542">
        <v>1034</v>
      </c>
      <c r="AF542">
        <v>1272</v>
      </c>
      <c r="AG542" t="s">
        <v>4660</v>
      </c>
      <c r="AH542">
        <v>6</v>
      </c>
      <c r="AI542">
        <v>32</v>
      </c>
      <c r="AJ542">
        <v>5.0374999999999996</v>
      </c>
      <c r="AK542" t="str">
        <f t="shared" si="8"/>
        <v>WM047-6200</v>
      </c>
    </row>
    <row r="543" spans="1:37" ht="15">
      <c r="A543" t="s">
        <v>3016</v>
      </c>
      <c r="B543" t="s">
        <v>3017</v>
      </c>
      <c r="C543" t="s">
        <v>1077</v>
      </c>
      <c r="E543">
        <v>43</v>
      </c>
      <c r="AG543" t="s">
        <v>4661</v>
      </c>
      <c r="AH543">
        <v>5</v>
      </c>
      <c r="AI543">
        <v>13</v>
      </c>
      <c r="AK543" t="str">
        <f t="shared" si="8"/>
        <v>WM047-6200</v>
      </c>
    </row>
    <row r="544" spans="1:37" ht="15">
      <c r="A544" t="s">
        <v>6355</v>
      </c>
      <c r="B544" t="s">
        <v>3440</v>
      </c>
      <c r="C544" t="s">
        <v>329</v>
      </c>
      <c r="D544" t="s">
        <v>4662</v>
      </c>
      <c r="E544">
        <v>55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58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5.4625000000000004</v>
      </c>
      <c r="AK544" t="str">
        <f t="shared" si="8"/>
        <v>WM127-5000</v>
      </c>
    </row>
    <row r="545" spans="1:37" ht="15">
      <c r="A545" t="s">
        <v>3031</v>
      </c>
      <c r="B545" t="s">
        <v>3032</v>
      </c>
      <c r="C545" t="s">
        <v>275</v>
      </c>
      <c r="D545" t="s">
        <v>3033</v>
      </c>
      <c r="E545">
        <v>50</v>
      </c>
      <c r="F545">
        <v>2</v>
      </c>
      <c r="G545">
        <v>43</v>
      </c>
      <c r="H545">
        <v>37</v>
      </c>
      <c r="I545">
        <v>38</v>
      </c>
      <c r="J545">
        <v>127</v>
      </c>
      <c r="K545">
        <v>328</v>
      </c>
      <c r="L545">
        <v>82</v>
      </c>
      <c r="M545">
        <v>0</v>
      </c>
      <c r="N545">
        <v>35</v>
      </c>
      <c r="O545">
        <v>0</v>
      </c>
      <c r="P545">
        <v>0</v>
      </c>
      <c r="Q545">
        <v>293</v>
      </c>
      <c r="R545">
        <v>0</v>
      </c>
      <c r="S545">
        <v>112</v>
      </c>
      <c r="T545">
        <v>0</v>
      </c>
      <c r="U545">
        <v>0</v>
      </c>
      <c r="V545">
        <v>0</v>
      </c>
      <c r="W545">
        <v>0</v>
      </c>
      <c r="X545">
        <v>113</v>
      </c>
      <c r="Y545">
        <v>410</v>
      </c>
      <c r="Z545">
        <v>356</v>
      </c>
      <c r="AA545">
        <v>300</v>
      </c>
      <c r="AB545">
        <v>228</v>
      </c>
      <c r="AC545">
        <v>0</v>
      </c>
      <c r="AD545">
        <v>0</v>
      </c>
      <c r="AE545">
        <v>1519</v>
      </c>
      <c r="AF545">
        <v>1703</v>
      </c>
      <c r="AG545">
        <v>6.3929999999999998</v>
      </c>
      <c r="AK545" t="str">
        <f t="shared" si="8"/>
        <v>WM717-5000</v>
      </c>
    </row>
    <row r="546" spans="1:37" ht="15">
      <c r="A546" t="s">
        <v>3034</v>
      </c>
      <c r="B546" t="s">
        <v>3035</v>
      </c>
      <c r="C546" t="s">
        <v>275</v>
      </c>
      <c r="D546" t="s">
        <v>3036</v>
      </c>
      <c r="E546">
        <v>50</v>
      </c>
      <c r="F546">
        <v>0.4</v>
      </c>
      <c r="G546">
        <v>82</v>
      </c>
      <c r="H546">
        <v>336</v>
      </c>
      <c r="I546">
        <v>254</v>
      </c>
      <c r="J546">
        <v>341</v>
      </c>
      <c r="K546">
        <v>588</v>
      </c>
      <c r="L546">
        <v>118</v>
      </c>
      <c r="M546">
        <v>51</v>
      </c>
      <c r="N546">
        <v>69</v>
      </c>
      <c r="O546">
        <v>0</v>
      </c>
      <c r="P546">
        <v>0</v>
      </c>
      <c r="Q546">
        <v>519</v>
      </c>
      <c r="R546">
        <v>0</v>
      </c>
      <c r="S546">
        <v>334</v>
      </c>
      <c r="T546">
        <v>175</v>
      </c>
      <c r="U546">
        <v>500</v>
      </c>
      <c r="V546">
        <v>233</v>
      </c>
      <c r="W546">
        <v>0</v>
      </c>
      <c r="X546">
        <v>280</v>
      </c>
      <c r="Y546">
        <v>245</v>
      </c>
      <c r="Z546">
        <v>1212</v>
      </c>
      <c r="AA546">
        <v>0</v>
      </c>
      <c r="AB546">
        <v>627</v>
      </c>
      <c r="AC546">
        <v>0</v>
      </c>
      <c r="AD546">
        <v>480</v>
      </c>
      <c r="AE546">
        <v>4086</v>
      </c>
      <c r="AF546">
        <v>2886</v>
      </c>
      <c r="AG546">
        <v>5.2619999999999996</v>
      </c>
      <c r="AK546" t="str">
        <f t="shared" si="8"/>
        <v>WM717-6200</v>
      </c>
    </row>
    <row r="547" spans="1:37" ht="15">
      <c r="A547" t="s">
        <v>3062</v>
      </c>
      <c r="B547" t="s">
        <v>3063</v>
      </c>
      <c r="C547" t="s">
        <v>318</v>
      </c>
      <c r="D547" t="s">
        <v>3064</v>
      </c>
      <c r="E547">
        <v>50</v>
      </c>
      <c r="F547">
        <v>0.1</v>
      </c>
      <c r="G547">
        <v>146</v>
      </c>
      <c r="H547">
        <v>250</v>
      </c>
      <c r="I547">
        <v>326</v>
      </c>
      <c r="J547">
        <v>238</v>
      </c>
      <c r="K547">
        <v>268</v>
      </c>
      <c r="L547">
        <v>176</v>
      </c>
      <c r="M547">
        <v>0</v>
      </c>
      <c r="N547">
        <v>122</v>
      </c>
      <c r="O547">
        <v>0</v>
      </c>
      <c r="P547">
        <v>0</v>
      </c>
      <c r="Q547">
        <v>146</v>
      </c>
      <c r="R547">
        <v>232</v>
      </c>
      <c r="S547">
        <v>245</v>
      </c>
      <c r="T547">
        <v>345</v>
      </c>
      <c r="U547">
        <v>159</v>
      </c>
      <c r="V547">
        <v>0</v>
      </c>
      <c r="W547">
        <v>500</v>
      </c>
      <c r="X547">
        <v>706</v>
      </c>
      <c r="Y547">
        <v>0</v>
      </c>
      <c r="Z547">
        <v>0</v>
      </c>
      <c r="AA547">
        <v>420</v>
      </c>
      <c r="AB547">
        <v>0</v>
      </c>
      <c r="AC547">
        <v>180</v>
      </c>
      <c r="AD547">
        <v>302</v>
      </c>
      <c r="AE547">
        <v>2857</v>
      </c>
      <c r="AF547">
        <v>1278</v>
      </c>
      <c r="AG547">
        <v>6.782</v>
      </c>
      <c r="AK547" t="str">
        <f t="shared" si="8"/>
        <v>WM840-5000</v>
      </c>
    </row>
    <row r="548" spans="1:37" ht="15">
      <c r="A548" t="s">
        <v>3065</v>
      </c>
      <c r="B548" t="s">
        <v>3066</v>
      </c>
      <c r="C548" t="s">
        <v>318</v>
      </c>
      <c r="D548" t="s">
        <v>3064</v>
      </c>
      <c r="E548">
        <v>50</v>
      </c>
      <c r="F548">
        <v>0.1</v>
      </c>
      <c r="G548">
        <v>1904</v>
      </c>
      <c r="H548">
        <v>1835</v>
      </c>
      <c r="I548">
        <v>1564</v>
      </c>
      <c r="J548">
        <v>1578</v>
      </c>
      <c r="K548">
        <v>2344</v>
      </c>
      <c r="L548">
        <v>626</v>
      </c>
      <c r="M548">
        <v>0</v>
      </c>
      <c r="N548">
        <v>1587</v>
      </c>
      <c r="O548">
        <v>0</v>
      </c>
      <c r="P548">
        <v>0</v>
      </c>
      <c r="Q548">
        <v>757</v>
      </c>
      <c r="R548">
        <v>1656</v>
      </c>
      <c r="S548">
        <v>1932</v>
      </c>
      <c r="T548">
        <v>1844</v>
      </c>
      <c r="U548">
        <v>1729</v>
      </c>
      <c r="V548">
        <v>929</v>
      </c>
      <c r="W548">
        <v>1640</v>
      </c>
      <c r="X548">
        <v>1311</v>
      </c>
      <c r="Y548">
        <v>1614</v>
      </c>
      <c r="Z548">
        <v>1406</v>
      </c>
      <c r="AA548">
        <v>1856</v>
      </c>
      <c r="AB548">
        <v>1351</v>
      </c>
      <c r="AC548">
        <v>1714</v>
      </c>
      <c r="AD548">
        <v>1610</v>
      </c>
      <c r="AE548">
        <v>18936</v>
      </c>
      <c r="AF548">
        <v>15607</v>
      </c>
      <c r="AG548">
        <v>7.0846999999999998</v>
      </c>
      <c r="AK548" t="str">
        <f t="shared" si="8"/>
        <v>WM840-6200</v>
      </c>
    </row>
    <row r="549" spans="1:37" ht="15">
      <c r="A549" t="s">
        <v>3073</v>
      </c>
      <c r="B549" t="s">
        <v>3074</v>
      </c>
      <c r="C549" t="s">
        <v>318</v>
      </c>
      <c r="D549" t="s">
        <v>3075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502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502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7.1798999999999999</v>
      </c>
      <c r="AK549" t="str">
        <f t="shared" si="8"/>
        <v>WM850-5000</v>
      </c>
    </row>
    <row r="550" spans="1:37" ht="15">
      <c r="A550" t="s">
        <v>3091</v>
      </c>
      <c r="B550" t="s">
        <v>3092</v>
      </c>
      <c r="C550" t="s">
        <v>329</v>
      </c>
      <c r="D550" t="s">
        <v>3093</v>
      </c>
      <c r="E550">
        <v>50</v>
      </c>
      <c r="F550">
        <v>2</v>
      </c>
      <c r="G550">
        <v>0</v>
      </c>
      <c r="H550">
        <v>57</v>
      </c>
      <c r="I550">
        <v>312</v>
      </c>
      <c r="J550">
        <v>422</v>
      </c>
      <c r="K550">
        <v>458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458</v>
      </c>
      <c r="R550">
        <v>0</v>
      </c>
      <c r="S550">
        <v>0</v>
      </c>
      <c r="T550">
        <v>0</v>
      </c>
      <c r="U550">
        <v>172</v>
      </c>
      <c r="V550">
        <v>0</v>
      </c>
      <c r="W550">
        <v>192</v>
      </c>
      <c r="X550">
        <v>1506</v>
      </c>
      <c r="Y550">
        <v>813</v>
      </c>
      <c r="Z550">
        <v>0</v>
      </c>
      <c r="AA550">
        <v>0</v>
      </c>
      <c r="AB550">
        <v>1301</v>
      </c>
      <c r="AC550">
        <v>0</v>
      </c>
      <c r="AD550">
        <v>1074</v>
      </c>
      <c r="AE550">
        <v>5058</v>
      </c>
      <c r="AF550">
        <v>276</v>
      </c>
      <c r="AG550">
        <v>6.1878000000000002</v>
      </c>
      <c r="AK550" t="str">
        <f t="shared" si="8"/>
        <v>WO040-5000</v>
      </c>
    </row>
    <row r="551" spans="1:37" ht="15">
      <c r="A551" t="s">
        <v>3094</v>
      </c>
      <c r="B551" t="s">
        <v>3095</v>
      </c>
      <c r="C551" t="s">
        <v>329</v>
      </c>
      <c r="D551" t="s">
        <v>3096</v>
      </c>
      <c r="E551">
        <v>50</v>
      </c>
      <c r="F551">
        <v>0</v>
      </c>
      <c r="G551">
        <v>0</v>
      </c>
      <c r="H551">
        <v>0</v>
      </c>
      <c r="I551">
        <v>38</v>
      </c>
      <c r="J551">
        <v>19</v>
      </c>
      <c r="K551">
        <v>638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638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176</v>
      </c>
      <c r="X551">
        <v>50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226</v>
      </c>
      <c r="AF551">
        <v>481</v>
      </c>
      <c r="AG551">
        <v>6.2717000000000001</v>
      </c>
      <c r="AK551" t="str">
        <f t="shared" si="8"/>
        <v>WO040-6200</v>
      </c>
    </row>
    <row r="552" spans="1:37" ht="15">
      <c r="A552" t="s">
        <v>3100</v>
      </c>
      <c r="B552" t="s">
        <v>3098</v>
      </c>
      <c r="C552" t="s">
        <v>338</v>
      </c>
      <c r="D552" t="s">
        <v>3099</v>
      </c>
      <c r="E552">
        <v>43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160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160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J552">
        <v>3.8410000000000002</v>
      </c>
      <c r="AK552" t="str">
        <f t="shared" si="8"/>
        <v>WO140-6200</v>
      </c>
    </row>
    <row r="553" spans="1:37" ht="15">
      <c r="A553" t="s">
        <v>3101</v>
      </c>
      <c r="B553" t="s">
        <v>3102</v>
      </c>
      <c r="C553" t="s">
        <v>1028</v>
      </c>
      <c r="E553">
        <v>43</v>
      </c>
      <c r="F553">
        <v>0</v>
      </c>
      <c r="G553">
        <v>0</v>
      </c>
      <c r="H553">
        <v>137</v>
      </c>
      <c r="I553">
        <v>191</v>
      </c>
      <c r="J553">
        <v>119</v>
      </c>
      <c r="K553">
        <v>0</v>
      </c>
      <c r="L553">
        <v>86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154</v>
      </c>
      <c r="T553">
        <v>0</v>
      </c>
      <c r="U553">
        <v>258</v>
      </c>
      <c r="V553">
        <v>38</v>
      </c>
      <c r="W553">
        <v>0</v>
      </c>
      <c r="X553">
        <v>693</v>
      </c>
      <c r="Y553">
        <v>0</v>
      </c>
      <c r="Z553">
        <v>0</v>
      </c>
      <c r="AA553">
        <v>69</v>
      </c>
      <c r="AB553">
        <v>211</v>
      </c>
      <c r="AC553">
        <v>0</v>
      </c>
      <c r="AD553">
        <v>0</v>
      </c>
      <c r="AE553">
        <v>1423</v>
      </c>
      <c r="AF553">
        <v>703</v>
      </c>
      <c r="AG553">
        <v>6.55</v>
      </c>
      <c r="AK553" t="str">
        <f t="shared" si="8"/>
        <v>WO710-5000</v>
      </c>
    </row>
    <row r="554" spans="1:37" ht="15">
      <c r="A554" t="s">
        <v>3103</v>
      </c>
      <c r="B554" t="s">
        <v>3102</v>
      </c>
      <c r="C554" t="s">
        <v>1077</v>
      </c>
      <c r="E554">
        <v>43</v>
      </c>
      <c r="F554">
        <v>0.4</v>
      </c>
      <c r="G554">
        <v>0</v>
      </c>
      <c r="H554">
        <v>118</v>
      </c>
      <c r="I554">
        <v>132</v>
      </c>
      <c r="J554">
        <v>116</v>
      </c>
      <c r="K554">
        <v>208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208</v>
      </c>
      <c r="R554">
        <v>0</v>
      </c>
      <c r="S554">
        <v>0</v>
      </c>
      <c r="T554">
        <v>354</v>
      </c>
      <c r="U554">
        <v>0</v>
      </c>
      <c r="V554">
        <v>435</v>
      </c>
      <c r="W554">
        <v>0</v>
      </c>
      <c r="X554">
        <v>0</v>
      </c>
      <c r="Y554">
        <v>409</v>
      </c>
      <c r="Z554">
        <v>0</v>
      </c>
      <c r="AA554">
        <v>0</v>
      </c>
      <c r="AB554">
        <v>0</v>
      </c>
      <c r="AC554">
        <v>0</v>
      </c>
      <c r="AD554">
        <v>190</v>
      </c>
      <c r="AE554">
        <v>1388</v>
      </c>
      <c r="AF554">
        <v>2475</v>
      </c>
      <c r="AG554" t="s">
        <v>4663</v>
      </c>
      <c r="AH554">
        <v>10</v>
      </c>
      <c r="AI554">
        <v>284</v>
      </c>
      <c r="AJ554">
        <v>6.55</v>
      </c>
      <c r="AK554" t="str">
        <f t="shared" si="8"/>
        <v>WO710-6200</v>
      </c>
    </row>
    <row r="555" spans="1:37" ht="15">
      <c r="A555" t="s">
        <v>3106</v>
      </c>
      <c r="B555" t="s">
        <v>3105</v>
      </c>
      <c r="C555" t="s">
        <v>329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145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145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269</v>
      </c>
      <c r="AG555">
        <v>6.5259</v>
      </c>
      <c r="AK555" t="str">
        <f t="shared" si="8"/>
        <v>WP300-6200</v>
      </c>
    </row>
    <row r="556" spans="1:37" ht="15">
      <c r="A556" t="s">
        <v>3129</v>
      </c>
      <c r="B556" t="s">
        <v>3127</v>
      </c>
      <c r="C556" t="s">
        <v>110</v>
      </c>
      <c r="E556">
        <v>50</v>
      </c>
      <c r="F556">
        <v>0</v>
      </c>
      <c r="G556">
        <v>0</v>
      </c>
      <c r="H556">
        <v>67</v>
      </c>
      <c r="I556">
        <v>104</v>
      </c>
      <c r="J556">
        <v>83</v>
      </c>
      <c r="K556">
        <v>0</v>
      </c>
      <c r="L556">
        <v>70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200</v>
      </c>
      <c r="V556">
        <v>421</v>
      </c>
      <c r="W556">
        <v>0</v>
      </c>
      <c r="X556">
        <v>0</v>
      </c>
      <c r="Y556">
        <v>0</v>
      </c>
      <c r="Z556">
        <v>181</v>
      </c>
      <c r="AA556">
        <v>0</v>
      </c>
      <c r="AB556">
        <v>0</v>
      </c>
      <c r="AC556">
        <v>197</v>
      </c>
      <c r="AD556">
        <v>0</v>
      </c>
      <c r="AE556">
        <v>999</v>
      </c>
      <c r="AF556">
        <v>1666</v>
      </c>
      <c r="AG556">
        <v>6.1</v>
      </c>
      <c r="AK556" t="str">
        <f t="shared" si="8"/>
        <v>WT003-6200</v>
      </c>
    </row>
    <row r="557" spans="1:37" ht="15">
      <c r="A557" t="s">
        <v>3133</v>
      </c>
      <c r="B557" t="s">
        <v>3134</v>
      </c>
      <c r="C557" t="s">
        <v>110</v>
      </c>
      <c r="D557" t="s">
        <v>3135</v>
      </c>
      <c r="E557">
        <v>50</v>
      </c>
      <c r="F557">
        <v>0.5</v>
      </c>
      <c r="G557">
        <v>411</v>
      </c>
      <c r="H557">
        <v>497</v>
      </c>
      <c r="I557">
        <v>569</v>
      </c>
      <c r="J557">
        <v>571</v>
      </c>
      <c r="K557">
        <v>1321</v>
      </c>
      <c r="L557">
        <v>374</v>
      </c>
      <c r="M557">
        <v>0</v>
      </c>
      <c r="N557">
        <v>342</v>
      </c>
      <c r="O557">
        <v>0</v>
      </c>
      <c r="P557">
        <v>0</v>
      </c>
      <c r="Q557">
        <v>979</v>
      </c>
      <c r="R557">
        <v>628</v>
      </c>
      <c r="S557">
        <v>575</v>
      </c>
      <c r="T557">
        <v>212</v>
      </c>
      <c r="U557">
        <v>703</v>
      </c>
      <c r="V557">
        <v>721</v>
      </c>
      <c r="W557">
        <v>699</v>
      </c>
      <c r="X557">
        <v>503</v>
      </c>
      <c r="Y557">
        <v>619</v>
      </c>
      <c r="Z557">
        <v>804</v>
      </c>
      <c r="AA557">
        <v>175</v>
      </c>
      <c r="AB557">
        <v>301</v>
      </c>
      <c r="AC557">
        <v>0</v>
      </c>
      <c r="AD557">
        <v>1544</v>
      </c>
      <c r="AE557">
        <v>6856</v>
      </c>
      <c r="AF557">
        <v>7070</v>
      </c>
      <c r="AG557">
        <v>5.9446000000000003</v>
      </c>
      <c r="AK557" t="str">
        <f t="shared" si="8"/>
        <v>WT770-6200</v>
      </c>
    </row>
    <row r="558" spans="1:37" ht="15">
      <c r="A558" t="s">
        <v>3136</v>
      </c>
      <c r="B558" t="s">
        <v>3137</v>
      </c>
      <c r="C558" t="s">
        <v>1028</v>
      </c>
      <c r="E558">
        <v>43</v>
      </c>
      <c r="F558">
        <v>0.9</v>
      </c>
      <c r="G558">
        <v>0</v>
      </c>
      <c r="H558">
        <v>30</v>
      </c>
      <c r="I558">
        <v>15</v>
      </c>
      <c r="J558">
        <v>8</v>
      </c>
      <c r="K558">
        <v>109</v>
      </c>
      <c r="L558">
        <v>53</v>
      </c>
      <c r="M558">
        <v>0</v>
      </c>
      <c r="N558">
        <v>0</v>
      </c>
      <c r="O558">
        <v>0</v>
      </c>
      <c r="P558">
        <v>0</v>
      </c>
      <c r="Q558">
        <v>109</v>
      </c>
      <c r="R558">
        <v>0</v>
      </c>
      <c r="S558">
        <v>0</v>
      </c>
      <c r="T558">
        <v>0</v>
      </c>
      <c r="U558">
        <v>90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90</v>
      </c>
      <c r="AF558">
        <v>147</v>
      </c>
      <c r="AG558">
        <v>7.0033000000000003</v>
      </c>
      <c r="AK558" t="str">
        <f t="shared" si="8"/>
        <v>WU001-5000</v>
      </c>
    </row>
    <row r="559" spans="1:37" ht="15">
      <c r="A559" t="s">
        <v>3138</v>
      </c>
      <c r="B559" t="s">
        <v>3137</v>
      </c>
      <c r="C559" t="s">
        <v>1028</v>
      </c>
      <c r="E559">
        <v>43</v>
      </c>
      <c r="F559">
        <v>0.3</v>
      </c>
      <c r="G559">
        <v>242</v>
      </c>
      <c r="H559">
        <v>389</v>
      </c>
      <c r="I559">
        <v>287</v>
      </c>
      <c r="J559">
        <v>161</v>
      </c>
      <c r="K559">
        <v>730</v>
      </c>
      <c r="L559">
        <v>228</v>
      </c>
      <c r="M559">
        <v>0</v>
      </c>
      <c r="N559">
        <v>202</v>
      </c>
      <c r="O559">
        <v>0</v>
      </c>
      <c r="P559">
        <v>0</v>
      </c>
      <c r="Q559">
        <v>528</v>
      </c>
      <c r="R559">
        <v>0</v>
      </c>
      <c r="S559">
        <v>791</v>
      </c>
      <c r="T559">
        <v>0</v>
      </c>
      <c r="U559">
        <v>377</v>
      </c>
      <c r="V559">
        <v>346</v>
      </c>
      <c r="W559">
        <v>0</v>
      </c>
      <c r="X559">
        <v>208</v>
      </c>
      <c r="Y559">
        <v>150</v>
      </c>
      <c r="Z559">
        <v>0</v>
      </c>
      <c r="AA559">
        <v>0</v>
      </c>
      <c r="AB559">
        <v>0</v>
      </c>
      <c r="AC559">
        <v>0</v>
      </c>
      <c r="AD559">
        <v>63</v>
      </c>
      <c r="AE559">
        <v>1935</v>
      </c>
      <c r="AF559">
        <v>940</v>
      </c>
      <c r="AG559">
        <v>7.0374999999999996</v>
      </c>
      <c r="AK559" t="str">
        <f t="shared" si="8"/>
        <v>WU001-6200</v>
      </c>
    </row>
    <row r="560" spans="1:37" ht="15">
      <c r="A560" t="s">
        <v>3141</v>
      </c>
      <c r="B560" t="s">
        <v>3140</v>
      </c>
      <c r="C560" t="s">
        <v>313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376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376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271</v>
      </c>
      <c r="AG560">
        <v>7.5810000000000004</v>
      </c>
      <c r="AK560" t="str">
        <f t="shared" si="8"/>
        <v>WU003-6200</v>
      </c>
    </row>
    <row r="561" spans="1:37" ht="15">
      <c r="A561" t="s">
        <v>3144</v>
      </c>
      <c r="B561" t="s">
        <v>3143</v>
      </c>
      <c r="C561" t="s">
        <v>313</v>
      </c>
      <c r="E561">
        <v>43</v>
      </c>
      <c r="F561">
        <v>0</v>
      </c>
      <c r="G561">
        <v>0</v>
      </c>
      <c r="H561">
        <v>104</v>
      </c>
      <c r="I561">
        <v>52</v>
      </c>
      <c r="J561">
        <v>59</v>
      </c>
      <c r="K561">
        <v>0</v>
      </c>
      <c r="L561">
        <v>79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311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401</v>
      </c>
      <c r="AB561">
        <v>0</v>
      </c>
      <c r="AC561">
        <v>0</v>
      </c>
      <c r="AD561">
        <v>0</v>
      </c>
      <c r="AE561">
        <v>712</v>
      </c>
      <c r="AF561">
        <v>0</v>
      </c>
      <c r="AG561">
        <v>7.1250999999999998</v>
      </c>
      <c r="AK561" t="str">
        <f t="shared" si="8"/>
        <v>WU006-6200</v>
      </c>
    </row>
    <row r="562" spans="1:37" ht="15">
      <c r="A562" t="s">
        <v>3148</v>
      </c>
      <c r="B562" t="s">
        <v>3149</v>
      </c>
      <c r="C562" t="s">
        <v>1028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143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143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3.3925000000000001</v>
      </c>
      <c r="AK562" t="str">
        <f t="shared" si="8"/>
        <v>WW090-5000</v>
      </c>
    </row>
    <row r="563" spans="1:37" ht="15">
      <c r="A563" t="s">
        <v>3151</v>
      </c>
      <c r="B563" t="s">
        <v>3152</v>
      </c>
      <c r="C563" t="s">
        <v>338</v>
      </c>
      <c r="E563">
        <v>43</v>
      </c>
      <c r="F563">
        <v>0</v>
      </c>
      <c r="G563">
        <v>0</v>
      </c>
      <c r="H563">
        <v>158</v>
      </c>
      <c r="I563">
        <v>176</v>
      </c>
      <c r="J563">
        <v>104</v>
      </c>
      <c r="K563">
        <v>0</v>
      </c>
      <c r="L563">
        <v>52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240</v>
      </c>
      <c r="T563">
        <v>94</v>
      </c>
      <c r="U563">
        <v>140</v>
      </c>
      <c r="V563">
        <v>0</v>
      </c>
      <c r="W563">
        <v>584</v>
      </c>
      <c r="X563">
        <v>0</v>
      </c>
      <c r="Y563">
        <v>0</v>
      </c>
      <c r="Z563">
        <v>132</v>
      </c>
      <c r="AA563">
        <v>0</v>
      </c>
      <c r="AB563">
        <v>55</v>
      </c>
      <c r="AC563">
        <v>0</v>
      </c>
      <c r="AD563">
        <v>0</v>
      </c>
      <c r="AE563">
        <v>1245</v>
      </c>
      <c r="AF563">
        <v>817</v>
      </c>
      <c r="AG563">
        <v>7.75</v>
      </c>
      <c r="AK563" t="str">
        <f t="shared" si="8"/>
        <v>WW310-5000</v>
      </c>
    </row>
    <row r="564" spans="1:37" ht="15">
      <c r="A564" t="s">
        <v>3153</v>
      </c>
      <c r="B564" t="s">
        <v>3152</v>
      </c>
      <c r="C564" t="s">
        <v>338</v>
      </c>
      <c r="E564">
        <v>43</v>
      </c>
      <c r="F564">
        <v>0.3</v>
      </c>
      <c r="G564">
        <v>0</v>
      </c>
      <c r="H564">
        <v>285</v>
      </c>
      <c r="I564">
        <v>269</v>
      </c>
      <c r="J564">
        <v>241</v>
      </c>
      <c r="K564">
        <v>300</v>
      </c>
      <c r="L564">
        <v>226</v>
      </c>
      <c r="M564">
        <v>0</v>
      </c>
      <c r="N564">
        <v>0</v>
      </c>
      <c r="O564">
        <v>0</v>
      </c>
      <c r="P564">
        <v>0</v>
      </c>
      <c r="Q564">
        <v>300</v>
      </c>
      <c r="R564">
        <v>0</v>
      </c>
      <c r="S564">
        <v>450</v>
      </c>
      <c r="T564">
        <v>210</v>
      </c>
      <c r="U564">
        <v>196</v>
      </c>
      <c r="V564">
        <v>0</v>
      </c>
      <c r="W564">
        <v>0</v>
      </c>
      <c r="X564">
        <v>756</v>
      </c>
      <c r="Y564">
        <v>94</v>
      </c>
      <c r="Z564">
        <v>327</v>
      </c>
      <c r="AA564">
        <v>0</v>
      </c>
      <c r="AB564">
        <v>561</v>
      </c>
      <c r="AC564">
        <v>120</v>
      </c>
      <c r="AD564">
        <v>173</v>
      </c>
      <c r="AE564">
        <v>2887</v>
      </c>
      <c r="AF564">
        <v>493</v>
      </c>
      <c r="AG564">
        <v>7.7625000000000002</v>
      </c>
      <c r="AK564" t="str">
        <f t="shared" si="8"/>
        <v>WW310-6200</v>
      </c>
    </row>
    <row r="565" spans="1:37" ht="15">
      <c r="A565" t="s">
        <v>3157</v>
      </c>
      <c r="B565" t="s">
        <v>3158</v>
      </c>
      <c r="C565" t="s">
        <v>1077</v>
      </c>
      <c r="E565">
        <v>43</v>
      </c>
      <c r="F565">
        <v>0</v>
      </c>
      <c r="G565">
        <v>0</v>
      </c>
      <c r="H565">
        <v>0</v>
      </c>
      <c r="I565">
        <v>63</v>
      </c>
      <c r="J565">
        <v>31</v>
      </c>
      <c r="K565">
        <v>340</v>
      </c>
      <c r="L565">
        <v>36</v>
      </c>
      <c r="M565">
        <v>0</v>
      </c>
      <c r="N565">
        <v>0</v>
      </c>
      <c r="O565">
        <v>0</v>
      </c>
      <c r="P565">
        <v>0</v>
      </c>
      <c r="Q565">
        <v>340</v>
      </c>
      <c r="R565">
        <v>0</v>
      </c>
      <c r="S565">
        <v>0</v>
      </c>
      <c r="T565">
        <v>0</v>
      </c>
      <c r="U565">
        <v>0</v>
      </c>
      <c r="V565">
        <v>375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375</v>
      </c>
      <c r="AF565">
        <v>996</v>
      </c>
      <c r="AG565" t="s">
        <v>4555</v>
      </c>
      <c r="AH565">
        <v>8</v>
      </c>
      <c r="AI565">
        <v>2</v>
      </c>
      <c r="AJ565">
        <v>7.05</v>
      </c>
      <c r="AK565" t="str">
        <f t="shared" si="8"/>
        <v>WW440-5000</v>
      </c>
    </row>
    <row r="566" spans="1:37" ht="15">
      <c r="A566" t="s">
        <v>3159</v>
      </c>
      <c r="B566" t="s">
        <v>3158</v>
      </c>
      <c r="C566" t="s">
        <v>1028</v>
      </c>
      <c r="E566">
        <v>43</v>
      </c>
      <c r="F566">
        <v>0</v>
      </c>
      <c r="G566">
        <v>0</v>
      </c>
      <c r="H566">
        <v>67</v>
      </c>
      <c r="I566">
        <v>34</v>
      </c>
      <c r="J566">
        <v>17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202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202</v>
      </c>
      <c r="AF566">
        <v>0</v>
      </c>
      <c r="AG566">
        <v>7.05</v>
      </c>
      <c r="AK566" t="str">
        <f t="shared" si="8"/>
        <v>WW440-6200</v>
      </c>
    </row>
    <row r="567" spans="1:37" ht="15">
      <c r="A567" t="s">
        <v>3160</v>
      </c>
      <c r="B567" t="s">
        <v>3161</v>
      </c>
      <c r="C567" t="s">
        <v>1028</v>
      </c>
      <c r="E567">
        <v>40</v>
      </c>
      <c r="F567">
        <v>0</v>
      </c>
      <c r="G567">
        <v>0</v>
      </c>
      <c r="H567">
        <v>0</v>
      </c>
      <c r="I567">
        <v>0</v>
      </c>
      <c r="J567">
        <v>26</v>
      </c>
      <c r="K567">
        <v>1218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1218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76</v>
      </c>
      <c r="Z567">
        <v>0</v>
      </c>
      <c r="AA567">
        <v>0</v>
      </c>
      <c r="AB567">
        <v>237</v>
      </c>
      <c r="AC567">
        <v>0</v>
      </c>
      <c r="AD567">
        <v>0</v>
      </c>
      <c r="AE567">
        <v>313</v>
      </c>
      <c r="AF567">
        <v>462</v>
      </c>
      <c r="AJ567">
        <v>5.4283000000000001</v>
      </c>
      <c r="AK567" t="str">
        <f t="shared" si="8"/>
        <v>WW780-5000</v>
      </c>
    </row>
    <row r="568" spans="1:37" ht="15">
      <c r="A568" t="s">
        <v>3162</v>
      </c>
      <c r="B568" t="s">
        <v>3161</v>
      </c>
      <c r="C568" t="s">
        <v>1028</v>
      </c>
      <c r="E568">
        <v>40</v>
      </c>
      <c r="F568">
        <v>0</v>
      </c>
      <c r="G568">
        <v>59</v>
      </c>
      <c r="H568">
        <v>355</v>
      </c>
      <c r="I568">
        <v>353</v>
      </c>
      <c r="J568">
        <v>338</v>
      </c>
      <c r="K568">
        <v>0</v>
      </c>
      <c r="L568">
        <v>157</v>
      </c>
      <c r="M568">
        <v>0</v>
      </c>
      <c r="N568">
        <v>49</v>
      </c>
      <c r="O568">
        <v>0</v>
      </c>
      <c r="P568">
        <v>0</v>
      </c>
      <c r="Q568">
        <v>-49</v>
      </c>
      <c r="R568">
        <v>322</v>
      </c>
      <c r="S568">
        <v>300</v>
      </c>
      <c r="T568">
        <v>398</v>
      </c>
      <c r="U568">
        <v>366</v>
      </c>
      <c r="V568">
        <v>0</v>
      </c>
      <c r="W568">
        <v>170</v>
      </c>
      <c r="X568">
        <v>881</v>
      </c>
      <c r="Y568">
        <v>0</v>
      </c>
      <c r="Z568">
        <v>977</v>
      </c>
      <c r="AA568">
        <v>170</v>
      </c>
      <c r="AB568">
        <v>328</v>
      </c>
      <c r="AC568">
        <v>464</v>
      </c>
      <c r="AD568">
        <v>0</v>
      </c>
      <c r="AE568">
        <v>4054</v>
      </c>
      <c r="AF568">
        <v>2606</v>
      </c>
      <c r="AG568">
        <v>6.75</v>
      </c>
      <c r="AK568" t="str">
        <f t="shared" si="8"/>
        <v>WW780-6200</v>
      </c>
    </row>
    <row r="569" spans="1:37" ht="15">
      <c r="A569" t="s">
        <v>3163</v>
      </c>
      <c r="B569" t="s">
        <v>3164</v>
      </c>
      <c r="C569" t="s">
        <v>1077</v>
      </c>
      <c r="E569">
        <v>40</v>
      </c>
      <c r="F569">
        <v>0</v>
      </c>
      <c r="G569">
        <v>0</v>
      </c>
      <c r="H569">
        <v>79</v>
      </c>
      <c r="I569">
        <v>160</v>
      </c>
      <c r="J569">
        <v>196</v>
      </c>
      <c r="K569">
        <v>0</v>
      </c>
      <c r="L569">
        <v>17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142</v>
      </c>
      <c r="T569">
        <v>0</v>
      </c>
      <c r="U569">
        <v>96</v>
      </c>
      <c r="V569">
        <v>288</v>
      </c>
      <c r="W569">
        <v>436</v>
      </c>
      <c r="X569">
        <v>0</v>
      </c>
      <c r="Y569">
        <v>531</v>
      </c>
      <c r="Z569">
        <v>216</v>
      </c>
      <c r="AA569">
        <v>460</v>
      </c>
      <c r="AB569">
        <v>181</v>
      </c>
      <c r="AC569">
        <v>0</v>
      </c>
      <c r="AD569">
        <v>0</v>
      </c>
      <c r="AE569">
        <v>2350</v>
      </c>
      <c r="AF569">
        <v>1872</v>
      </c>
      <c r="AG569" t="s">
        <v>4664</v>
      </c>
      <c r="AH569">
        <v>3</v>
      </c>
      <c r="AI569">
        <v>6</v>
      </c>
      <c r="AJ569">
        <v>5.9749999999999996</v>
      </c>
      <c r="AK569" t="str">
        <f t="shared" si="8"/>
        <v>WW900-5000</v>
      </c>
    </row>
    <row r="570" spans="1:37" ht="15">
      <c r="A570" t="s">
        <v>3165</v>
      </c>
      <c r="B570" t="s">
        <v>3164</v>
      </c>
      <c r="C570" t="s">
        <v>1028</v>
      </c>
      <c r="E570">
        <v>40</v>
      </c>
      <c r="F570">
        <v>0.2</v>
      </c>
      <c r="G570">
        <v>0</v>
      </c>
      <c r="H570">
        <v>330</v>
      </c>
      <c r="I570">
        <v>650</v>
      </c>
      <c r="J570">
        <v>542</v>
      </c>
      <c r="K570">
        <v>242</v>
      </c>
      <c r="L570">
        <v>88</v>
      </c>
      <c r="M570">
        <v>0</v>
      </c>
      <c r="N570">
        <v>0</v>
      </c>
      <c r="O570">
        <v>0</v>
      </c>
      <c r="P570">
        <v>0</v>
      </c>
      <c r="Q570">
        <v>242</v>
      </c>
      <c r="R570">
        <v>686</v>
      </c>
      <c r="S570">
        <v>90</v>
      </c>
      <c r="T570">
        <v>414</v>
      </c>
      <c r="U570">
        <v>486</v>
      </c>
      <c r="V570">
        <v>648</v>
      </c>
      <c r="W570">
        <v>1220</v>
      </c>
      <c r="X570">
        <v>1044</v>
      </c>
      <c r="Y570">
        <v>274</v>
      </c>
      <c r="Z570">
        <v>963</v>
      </c>
      <c r="AA570">
        <v>558</v>
      </c>
      <c r="AB570">
        <v>367</v>
      </c>
      <c r="AC570">
        <v>436</v>
      </c>
      <c r="AD570">
        <v>0</v>
      </c>
      <c r="AE570">
        <v>6500</v>
      </c>
      <c r="AF570">
        <v>3116</v>
      </c>
      <c r="AG570">
        <v>5.9749999999999996</v>
      </c>
      <c r="AK570" t="str">
        <f t="shared" si="8"/>
        <v>WW900-6200</v>
      </c>
    </row>
    <row r="571" spans="1:37" ht="15">
      <c r="A571" t="s">
        <v>3166</v>
      </c>
      <c r="B571" t="s">
        <v>3167</v>
      </c>
      <c r="C571" t="s">
        <v>313</v>
      </c>
      <c r="D571" t="s">
        <v>2026</v>
      </c>
      <c r="E571">
        <v>43</v>
      </c>
      <c r="F571">
        <v>0</v>
      </c>
      <c r="G571">
        <v>0</v>
      </c>
      <c r="H571">
        <v>0</v>
      </c>
      <c r="I571">
        <v>10</v>
      </c>
      <c r="J571">
        <v>62</v>
      </c>
      <c r="K571">
        <v>400</v>
      </c>
      <c r="L571">
        <v>60</v>
      </c>
      <c r="M571">
        <v>0</v>
      </c>
      <c r="N571">
        <v>0</v>
      </c>
      <c r="O571">
        <v>0</v>
      </c>
      <c r="P571">
        <v>0</v>
      </c>
      <c r="Q571">
        <v>400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58</v>
      </c>
      <c r="Y571">
        <v>682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740</v>
      </c>
      <c r="AF571">
        <v>0</v>
      </c>
      <c r="AG571">
        <v>7.7125000000000004</v>
      </c>
      <c r="AK571" t="str">
        <f t="shared" si="8"/>
        <v>WW960-5000</v>
      </c>
    </row>
    <row r="572" spans="1:37" ht="15">
      <c r="A572" t="s">
        <v>3168</v>
      </c>
      <c r="B572" t="s">
        <v>3167</v>
      </c>
      <c r="C572" t="s">
        <v>313</v>
      </c>
      <c r="D572" t="s">
        <v>2026</v>
      </c>
      <c r="E572">
        <v>43</v>
      </c>
      <c r="F572">
        <v>4.5</v>
      </c>
      <c r="G572">
        <v>0</v>
      </c>
      <c r="H572">
        <v>37</v>
      </c>
      <c r="I572">
        <v>19</v>
      </c>
      <c r="J572">
        <v>9</v>
      </c>
      <c r="K572">
        <v>664</v>
      </c>
      <c r="L572">
        <v>73</v>
      </c>
      <c r="M572">
        <v>0</v>
      </c>
      <c r="N572">
        <v>0</v>
      </c>
      <c r="O572">
        <v>0</v>
      </c>
      <c r="P572">
        <v>0</v>
      </c>
      <c r="Q572">
        <v>664</v>
      </c>
      <c r="R572">
        <v>0</v>
      </c>
      <c r="S572">
        <v>111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111</v>
      </c>
      <c r="AF572">
        <v>663</v>
      </c>
      <c r="AG572">
        <v>7.5810000000000004</v>
      </c>
      <c r="AK572" t="str">
        <f t="shared" si="8"/>
        <v>WW960-6200</v>
      </c>
    </row>
    <row r="573" spans="1:37" ht="15">
      <c r="A573" t="s">
        <v>3169</v>
      </c>
      <c r="B573" t="s">
        <v>3170</v>
      </c>
      <c r="C573" t="s">
        <v>1077</v>
      </c>
      <c r="D573" t="s">
        <v>2985</v>
      </c>
      <c r="E573">
        <v>48</v>
      </c>
      <c r="F573">
        <v>0</v>
      </c>
      <c r="G573">
        <v>0</v>
      </c>
      <c r="H573">
        <v>0</v>
      </c>
      <c r="I573">
        <v>0</v>
      </c>
      <c r="J573">
        <v>35</v>
      </c>
      <c r="K573">
        <v>0</v>
      </c>
      <c r="L573">
        <v>26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200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292</v>
      </c>
      <c r="AC573">
        <v>0</v>
      </c>
      <c r="AD573">
        <v>130</v>
      </c>
      <c r="AE573">
        <v>422</v>
      </c>
      <c r="AF573">
        <v>285</v>
      </c>
      <c r="AG573" t="s">
        <v>6526</v>
      </c>
      <c r="AH573">
        <v>4</v>
      </c>
      <c r="AI573">
        <v>122</v>
      </c>
      <c r="AJ573">
        <v>8.7249999999999996</v>
      </c>
      <c r="AK573" t="str">
        <f t="shared" si="8"/>
        <v>WX075-5000</v>
      </c>
    </row>
    <row r="574" spans="1:37" ht="15">
      <c r="A574" t="s">
        <v>3171</v>
      </c>
      <c r="B574" t="s">
        <v>3170</v>
      </c>
      <c r="C574" t="s">
        <v>267</v>
      </c>
      <c r="D574" t="s">
        <v>2985</v>
      </c>
      <c r="E574">
        <v>48</v>
      </c>
      <c r="F574">
        <v>0</v>
      </c>
      <c r="G574">
        <v>0</v>
      </c>
      <c r="H574">
        <v>59</v>
      </c>
      <c r="I574">
        <v>29</v>
      </c>
      <c r="J574">
        <v>15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176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176</v>
      </c>
      <c r="AF574">
        <v>162</v>
      </c>
      <c r="AG574">
        <v>8.0465</v>
      </c>
      <c r="AK574" t="str">
        <f t="shared" si="8"/>
        <v>WX075-6200</v>
      </c>
    </row>
    <row r="575" spans="1:37" ht="15">
      <c r="A575" t="s">
        <v>3172</v>
      </c>
      <c r="B575" t="s">
        <v>3173</v>
      </c>
      <c r="C575" t="s">
        <v>110</v>
      </c>
      <c r="E575">
        <v>50</v>
      </c>
      <c r="F575">
        <v>1.8</v>
      </c>
      <c r="G575">
        <v>0</v>
      </c>
      <c r="H575">
        <v>273</v>
      </c>
      <c r="I575">
        <v>453</v>
      </c>
      <c r="J575">
        <v>427</v>
      </c>
      <c r="K575">
        <v>1978</v>
      </c>
      <c r="L575">
        <v>124</v>
      </c>
      <c r="M575">
        <v>0</v>
      </c>
      <c r="N575">
        <v>0</v>
      </c>
      <c r="O575">
        <v>0</v>
      </c>
      <c r="P575">
        <v>0</v>
      </c>
      <c r="Q575">
        <v>1978</v>
      </c>
      <c r="R575">
        <v>355</v>
      </c>
      <c r="S575">
        <v>74</v>
      </c>
      <c r="T575">
        <v>312</v>
      </c>
      <c r="U575">
        <v>434</v>
      </c>
      <c r="V575">
        <v>548</v>
      </c>
      <c r="W575">
        <v>1225</v>
      </c>
      <c r="X575">
        <v>126</v>
      </c>
      <c r="Y575">
        <v>0</v>
      </c>
      <c r="Z575">
        <v>270</v>
      </c>
      <c r="AA575">
        <v>686</v>
      </c>
      <c r="AB575">
        <v>431</v>
      </c>
      <c r="AC575">
        <v>550</v>
      </c>
      <c r="AD575">
        <v>466</v>
      </c>
      <c r="AE575">
        <v>5122</v>
      </c>
      <c r="AF575">
        <v>5762</v>
      </c>
      <c r="AG575">
        <v>4.9675000000000002</v>
      </c>
      <c r="AK575" t="str">
        <f t="shared" si="8"/>
        <v>WX115-5000</v>
      </c>
    </row>
    <row r="576" spans="1:37" ht="15">
      <c r="A576" t="s">
        <v>3174</v>
      </c>
      <c r="B576" t="s">
        <v>3173</v>
      </c>
      <c r="C576" t="s">
        <v>110</v>
      </c>
      <c r="E576">
        <v>50</v>
      </c>
      <c r="F576">
        <v>0.2</v>
      </c>
      <c r="G576">
        <v>1317</v>
      </c>
      <c r="H576">
        <v>3509</v>
      </c>
      <c r="I576">
        <v>3253</v>
      </c>
      <c r="J576">
        <v>3236</v>
      </c>
      <c r="K576">
        <v>3326</v>
      </c>
      <c r="L576">
        <v>1392</v>
      </c>
      <c r="M576">
        <v>0</v>
      </c>
      <c r="N576">
        <v>1098</v>
      </c>
      <c r="O576">
        <v>0</v>
      </c>
      <c r="P576">
        <v>0</v>
      </c>
      <c r="Q576">
        <v>2228</v>
      </c>
      <c r="R576">
        <v>2984</v>
      </c>
      <c r="S576">
        <v>2459</v>
      </c>
      <c r="T576">
        <v>4102</v>
      </c>
      <c r="U576">
        <v>3966</v>
      </c>
      <c r="V576">
        <v>3382</v>
      </c>
      <c r="W576">
        <v>2516</v>
      </c>
      <c r="X576">
        <v>3095</v>
      </c>
      <c r="Y576">
        <v>3278</v>
      </c>
      <c r="Z576">
        <v>3457</v>
      </c>
      <c r="AA576">
        <v>3800</v>
      </c>
      <c r="AB576">
        <v>2381</v>
      </c>
      <c r="AC576">
        <v>1819</v>
      </c>
      <c r="AD576">
        <v>4573</v>
      </c>
      <c r="AE576">
        <v>38828</v>
      </c>
      <c r="AF576">
        <v>30338</v>
      </c>
      <c r="AG576">
        <v>4.9675000000000002</v>
      </c>
      <c r="AK576" t="str">
        <f t="shared" si="8"/>
        <v>WX115-6200</v>
      </c>
    </row>
    <row r="577" spans="1:37" ht="15">
      <c r="A577" t="s">
        <v>3175</v>
      </c>
      <c r="B577" t="s">
        <v>3176</v>
      </c>
      <c r="C577" t="s">
        <v>267</v>
      </c>
      <c r="E577">
        <v>50</v>
      </c>
      <c r="F577">
        <v>1.5</v>
      </c>
      <c r="G577">
        <v>0</v>
      </c>
      <c r="H577">
        <v>47</v>
      </c>
      <c r="I577">
        <v>78</v>
      </c>
      <c r="J577">
        <v>92</v>
      </c>
      <c r="K577">
        <v>272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272</v>
      </c>
      <c r="R577">
        <v>0</v>
      </c>
      <c r="S577">
        <v>0</v>
      </c>
      <c r="T577">
        <v>0</v>
      </c>
      <c r="U577">
        <v>140</v>
      </c>
      <c r="V577">
        <v>0</v>
      </c>
      <c r="W577">
        <v>0</v>
      </c>
      <c r="X577">
        <v>330</v>
      </c>
      <c r="Y577">
        <v>383</v>
      </c>
      <c r="Z577">
        <v>0</v>
      </c>
      <c r="AA577">
        <v>256</v>
      </c>
      <c r="AB577">
        <v>0</v>
      </c>
      <c r="AC577">
        <v>0</v>
      </c>
      <c r="AD577">
        <v>0</v>
      </c>
      <c r="AE577">
        <v>1109</v>
      </c>
      <c r="AF577">
        <v>1612</v>
      </c>
      <c r="AG577">
        <v>7.5250000000000004</v>
      </c>
      <c r="AK577" t="str">
        <f t="shared" si="8"/>
        <v>WX460-5000</v>
      </c>
    </row>
    <row r="578" spans="1:37" ht="15">
      <c r="A578" t="s">
        <v>3178</v>
      </c>
      <c r="B578" t="s">
        <v>3179</v>
      </c>
      <c r="C578" t="s">
        <v>267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233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233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4.1399999999999997</v>
      </c>
      <c r="AK578" t="str">
        <f t="shared" si="8"/>
        <v>WX850-5000</v>
      </c>
    </row>
    <row r="579" spans="1:37" ht="15">
      <c r="A579" t="s">
        <v>3187</v>
      </c>
      <c r="B579" t="s">
        <v>3188</v>
      </c>
      <c r="C579" t="s">
        <v>318</v>
      </c>
      <c r="D579" t="s">
        <v>3186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55</v>
      </c>
      <c r="K579">
        <v>799</v>
      </c>
      <c r="L579">
        <v>76</v>
      </c>
      <c r="M579">
        <v>0</v>
      </c>
      <c r="N579">
        <v>0</v>
      </c>
      <c r="O579">
        <v>0</v>
      </c>
      <c r="P579">
        <v>0</v>
      </c>
      <c r="Q579">
        <v>799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658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658</v>
      </c>
      <c r="AF579">
        <v>632</v>
      </c>
      <c r="AG579">
        <v>9.1624999999999996</v>
      </c>
      <c r="AK579" t="str">
        <f t="shared" si="8"/>
        <v>WZ001-6200</v>
      </c>
    </row>
    <row r="580" spans="1:37" ht="15">
      <c r="A580" t="s">
        <v>3198</v>
      </c>
      <c r="B580" t="s">
        <v>3199</v>
      </c>
      <c r="C580" t="s">
        <v>329</v>
      </c>
      <c r="D580" t="s">
        <v>3200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55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111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1813</v>
      </c>
      <c r="AG580">
        <v>5.2401999999999997</v>
      </c>
      <c r="AK580" t="str">
        <f t="shared" si="8"/>
        <v>WZ005-5000</v>
      </c>
    </row>
    <row r="581" spans="1:37" ht="15">
      <c r="A581" t="s">
        <v>3201</v>
      </c>
      <c r="B581" t="s">
        <v>3199</v>
      </c>
      <c r="C581" t="s">
        <v>1077</v>
      </c>
      <c r="D581" t="s">
        <v>3202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15</v>
      </c>
      <c r="K581">
        <v>340</v>
      </c>
      <c r="L581">
        <v>54</v>
      </c>
      <c r="M581">
        <v>0</v>
      </c>
      <c r="N581">
        <v>0</v>
      </c>
      <c r="O581">
        <v>0</v>
      </c>
      <c r="P581">
        <v>0</v>
      </c>
      <c r="Q581">
        <v>340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180</v>
      </c>
      <c r="AA581">
        <v>0</v>
      </c>
      <c r="AB581">
        <v>0</v>
      </c>
      <c r="AC581">
        <v>0</v>
      </c>
      <c r="AD581">
        <v>0</v>
      </c>
      <c r="AE581">
        <v>180</v>
      </c>
      <c r="AF581">
        <v>2590</v>
      </c>
      <c r="AG581" t="s">
        <v>4665</v>
      </c>
      <c r="AH581">
        <v>8</v>
      </c>
      <c r="AI581">
        <v>33</v>
      </c>
      <c r="AJ581">
        <v>5.2401999999999997</v>
      </c>
      <c r="AK581" t="str">
        <f t="shared" ref="AK581:AK634" si="9">MID(A581,4,10)</f>
        <v>WZ005-6200</v>
      </c>
    </row>
    <row r="582" spans="1:37" ht="15">
      <c r="A582" t="s">
        <v>3201</v>
      </c>
      <c r="B582" t="s">
        <v>3199</v>
      </c>
      <c r="C582" t="s">
        <v>1077</v>
      </c>
      <c r="D582" t="s">
        <v>3202</v>
      </c>
      <c r="E582">
        <v>50</v>
      </c>
      <c r="AG582" t="s">
        <v>4661</v>
      </c>
      <c r="AH582">
        <v>7</v>
      </c>
      <c r="AI582">
        <v>3</v>
      </c>
      <c r="AK582" t="str">
        <f t="shared" si="9"/>
        <v>WZ005-6200</v>
      </c>
    </row>
    <row r="583" spans="1:37" ht="15">
      <c r="A583" t="s">
        <v>3205</v>
      </c>
      <c r="B583" t="s">
        <v>3204</v>
      </c>
      <c r="C583" t="s">
        <v>313</v>
      </c>
      <c r="E583">
        <v>50</v>
      </c>
      <c r="F583">
        <v>5</v>
      </c>
      <c r="G583">
        <v>0</v>
      </c>
      <c r="H583">
        <v>73</v>
      </c>
      <c r="I583">
        <v>157</v>
      </c>
      <c r="J583">
        <v>158</v>
      </c>
      <c r="K583">
        <v>1454</v>
      </c>
      <c r="L583">
        <v>277</v>
      </c>
      <c r="M583">
        <v>0</v>
      </c>
      <c r="N583">
        <v>0</v>
      </c>
      <c r="O583">
        <v>0</v>
      </c>
      <c r="P583">
        <v>0</v>
      </c>
      <c r="Q583">
        <v>1454</v>
      </c>
      <c r="R583">
        <v>897</v>
      </c>
      <c r="S583">
        <v>218</v>
      </c>
      <c r="T583">
        <v>0</v>
      </c>
      <c r="U583">
        <v>0</v>
      </c>
      <c r="V583">
        <v>0</v>
      </c>
      <c r="W583">
        <v>0</v>
      </c>
      <c r="X583">
        <v>721</v>
      </c>
      <c r="Y583">
        <v>506</v>
      </c>
      <c r="Z583">
        <v>0</v>
      </c>
      <c r="AA583">
        <v>0</v>
      </c>
      <c r="AB583">
        <v>257</v>
      </c>
      <c r="AC583">
        <v>0</v>
      </c>
      <c r="AD583">
        <v>193</v>
      </c>
      <c r="AE583">
        <v>1895</v>
      </c>
      <c r="AF583">
        <v>978</v>
      </c>
      <c r="AG583">
        <v>7.4028999999999998</v>
      </c>
      <c r="AK583" t="str">
        <f t="shared" si="9"/>
        <v>WZ008-6200</v>
      </c>
    </row>
    <row r="584" spans="1:37" ht="15">
      <c r="A584" t="s">
        <v>3222</v>
      </c>
      <c r="B584" t="s">
        <v>3220</v>
      </c>
      <c r="C584" t="s">
        <v>329</v>
      </c>
      <c r="D584" t="s">
        <v>3223</v>
      </c>
      <c r="E584">
        <v>50</v>
      </c>
      <c r="F584">
        <v>1.3</v>
      </c>
      <c r="G584">
        <v>0</v>
      </c>
      <c r="H584">
        <v>104</v>
      </c>
      <c r="I584">
        <v>83</v>
      </c>
      <c r="J584">
        <v>157</v>
      </c>
      <c r="K584">
        <v>527</v>
      </c>
      <c r="L584">
        <v>127</v>
      </c>
      <c r="M584">
        <v>0</v>
      </c>
      <c r="N584">
        <v>0</v>
      </c>
      <c r="O584">
        <v>0</v>
      </c>
      <c r="P584">
        <v>0</v>
      </c>
      <c r="Q584">
        <v>527</v>
      </c>
      <c r="R584">
        <v>0</v>
      </c>
      <c r="S584">
        <v>0</v>
      </c>
      <c r="T584">
        <v>312</v>
      </c>
      <c r="U584">
        <v>0</v>
      </c>
      <c r="V584">
        <v>0</v>
      </c>
      <c r="W584">
        <v>0</v>
      </c>
      <c r="X584">
        <v>183</v>
      </c>
      <c r="Y584">
        <v>643</v>
      </c>
      <c r="Z584">
        <v>0</v>
      </c>
      <c r="AA584">
        <v>264</v>
      </c>
      <c r="AB584">
        <v>192</v>
      </c>
      <c r="AC584">
        <v>0</v>
      </c>
      <c r="AD584">
        <v>289</v>
      </c>
      <c r="AE584">
        <v>1883</v>
      </c>
      <c r="AF584">
        <v>1786</v>
      </c>
      <c r="AG584">
        <v>7.5945999999999998</v>
      </c>
      <c r="AK584" t="str">
        <f t="shared" si="9"/>
        <v>WZ037-6200</v>
      </c>
    </row>
    <row r="585" spans="1:37" ht="15">
      <c r="A585" t="s">
        <v>3228</v>
      </c>
      <c r="B585" t="s">
        <v>3229</v>
      </c>
      <c r="C585" t="s">
        <v>329</v>
      </c>
      <c r="D585" t="s">
        <v>2180</v>
      </c>
      <c r="E585">
        <v>50</v>
      </c>
      <c r="F585">
        <v>0.7</v>
      </c>
      <c r="G585">
        <v>0</v>
      </c>
      <c r="H585">
        <v>175</v>
      </c>
      <c r="I585">
        <v>88</v>
      </c>
      <c r="J585">
        <v>44</v>
      </c>
      <c r="K585">
        <v>508</v>
      </c>
      <c r="L585">
        <v>136</v>
      </c>
      <c r="M585">
        <v>0</v>
      </c>
      <c r="N585">
        <v>0</v>
      </c>
      <c r="O585">
        <v>0</v>
      </c>
      <c r="P585">
        <v>0</v>
      </c>
      <c r="Q585">
        <v>508</v>
      </c>
      <c r="R585">
        <v>0</v>
      </c>
      <c r="S585">
        <v>525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525</v>
      </c>
      <c r="AF585">
        <v>436</v>
      </c>
      <c r="AJ585">
        <v>5.9703999999999997</v>
      </c>
      <c r="AK585" t="str">
        <f t="shared" si="9"/>
        <v>WZ049-5000</v>
      </c>
    </row>
    <row r="586" spans="1:37" ht="15">
      <c r="A586" t="s">
        <v>3230</v>
      </c>
      <c r="B586" t="s">
        <v>3229</v>
      </c>
      <c r="C586" t="s">
        <v>329</v>
      </c>
      <c r="D586" t="s">
        <v>2180</v>
      </c>
      <c r="E586">
        <v>50</v>
      </c>
      <c r="F586">
        <v>0</v>
      </c>
      <c r="G586">
        <v>0</v>
      </c>
      <c r="H586">
        <v>0</v>
      </c>
      <c r="I586">
        <v>81</v>
      </c>
      <c r="J586">
        <v>95</v>
      </c>
      <c r="K586">
        <v>615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615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485</v>
      </c>
      <c r="Y586">
        <v>0</v>
      </c>
      <c r="Z586">
        <v>170</v>
      </c>
      <c r="AA586">
        <v>0</v>
      </c>
      <c r="AB586">
        <v>136</v>
      </c>
      <c r="AC586">
        <v>345</v>
      </c>
      <c r="AD586">
        <v>0</v>
      </c>
      <c r="AE586">
        <v>1136</v>
      </c>
      <c r="AF586">
        <v>861</v>
      </c>
      <c r="AG586">
        <v>5.9703999999999997</v>
      </c>
      <c r="AK586" t="str">
        <f t="shared" si="9"/>
        <v>WZ049-6200</v>
      </c>
    </row>
    <row r="587" spans="1:37" ht="15">
      <c r="A587" t="s">
        <v>3231</v>
      </c>
      <c r="B587" t="s">
        <v>3232</v>
      </c>
      <c r="C587" t="s">
        <v>329</v>
      </c>
      <c r="D587" t="s">
        <v>2180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129</v>
      </c>
      <c r="L587">
        <v>24</v>
      </c>
      <c r="M587">
        <v>0</v>
      </c>
      <c r="N587">
        <v>0</v>
      </c>
      <c r="O587">
        <v>0</v>
      </c>
      <c r="P587">
        <v>0</v>
      </c>
      <c r="Q587">
        <v>129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J587">
        <v>5.3120000000000003</v>
      </c>
      <c r="AK587" t="str">
        <f t="shared" si="9"/>
        <v>WZ052-5000</v>
      </c>
    </row>
    <row r="588" spans="1:37" ht="15">
      <c r="A588" t="s">
        <v>3233</v>
      </c>
      <c r="B588" t="s">
        <v>3232</v>
      </c>
      <c r="C588" t="s">
        <v>329</v>
      </c>
      <c r="D588" t="s">
        <v>2180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230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230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99</v>
      </c>
      <c r="AG588">
        <v>6.5303000000000004</v>
      </c>
      <c r="AK588" t="str">
        <f t="shared" si="9"/>
        <v>WZ052-6200</v>
      </c>
    </row>
    <row r="589" spans="1:37" ht="15">
      <c r="A589" t="s">
        <v>3237</v>
      </c>
      <c r="B589" t="s">
        <v>3238</v>
      </c>
      <c r="C589" t="s">
        <v>267</v>
      </c>
      <c r="D589" t="s">
        <v>2180</v>
      </c>
      <c r="E589">
        <v>50</v>
      </c>
      <c r="F589">
        <v>0</v>
      </c>
      <c r="G589">
        <v>0</v>
      </c>
      <c r="H589">
        <v>53</v>
      </c>
      <c r="I589">
        <v>71</v>
      </c>
      <c r="J589">
        <v>75</v>
      </c>
      <c r="K589">
        <v>0</v>
      </c>
      <c r="L589">
        <v>41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186</v>
      </c>
      <c r="S589">
        <v>0</v>
      </c>
      <c r="T589">
        <v>0</v>
      </c>
      <c r="U589">
        <v>158</v>
      </c>
      <c r="V589">
        <v>168</v>
      </c>
      <c r="W589">
        <v>0</v>
      </c>
      <c r="X589">
        <v>99</v>
      </c>
      <c r="Y589">
        <v>0</v>
      </c>
      <c r="Z589">
        <v>142</v>
      </c>
      <c r="AA589">
        <v>158</v>
      </c>
      <c r="AB589">
        <v>0</v>
      </c>
      <c r="AC589">
        <v>0</v>
      </c>
      <c r="AD589">
        <v>170</v>
      </c>
      <c r="AE589">
        <v>895</v>
      </c>
      <c r="AF589">
        <v>515</v>
      </c>
      <c r="AG589">
        <v>7.5</v>
      </c>
      <c r="AK589" t="str">
        <f t="shared" si="9"/>
        <v>WZ054-5000</v>
      </c>
    </row>
    <row r="590" spans="1:37" ht="15">
      <c r="A590" t="s">
        <v>3242</v>
      </c>
      <c r="B590" t="s">
        <v>3241</v>
      </c>
      <c r="C590" t="s">
        <v>267</v>
      </c>
      <c r="D590" t="s">
        <v>2180</v>
      </c>
      <c r="E590">
        <v>43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276</v>
      </c>
      <c r="L590">
        <v>80</v>
      </c>
      <c r="M590">
        <v>0</v>
      </c>
      <c r="N590">
        <v>0</v>
      </c>
      <c r="O590">
        <v>0</v>
      </c>
      <c r="P590">
        <v>0</v>
      </c>
      <c r="Q590">
        <v>276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608</v>
      </c>
      <c r="AG590">
        <v>7.5414000000000003</v>
      </c>
      <c r="AK590" t="str">
        <f t="shared" si="9"/>
        <v>WZ055-6200</v>
      </c>
    </row>
    <row r="591" spans="1:37" ht="15">
      <c r="A591" t="s">
        <v>3246</v>
      </c>
      <c r="B591" t="s">
        <v>3247</v>
      </c>
      <c r="C591" t="s">
        <v>1077</v>
      </c>
      <c r="D591" t="s">
        <v>2180</v>
      </c>
      <c r="E591">
        <v>50</v>
      </c>
      <c r="F591">
        <v>1.8</v>
      </c>
      <c r="G591">
        <v>0</v>
      </c>
      <c r="H591">
        <v>102</v>
      </c>
      <c r="I591">
        <v>258</v>
      </c>
      <c r="J591">
        <v>162</v>
      </c>
      <c r="K591">
        <v>732</v>
      </c>
      <c r="L591">
        <v>59</v>
      </c>
      <c r="M591">
        <v>0</v>
      </c>
      <c r="N591">
        <v>0</v>
      </c>
      <c r="O591">
        <v>0</v>
      </c>
      <c r="P591">
        <v>0</v>
      </c>
      <c r="Q591">
        <v>732</v>
      </c>
      <c r="R591">
        <v>1476</v>
      </c>
      <c r="S591">
        <v>0</v>
      </c>
      <c r="T591">
        <v>306</v>
      </c>
      <c r="U591">
        <v>0</v>
      </c>
      <c r="V591">
        <v>1242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391</v>
      </c>
      <c r="AC591">
        <v>0</v>
      </c>
      <c r="AD591">
        <v>0</v>
      </c>
      <c r="AE591">
        <v>1939</v>
      </c>
      <c r="AF591">
        <v>1143</v>
      </c>
      <c r="AG591" t="s">
        <v>5559</v>
      </c>
      <c r="AH591">
        <v>10</v>
      </c>
      <c r="AI591">
        <v>219</v>
      </c>
      <c r="AJ591">
        <v>6.3186</v>
      </c>
      <c r="AK591" t="str">
        <f t="shared" si="9"/>
        <v>WZ057-5000</v>
      </c>
    </row>
    <row r="592" spans="1:37" ht="15">
      <c r="A592" t="s">
        <v>3249</v>
      </c>
      <c r="B592" t="s">
        <v>3250</v>
      </c>
      <c r="C592" t="s">
        <v>275</v>
      </c>
      <c r="D592" t="s">
        <v>2180</v>
      </c>
      <c r="E592">
        <v>43</v>
      </c>
      <c r="F592">
        <v>0</v>
      </c>
      <c r="G592">
        <v>0</v>
      </c>
      <c r="H592">
        <v>174</v>
      </c>
      <c r="I592">
        <v>87</v>
      </c>
      <c r="J592">
        <v>44</v>
      </c>
      <c r="K592">
        <v>0</v>
      </c>
      <c r="L592">
        <v>41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477</v>
      </c>
      <c r="T592">
        <v>0</v>
      </c>
      <c r="U592">
        <v>45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522</v>
      </c>
      <c r="AF592">
        <v>160</v>
      </c>
      <c r="AG592">
        <v>8.625</v>
      </c>
      <c r="AK592" t="str">
        <f t="shared" si="9"/>
        <v>WZ062-5000</v>
      </c>
    </row>
    <row r="593" spans="1:37" ht="15">
      <c r="A593" t="s">
        <v>3252</v>
      </c>
      <c r="B593" t="s">
        <v>3253</v>
      </c>
      <c r="C593" t="s">
        <v>275</v>
      </c>
      <c r="D593" t="s">
        <v>2180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19</v>
      </c>
      <c r="K593">
        <v>172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172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232</v>
      </c>
      <c r="AC593">
        <v>0</v>
      </c>
      <c r="AD593">
        <v>0</v>
      </c>
      <c r="AE593">
        <v>232</v>
      </c>
      <c r="AF593">
        <v>0</v>
      </c>
      <c r="AJ593">
        <v>6.5880000000000001</v>
      </c>
      <c r="AK593" t="str">
        <f t="shared" si="9"/>
        <v>WZ063-5000</v>
      </c>
    </row>
    <row r="594" spans="1:37" ht="15">
      <c r="A594" t="s">
        <v>3264</v>
      </c>
      <c r="B594" t="s">
        <v>3265</v>
      </c>
      <c r="C594" t="s">
        <v>1077</v>
      </c>
      <c r="D594" t="s">
        <v>3266</v>
      </c>
      <c r="E594">
        <v>50</v>
      </c>
      <c r="F594">
        <v>0</v>
      </c>
      <c r="G594">
        <v>44</v>
      </c>
      <c r="H594">
        <v>0</v>
      </c>
      <c r="I594">
        <v>123</v>
      </c>
      <c r="J594">
        <v>61</v>
      </c>
      <c r="K594">
        <v>0</v>
      </c>
      <c r="L594">
        <v>124</v>
      </c>
      <c r="M594">
        <v>0</v>
      </c>
      <c r="N594">
        <v>37</v>
      </c>
      <c r="O594">
        <v>0</v>
      </c>
      <c r="P594">
        <v>0</v>
      </c>
      <c r="Q594">
        <v>-37</v>
      </c>
      <c r="R594">
        <v>0</v>
      </c>
      <c r="S594">
        <v>0</v>
      </c>
      <c r="T594">
        <v>0</v>
      </c>
      <c r="U594">
        <v>0</v>
      </c>
      <c r="V594">
        <v>737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737</v>
      </c>
      <c r="AF594">
        <v>0</v>
      </c>
      <c r="AG594" t="s">
        <v>4536</v>
      </c>
      <c r="AH594">
        <v>6</v>
      </c>
      <c r="AI594">
        <v>6</v>
      </c>
      <c r="AJ594">
        <v>5.3875000000000002</v>
      </c>
      <c r="AK594" t="str">
        <f t="shared" si="9"/>
        <v>WZ201-5000</v>
      </c>
    </row>
    <row r="595" spans="1:37" ht="15">
      <c r="A595" t="s">
        <v>3267</v>
      </c>
      <c r="B595" t="s">
        <v>3265</v>
      </c>
      <c r="C595" t="s">
        <v>275</v>
      </c>
      <c r="D595" t="s">
        <v>3268</v>
      </c>
      <c r="E595">
        <v>50</v>
      </c>
      <c r="F595">
        <v>0.8</v>
      </c>
      <c r="G595">
        <v>0</v>
      </c>
      <c r="H595">
        <v>73</v>
      </c>
      <c r="I595">
        <v>37</v>
      </c>
      <c r="J595">
        <v>45</v>
      </c>
      <c r="K595">
        <v>234</v>
      </c>
      <c r="L595">
        <v>207</v>
      </c>
      <c r="M595">
        <v>0</v>
      </c>
      <c r="N595">
        <v>0</v>
      </c>
      <c r="O595">
        <v>0</v>
      </c>
      <c r="P595">
        <v>0</v>
      </c>
      <c r="Q595">
        <v>234</v>
      </c>
      <c r="R595">
        <v>0</v>
      </c>
      <c r="S595">
        <v>0</v>
      </c>
      <c r="T595">
        <v>220</v>
      </c>
      <c r="U595">
        <v>0</v>
      </c>
      <c r="V595">
        <v>0</v>
      </c>
      <c r="W595">
        <v>0</v>
      </c>
      <c r="X595">
        <v>0</v>
      </c>
      <c r="Y595">
        <v>321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541</v>
      </c>
      <c r="AF595">
        <v>1486</v>
      </c>
      <c r="AG595">
        <v>5.3875000000000002</v>
      </c>
      <c r="AK595" t="str">
        <f t="shared" si="9"/>
        <v>WZ201-6200</v>
      </c>
    </row>
    <row r="596" spans="1:37" ht="15">
      <c r="A596" t="s">
        <v>6356</v>
      </c>
      <c r="B596" t="s">
        <v>3309</v>
      </c>
      <c r="C596" t="s">
        <v>313</v>
      </c>
      <c r="E596">
        <v>43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155</v>
      </c>
      <c r="L596">
        <v>45</v>
      </c>
      <c r="M596">
        <v>0</v>
      </c>
      <c r="N596">
        <v>0</v>
      </c>
      <c r="O596">
        <v>0</v>
      </c>
      <c r="P596">
        <v>0</v>
      </c>
      <c r="Q596">
        <v>155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6.6555</v>
      </c>
      <c r="AK596" t="str">
        <f t="shared" si="9"/>
        <v>WZ604-5000</v>
      </c>
    </row>
    <row r="597" spans="1:37" ht="15">
      <c r="A597" t="s">
        <v>3310</v>
      </c>
      <c r="B597" t="s">
        <v>3309</v>
      </c>
      <c r="C597" t="s">
        <v>313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84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84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140</v>
      </c>
      <c r="AD597">
        <v>0</v>
      </c>
      <c r="AE597">
        <v>140</v>
      </c>
      <c r="AF597">
        <v>0</v>
      </c>
      <c r="AG597">
        <v>7.5810000000000004</v>
      </c>
      <c r="AK597" t="str">
        <f t="shared" si="9"/>
        <v>WZ604-6200</v>
      </c>
    </row>
    <row r="598" spans="1:37" ht="15">
      <c r="A598" t="s">
        <v>6357</v>
      </c>
      <c r="B598" t="s">
        <v>4666</v>
      </c>
      <c r="C598" t="s">
        <v>4667</v>
      </c>
      <c r="D598" t="s">
        <v>4668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276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276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4.8734999999999999</v>
      </c>
      <c r="AK598" t="str">
        <f t="shared" si="9"/>
        <v>WZ701-6200</v>
      </c>
    </row>
    <row r="599" spans="1:37" ht="15">
      <c r="A599" t="s">
        <v>3331</v>
      </c>
      <c r="B599" t="s">
        <v>3332</v>
      </c>
      <c r="E599">
        <v>50</v>
      </c>
      <c r="F599">
        <v>1.2</v>
      </c>
      <c r="G599">
        <v>0</v>
      </c>
      <c r="H599">
        <v>38</v>
      </c>
      <c r="I599">
        <v>19</v>
      </c>
      <c r="J599">
        <v>9</v>
      </c>
      <c r="K599">
        <v>188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188</v>
      </c>
      <c r="R599">
        <v>0</v>
      </c>
      <c r="S599">
        <v>0</v>
      </c>
      <c r="T599">
        <v>113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113</v>
      </c>
      <c r="AF599">
        <v>0</v>
      </c>
      <c r="AG599">
        <v>1.2500000000000001E-2</v>
      </c>
      <c r="AK599" t="str">
        <f t="shared" si="9"/>
        <v>AG200-6200</v>
      </c>
    </row>
    <row r="600" spans="1:37" ht="15">
      <c r="A600" t="s">
        <v>3333</v>
      </c>
      <c r="B600" t="s">
        <v>3334</v>
      </c>
      <c r="E600">
        <v>50</v>
      </c>
      <c r="F600">
        <v>0</v>
      </c>
      <c r="G600">
        <v>0</v>
      </c>
      <c r="H600">
        <v>38</v>
      </c>
      <c r="I600">
        <v>19</v>
      </c>
      <c r="J600">
        <v>9</v>
      </c>
      <c r="K600">
        <v>0</v>
      </c>
      <c r="L600">
        <v>53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113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113</v>
      </c>
      <c r="AF600">
        <v>157</v>
      </c>
      <c r="AG600">
        <v>1.2500000000000001E-2</v>
      </c>
      <c r="AK600" t="str">
        <f t="shared" si="9"/>
        <v>AG345-6200</v>
      </c>
    </row>
    <row r="601" spans="1:37" ht="15">
      <c r="A601" t="s">
        <v>3339</v>
      </c>
      <c r="B601" t="s">
        <v>3340</v>
      </c>
      <c r="C601" t="s">
        <v>338</v>
      </c>
      <c r="D601">
        <v>42920</v>
      </c>
      <c r="E601">
        <v>43</v>
      </c>
      <c r="F601">
        <v>1.6</v>
      </c>
      <c r="G601">
        <v>0</v>
      </c>
      <c r="H601">
        <v>108</v>
      </c>
      <c r="I601">
        <v>91</v>
      </c>
      <c r="J601">
        <v>64</v>
      </c>
      <c r="K601">
        <v>710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710</v>
      </c>
      <c r="R601">
        <v>0</v>
      </c>
      <c r="S601">
        <v>0</v>
      </c>
      <c r="T601">
        <v>0</v>
      </c>
      <c r="U601">
        <v>324</v>
      </c>
      <c r="V601">
        <v>0</v>
      </c>
      <c r="W601">
        <v>108</v>
      </c>
      <c r="X601">
        <v>114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216</v>
      </c>
      <c r="AE601">
        <v>762</v>
      </c>
      <c r="AF601">
        <v>609</v>
      </c>
      <c r="AG601">
        <v>1E-4</v>
      </c>
      <c r="AK601" t="str">
        <f t="shared" si="9"/>
        <v>AT938-6200</v>
      </c>
    </row>
    <row r="602" spans="1:37" ht="15">
      <c r="A602" t="s">
        <v>6358</v>
      </c>
      <c r="B602" t="s">
        <v>4669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5174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5174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DS078-6200</v>
      </c>
    </row>
    <row r="603" spans="1:37" ht="15">
      <c r="A603" t="s">
        <v>3343</v>
      </c>
      <c r="B603" t="s">
        <v>3344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756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756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HP191-6200</v>
      </c>
    </row>
    <row r="604" spans="1:37" ht="15">
      <c r="A604" t="s">
        <v>6359</v>
      </c>
      <c r="B604" t="s">
        <v>3348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127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127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HP820-5000</v>
      </c>
    </row>
    <row r="605" spans="1:37" ht="15">
      <c r="A605" t="s">
        <v>3347</v>
      </c>
      <c r="B605" t="s">
        <v>3348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2813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2813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HP820-6200</v>
      </c>
    </row>
    <row r="606" spans="1:37" ht="15">
      <c r="A606" t="s">
        <v>6360</v>
      </c>
      <c r="B606" t="s">
        <v>4670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472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472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HP822-5000</v>
      </c>
    </row>
    <row r="607" spans="1:37" ht="15">
      <c r="A607" t="s">
        <v>3349</v>
      </c>
      <c r="B607" t="s">
        <v>3350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2768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2768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HP822-6200</v>
      </c>
    </row>
    <row r="608" spans="1:37" ht="15">
      <c r="A608" t="s">
        <v>6361</v>
      </c>
      <c r="B608" t="s">
        <v>4671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1235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1235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275</v>
      </c>
      <c r="AJ608">
        <v>0</v>
      </c>
      <c r="AK608" t="str">
        <f t="shared" si="9"/>
        <v>KM015-6200</v>
      </c>
    </row>
    <row r="609" spans="1:37" ht="15">
      <c r="A609" t="s">
        <v>6362</v>
      </c>
      <c r="B609" t="s">
        <v>4672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871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871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KM016-6200</v>
      </c>
    </row>
    <row r="610" spans="1:37" ht="15">
      <c r="A610" t="s">
        <v>6363</v>
      </c>
      <c r="B610" t="s">
        <v>4616</v>
      </c>
      <c r="C610" t="s">
        <v>275</v>
      </c>
      <c r="D610" t="s">
        <v>1710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807</v>
      </c>
      <c r="L610">
        <v>62</v>
      </c>
      <c r="M610">
        <v>0</v>
      </c>
      <c r="N610">
        <v>0</v>
      </c>
      <c r="O610">
        <v>0</v>
      </c>
      <c r="P610">
        <v>0</v>
      </c>
      <c r="Q610">
        <v>807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2171</v>
      </c>
      <c r="AJ610">
        <v>0</v>
      </c>
      <c r="AK610" t="str">
        <f t="shared" si="9"/>
        <v>KM029-6200</v>
      </c>
    </row>
    <row r="611" spans="1:37" ht="15">
      <c r="A611" t="s">
        <v>6364</v>
      </c>
      <c r="B611" t="s">
        <v>4673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367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367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SG220-6200</v>
      </c>
    </row>
    <row r="612" spans="1:37" ht="15">
      <c r="A612" t="s">
        <v>6365</v>
      </c>
      <c r="B612" t="s">
        <v>4674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2363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2363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SG285-6200</v>
      </c>
    </row>
    <row r="613" spans="1:37" ht="15">
      <c r="A613" t="s">
        <v>6366</v>
      </c>
      <c r="B613" t="s">
        <v>4675</v>
      </c>
      <c r="C613" t="s">
        <v>68</v>
      </c>
      <c r="E613">
        <v>65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63</v>
      </c>
      <c r="L613">
        <v>57</v>
      </c>
      <c r="M613">
        <v>0</v>
      </c>
      <c r="N613">
        <v>0</v>
      </c>
      <c r="O613">
        <v>0</v>
      </c>
      <c r="P613">
        <v>0</v>
      </c>
      <c r="Q613">
        <v>63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267</v>
      </c>
      <c r="AG613">
        <v>6.9999999999999999E-4</v>
      </c>
      <c r="AK613" t="str">
        <f t="shared" si="9"/>
        <v>SV001-5000</v>
      </c>
    </row>
    <row r="614" spans="1:37" ht="15">
      <c r="A614" t="s">
        <v>6367</v>
      </c>
      <c r="B614" t="s">
        <v>4676</v>
      </c>
      <c r="E614">
        <v>65</v>
      </c>
      <c r="F614">
        <v>2.7</v>
      </c>
      <c r="G614">
        <v>0</v>
      </c>
      <c r="H614">
        <v>134</v>
      </c>
      <c r="I614">
        <v>116</v>
      </c>
      <c r="J614">
        <v>136</v>
      </c>
      <c r="K614">
        <v>1434</v>
      </c>
      <c r="L614">
        <v>257</v>
      </c>
      <c r="M614">
        <v>0</v>
      </c>
      <c r="N614">
        <v>0</v>
      </c>
      <c r="O614">
        <v>0</v>
      </c>
      <c r="P614">
        <v>0</v>
      </c>
      <c r="Q614">
        <v>1434</v>
      </c>
      <c r="R614">
        <v>270</v>
      </c>
      <c r="S614">
        <v>178</v>
      </c>
      <c r="T614">
        <v>0</v>
      </c>
      <c r="U614">
        <v>224</v>
      </c>
      <c r="V614">
        <v>0</v>
      </c>
      <c r="W614">
        <v>295</v>
      </c>
      <c r="X614">
        <v>0</v>
      </c>
      <c r="Y614">
        <v>0</v>
      </c>
      <c r="Z614">
        <v>288</v>
      </c>
      <c r="AA614">
        <v>507</v>
      </c>
      <c r="AB614">
        <v>137</v>
      </c>
      <c r="AC614">
        <v>0</v>
      </c>
      <c r="AD614">
        <v>0</v>
      </c>
      <c r="AE614">
        <v>1629</v>
      </c>
      <c r="AF614">
        <v>260</v>
      </c>
      <c r="AJ614">
        <v>0</v>
      </c>
      <c r="AK614" t="str">
        <f t="shared" si="9"/>
        <v>SW852-6200</v>
      </c>
    </row>
    <row r="615" spans="1:37" ht="15">
      <c r="A615" t="s">
        <v>6368</v>
      </c>
      <c r="B615" t="s">
        <v>4677</v>
      </c>
      <c r="C615" t="s">
        <v>313</v>
      </c>
      <c r="E615">
        <v>50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103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103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WA009-6200</v>
      </c>
    </row>
    <row r="616" spans="1:37" ht="15">
      <c r="A616" t="s">
        <v>6369</v>
      </c>
      <c r="B616" t="s">
        <v>4678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1134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1134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WC122-5000</v>
      </c>
    </row>
    <row r="617" spans="1:37" ht="15">
      <c r="A617" t="s">
        <v>6370</v>
      </c>
      <c r="B617" t="s">
        <v>4678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2621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2621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WC122-6200</v>
      </c>
    </row>
    <row r="618" spans="1:37" ht="15">
      <c r="A618" t="s">
        <v>6371</v>
      </c>
      <c r="B618" t="s">
        <v>4679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102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WG110-5000</v>
      </c>
    </row>
    <row r="619" spans="1:37" ht="15">
      <c r="A619" t="s">
        <v>6372</v>
      </c>
      <c r="B619" t="s">
        <v>4679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2556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2556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WG110-6200</v>
      </c>
    </row>
    <row r="620" spans="1:37" ht="15">
      <c r="A620" t="s">
        <v>6373</v>
      </c>
      <c r="B620" t="s">
        <v>5560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2122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2122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WM200-6200</v>
      </c>
    </row>
    <row r="621" spans="1:37" ht="15">
      <c r="A621" t="s">
        <v>3441</v>
      </c>
      <c r="B621" t="s">
        <v>3442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186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186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196</v>
      </c>
      <c r="AJ621">
        <v>0</v>
      </c>
      <c r="AK621" t="str">
        <f t="shared" si="9"/>
        <v>WM225-6200</v>
      </c>
    </row>
    <row r="622" spans="1:37" ht="15">
      <c r="A622" t="s">
        <v>3443</v>
      </c>
      <c r="B622" t="s">
        <v>3444</v>
      </c>
      <c r="D622" t="s">
        <v>1960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1139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1139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WM228-5000</v>
      </c>
    </row>
    <row r="623" spans="1:37" ht="15">
      <c r="A623" t="s">
        <v>6374</v>
      </c>
      <c r="B623" t="s">
        <v>3444</v>
      </c>
      <c r="D623" t="s">
        <v>1960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2006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2006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WM228-6200</v>
      </c>
    </row>
    <row r="624" spans="1:37" ht="15">
      <c r="A624" t="s">
        <v>6375</v>
      </c>
      <c r="B624" t="s">
        <v>4680</v>
      </c>
      <c r="E624">
        <v>50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1378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1378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WM944-5000</v>
      </c>
    </row>
    <row r="625" spans="1:37" ht="15">
      <c r="A625" t="s">
        <v>6376</v>
      </c>
      <c r="B625" t="s">
        <v>4681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378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WO030-5000</v>
      </c>
    </row>
    <row r="626" spans="1:37" ht="15">
      <c r="A626" t="s">
        <v>6377</v>
      </c>
      <c r="B626" t="s">
        <v>4681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411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411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WO030-6200</v>
      </c>
    </row>
    <row r="627" spans="1:37" ht="15">
      <c r="A627" t="s">
        <v>3453</v>
      </c>
      <c r="B627" t="s">
        <v>3454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187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187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282</v>
      </c>
      <c r="AG627">
        <v>1E-4</v>
      </c>
      <c r="AK627" t="str">
        <f t="shared" si="9"/>
        <v>WW012-5000</v>
      </c>
    </row>
    <row r="628" spans="1:37" ht="15">
      <c r="A628" t="s">
        <v>3503</v>
      </c>
      <c r="B628">
        <v>2842238.38</v>
      </c>
      <c r="AK628" t="str">
        <f t="shared" si="9"/>
        <v xml:space="preserve">al for HP </v>
      </c>
    </row>
    <row r="629" spans="1:37" ht="15">
      <c r="A629" t="s">
        <v>3504</v>
      </c>
      <c r="B629">
        <v>120043.57</v>
      </c>
      <c r="AK629" t="str">
        <f t="shared" si="9"/>
        <v xml:space="preserve">al For LP </v>
      </c>
    </row>
    <row r="630" spans="1:37" ht="15">
      <c r="A630" t="s">
        <v>3505</v>
      </c>
      <c r="B630">
        <v>0.16</v>
      </c>
      <c r="AK630" t="str">
        <f t="shared" si="9"/>
        <v>al For all</v>
      </c>
    </row>
    <row r="631" spans="1:37" ht="15">
      <c r="A631" t="s">
        <v>3506</v>
      </c>
      <c r="B631">
        <v>172741.69</v>
      </c>
      <c r="AK631" t="str">
        <f t="shared" si="9"/>
        <v>al For all</v>
      </c>
    </row>
    <row r="632" spans="1:37" ht="15">
      <c r="A632" t="s">
        <v>3507</v>
      </c>
      <c r="B632">
        <v>0</v>
      </c>
      <c r="AK632" t="str">
        <f t="shared" si="9"/>
        <v>al for all</v>
      </c>
    </row>
    <row r="633" spans="1:37" ht="15">
      <c r="A633" t="s">
        <v>3508</v>
      </c>
      <c r="B633">
        <v>0</v>
      </c>
      <c r="AK633" t="str">
        <f t="shared" si="9"/>
        <v>al for all</v>
      </c>
    </row>
    <row r="634" spans="1:37" ht="15">
      <c r="A634" t="s">
        <v>3509</v>
      </c>
      <c r="B634">
        <v>3135023.81</v>
      </c>
      <c r="AK634" t="str">
        <f t="shared" si="9"/>
        <v>nd Total f</v>
      </c>
    </row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CBB5-E457-4D99-A82A-86118D69B078}">
  <sheetPr codeName="Sheet63">
    <tabColor theme="6" tint="0.39997558519241921"/>
    <pageSetUpPr fitToPage="1"/>
  </sheetPr>
  <dimension ref="A1:AK597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3524</v>
      </c>
      <c r="B1" s="31" t="s">
        <v>3525</v>
      </c>
      <c r="C1" s="31" t="s">
        <v>3526</v>
      </c>
      <c r="D1" s="31" t="s">
        <v>4024</v>
      </c>
      <c r="E1" s="33" t="s">
        <v>3527</v>
      </c>
      <c r="F1" s="31" t="s">
        <v>3528</v>
      </c>
      <c r="G1" s="33" t="s">
        <v>3529</v>
      </c>
      <c r="H1" s="4" t="s">
        <v>3662</v>
      </c>
      <c r="I1" s="31" t="s">
        <v>3530</v>
      </c>
      <c r="J1" s="33" t="s">
        <v>4025</v>
      </c>
      <c r="K1" s="4" t="s">
        <v>3663</v>
      </c>
      <c r="L1" s="4" t="s">
        <v>3531</v>
      </c>
      <c r="M1" s="33" t="s">
        <v>3717</v>
      </c>
      <c r="N1" s="31" t="s">
        <v>3532</v>
      </c>
      <c r="O1" s="35" t="s">
        <v>3533</v>
      </c>
      <c r="P1" s="31" t="s">
        <v>3534</v>
      </c>
      <c r="Q1" s="2" t="s">
        <v>0</v>
      </c>
      <c r="R1" s="2" t="s">
        <v>4026</v>
      </c>
      <c r="S1" s="3" t="s">
        <v>4027</v>
      </c>
      <c r="T1" s="3" t="s">
        <v>4028</v>
      </c>
      <c r="U1" s="3" t="s">
        <v>4029</v>
      </c>
      <c r="V1" s="4" t="s">
        <v>4030</v>
      </c>
      <c r="W1" s="4" t="s">
        <v>4031</v>
      </c>
      <c r="X1" s="4" t="s">
        <v>4032</v>
      </c>
      <c r="Y1" s="2" t="s">
        <v>4033</v>
      </c>
      <c r="Z1" s="2" t="s">
        <v>4034</v>
      </c>
      <c r="AA1" s="3" t="s">
        <v>4035</v>
      </c>
      <c r="AB1" s="4" t="s">
        <v>4036</v>
      </c>
      <c r="AC1" s="4" t="s">
        <v>4037</v>
      </c>
      <c r="AD1" s="4" t="s">
        <v>4038</v>
      </c>
      <c r="AE1" s="4" t="s">
        <v>4039</v>
      </c>
      <c r="AF1" s="4" t="s">
        <v>4040</v>
      </c>
      <c r="AG1" s="2" t="s">
        <v>4041</v>
      </c>
      <c r="AH1" s="2" t="s">
        <v>4042</v>
      </c>
      <c r="AI1" s="2" t="s">
        <v>4043</v>
      </c>
      <c r="AJ1" s="2" t="s">
        <v>4044</v>
      </c>
      <c r="AK1" s="2" t="s">
        <v>4045</v>
      </c>
    </row>
    <row r="2" spans="1:37">
      <c r="A2" s="32" t="s">
        <v>56</v>
      </c>
      <c r="B2" s="32">
        <v>6637</v>
      </c>
      <c r="C2" s="32" t="s">
        <v>3703</v>
      </c>
      <c r="E2" s="34">
        <v>9338</v>
      </c>
      <c r="I2" s="32" t="s">
        <v>3704</v>
      </c>
      <c r="N2" s="32">
        <v>3</v>
      </c>
      <c r="O2" s="36">
        <v>1.89</v>
      </c>
      <c r="Q2" s="5" t="s">
        <v>3705</v>
      </c>
      <c r="R2" s="5" t="s">
        <v>4047</v>
      </c>
      <c r="S2" s="6">
        <v>9338</v>
      </c>
      <c r="T2" s="6">
        <v>9338</v>
      </c>
      <c r="U2" s="6">
        <v>0</v>
      </c>
      <c r="V2" s="7" t="s">
        <v>3811</v>
      </c>
      <c r="W2" s="7" t="s">
        <v>3811</v>
      </c>
      <c r="X2" s="7" t="s">
        <v>3811</v>
      </c>
      <c r="Y2" s="5" t="s">
        <v>4046</v>
      </c>
      <c r="Z2" s="5" t="s">
        <v>3811</v>
      </c>
      <c r="AA2" s="6">
        <v>9338</v>
      </c>
      <c r="AB2" s="7" t="s">
        <v>4048</v>
      </c>
      <c r="AC2" s="7" t="str">
        <f>A2&amp;COUNTIF($A$2:A2,A2)</f>
        <v>10000002-37001</v>
      </c>
      <c r="AD2" s="7">
        <v>44274</v>
      </c>
      <c r="AE2" s="7" t="s">
        <v>3811</v>
      </c>
      <c r="AF2" s="7" t="s">
        <v>3811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3709</v>
      </c>
      <c r="E3" s="34">
        <v>496</v>
      </c>
      <c r="I3" s="32" t="s">
        <v>3704</v>
      </c>
      <c r="N3" s="32">
        <v>3</v>
      </c>
      <c r="O3" s="36">
        <v>1.89</v>
      </c>
      <c r="Q3" s="5" t="s">
        <v>3705</v>
      </c>
      <c r="R3" s="5" t="s">
        <v>4049</v>
      </c>
      <c r="S3" s="6">
        <v>496</v>
      </c>
      <c r="T3" s="6">
        <v>496</v>
      </c>
      <c r="U3" s="6">
        <v>0</v>
      </c>
      <c r="V3" s="7" t="s">
        <v>3811</v>
      </c>
      <c r="W3" s="7" t="s">
        <v>3811</v>
      </c>
      <c r="X3" s="7" t="s">
        <v>3811</v>
      </c>
      <c r="Y3" s="5" t="s">
        <v>4046</v>
      </c>
      <c r="Z3" s="5" t="s">
        <v>3811</v>
      </c>
      <c r="AA3" s="6">
        <v>496</v>
      </c>
      <c r="AB3" s="7" t="s">
        <v>4051</v>
      </c>
      <c r="AC3" s="7" t="str">
        <f>A3&amp;COUNTIF($A$2:A3,A3)</f>
        <v>10000002-43001</v>
      </c>
      <c r="AD3" s="7">
        <v>44642</v>
      </c>
      <c r="AE3" s="7" t="s">
        <v>3811</v>
      </c>
      <c r="AF3" s="7" t="s">
        <v>3811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32" t="s">
        <v>64</v>
      </c>
      <c r="B4" s="32">
        <v>6962</v>
      </c>
      <c r="C4" s="32" t="s">
        <v>3706</v>
      </c>
      <c r="E4" s="34">
        <v>8105</v>
      </c>
      <c r="I4" s="32" t="s">
        <v>3704</v>
      </c>
      <c r="N4" s="32">
        <v>3</v>
      </c>
      <c r="O4" s="36">
        <v>1.89</v>
      </c>
      <c r="Q4" s="5" t="s">
        <v>3705</v>
      </c>
      <c r="R4" s="5" t="s">
        <v>4049</v>
      </c>
      <c r="S4" s="6">
        <v>8105</v>
      </c>
      <c r="T4" s="6">
        <v>8105</v>
      </c>
      <c r="U4" s="6">
        <v>0</v>
      </c>
      <c r="V4" s="7" t="s">
        <v>3811</v>
      </c>
      <c r="W4" s="7" t="s">
        <v>3811</v>
      </c>
      <c r="X4" s="7" t="s">
        <v>3811</v>
      </c>
      <c r="Y4" s="5" t="s">
        <v>4046</v>
      </c>
      <c r="Z4" s="5" t="s">
        <v>3811</v>
      </c>
      <c r="AA4" s="6">
        <v>8105</v>
      </c>
      <c r="AB4" s="7" t="s">
        <v>4055</v>
      </c>
      <c r="AC4" s="7" t="str">
        <f>A4&amp;COUNTIF($A$2:A4,A4)</f>
        <v>10000002-50001</v>
      </c>
      <c r="AD4" s="7">
        <v>44642</v>
      </c>
      <c r="AE4" s="7" t="s">
        <v>3811</v>
      </c>
      <c r="AF4" s="7" t="s">
        <v>3811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65</v>
      </c>
      <c r="B5" s="32">
        <v>6962</v>
      </c>
      <c r="C5" s="32" t="s">
        <v>3707</v>
      </c>
      <c r="E5" s="34">
        <v>35887</v>
      </c>
      <c r="I5" s="32" t="s">
        <v>3704</v>
      </c>
      <c r="N5" s="32">
        <v>3</v>
      </c>
      <c r="O5" s="36">
        <v>1.89</v>
      </c>
      <c r="Q5" s="5" t="s">
        <v>3705</v>
      </c>
      <c r="R5" s="5" t="s">
        <v>4049</v>
      </c>
      <c r="S5" s="6">
        <v>35887</v>
      </c>
      <c r="T5" s="6">
        <v>35887</v>
      </c>
      <c r="U5" s="6">
        <v>0</v>
      </c>
      <c r="V5" s="7" t="s">
        <v>3811</v>
      </c>
      <c r="W5" s="7" t="s">
        <v>3811</v>
      </c>
      <c r="X5" s="7" t="s">
        <v>3811</v>
      </c>
      <c r="Y5" s="5" t="s">
        <v>4046</v>
      </c>
      <c r="Z5" s="5" t="s">
        <v>3811</v>
      </c>
      <c r="AA5" s="6">
        <v>35887</v>
      </c>
      <c r="AB5" s="7" t="s">
        <v>4056</v>
      </c>
      <c r="AC5" s="7" t="str">
        <f>A5&amp;COUNTIF($A$2:A5,A5)</f>
        <v>10000002-62001</v>
      </c>
      <c r="AD5" s="7">
        <v>44642</v>
      </c>
      <c r="AE5" s="7" t="s">
        <v>3811</v>
      </c>
      <c r="AF5" s="7" t="s">
        <v>3811</v>
      </c>
      <c r="AG5" s="5">
        <v>84</v>
      </c>
      <c r="AH5" s="5">
        <v>49</v>
      </c>
      <c r="AI5" s="5">
        <v>14</v>
      </c>
      <c r="AJ5" s="5">
        <v>0</v>
      </c>
      <c r="AK5" s="5" t="str">
        <f t="shared" ca="1" si="0"/>
        <v>run complete</v>
      </c>
    </row>
    <row r="6" spans="1:37">
      <c r="A6" s="32" t="s">
        <v>66</v>
      </c>
      <c r="B6" s="32" t="s">
        <v>3814</v>
      </c>
      <c r="C6" s="32" t="s">
        <v>3810</v>
      </c>
      <c r="D6" s="32" t="s">
        <v>3811</v>
      </c>
      <c r="E6" s="34" t="s">
        <v>6029</v>
      </c>
      <c r="F6" s="32" t="s">
        <v>3811</v>
      </c>
      <c r="G6" s="34" t="s">
        <v>3593</v>
      </c>
      <c r="H6" s="7" t="s">
        <v>3815</v>
      </c>
      <c r="I6" s="32" t="s">
        <v>3670</v>
      </c>
      <c r="J6" s="34" t="s">
        <v>3811</v>
      </c>
      <c r="K6" s="7" t="s">
        <v>3811</v>
      </c>
      <c r="L6" s="7" t="s">
        <v>3816</v>
      </c>
      <c r="M6" s="34" t="s">
        <v>6030</v>
      </c>
      <c r="N6" s="32" t="s">
        <v>3539</v>
      </c>
      <c r="O6" s="36">
        <v>4.1500000000000004</v>
      </c>
      <c r="P6" s="32" t="s">
        <v>3811</v>
      </c>
      <c r="Q6" s="5" t="s">
        <v>3813</v>
      </c>
      <c r="R6" s="5" t="s">
        <v>3814</v>
      </c>
      <c r="S6" s="6">
        <v>512</v>
      </c>
      <c r="T6" s="6">
        <v>498</v>
      </c>
      <c r="U6" s="6">
        <v>0</v>
      </c>
      <c r="V6" s="7">
        <v>44865</v>
      </c>
      <c r="W6" s="7" t="s">
        <v>3811</v>
      </c>
      <c r="X6" s="7">
        <v>45003</v>
      </c>
      <c r="Y6" s="5" t="s">
        <v>4046</v>
      </c>
      <c r="Z6" s="5" t="s">
        <v>3811</v>
      </c>
      <c r="AA6" s="6">
        <v>498</v>
      </c>
      <c r="AB6" s="7" t="s">
        <v>4058</v>
      </c>
      <c r="AC6" s="7" t="str">
        <f>A6&amp;COUNTIF($A$2:A6,A6)</f>
        <v>10000007-37001</v>
      </c>
      <c r="AD6" s="7">
        <v>44795</v>
      </c>
      <c r="AE6" s="7" t="s">
        <v>3811</v>
      </c>
      <c r="AF6" s="7" t="s">
        <v>3811</v>
      </c>
      <c r="AG6" s="5">
        <v>70</v>
      </c>
      <c r="AH6" s="5">
        <v>7</v>
      </c>
      <c r="AI6" s="5">
        <v>14</v>
      </c>
      <c r="AJ6" s="5">
        <v>500</v>
      </c>
      <c r="AK6" s="5" t="str">
        <f t="shared" ca="1" si="0"/>
        <v>run complete</v>
      </c>
    </row>
    <row r="7" spans="1:37">
      <c r="A7" s="32" t="s">
        <v>69</v>
      </c>
      <c r="B7" s="32" t="s">
        <v>3814</v>
      </c>
      <c r="C7" s="32" t="s">
        <v>3810</v>
      </c>
      <c r="D7" s="32" t="s">
        <v>3811</v>
      </c>
      <c r="E7" s="34" t="s">
        <v>7599</v>
      </c>
      <c r="F7" s="32" t="s">
        <v>3811</v>
      </c>
      <c r="G7" s="34" t="s">
        <v>3817</v>
      </c>
      <c r="H7" s="7" t="s">
        <v>3815</v>
      </c>
      <c r="I7" s="32" t="s">
        <v>3670</v>
      </c>
      <c r="J7" s="34" t="s">
        <v>3811</v>
      </c>
      <c r="K7" s="7" t="s">
        <v>3811</v>
      </c>
      <c r="L7" s="7" t="s">
        <v>3816</v>
      </c>
      <c r="M7" s="34" t="s">
        <v>6031</v>
      </c>
      <c r="N7" s="32" t="s">
        <v>3539</v>
      </c>
      <c r="O7" s="36">
        <v>4.1500000000000004</v>
      </c>
      <c r="P7" s="32" t="s">
        <v>3811</v>
      </c>
      <c r="Q7" s="5" t="s">
        <v>3813</v>
      </c>
      <c r="R7" s="5" t="s">
        <v>3814</v>
      </c>
      <c r="S7" s="6">
        <v>11992</v>
      </c>
      <c r="T7" s="6">
        <v>10560</v>
      </c>
      <c r="U7" s="6">
        <v>0</v>
      </c>
      <c r="V7" s="7">
        <v>44865</v>
      </c>
      <c r="W7" s="7" t="s">
        <v>3811</v>
      </c>
      <c r="X7" s="7">
        <v>45003</v>
      </c>
      <c r="Y7" s="5" t="s">
        <v>4046</v>
      </c>
      <c r="Z7" s="5" t="s">
        <v>3811</v>
      </c>
      <c r="AA7" s="6">
        <v>10560</v>
      </c>
      <c r="AB7" s="7" t="s">
        <v>4059</v>
      </c>
      <c r="AC7" s="7" t="str">
        <f>A7&amp;COUNTIF($A$2:A7,A7)</f>
        <v>10000007-50001</v>
      </c>
      <c r="AD7" s="7">
        <v>44795</v>
      </c>
      <c r="AE7" s="7" t="s">
        <v>3811</v>
      </c>
      <c r="AF7" s="7" t="s">
        <v>3811</v>
      </c>
      <c r="AG7" s="5">
        <v>70</v>
      </c>
      <c r="AH7" s="5">
        <v>7</v>
      </c>
      <c r="AI7" s="5">
        <v>14</v>
      </c>
      <c r="AJ7" s="5">
        <v>19000</v>
      </c>
      <c r="AK7" s="5" t="str">
        <f t="shared" ca="1" si="0"/>
        <v>run complete</v>
      </c>
    </row>
    <row r="8" spans="1:37">
      <c r="A8" s="32" t="s">
        <v>70</v>
      </c>
      <c r="B8" s="32" t="s">
        <v>3814</v>
      </c>
      <c r="C8" s="32" t="s">
        <v>3810</v>
      </c>
      <c r="D8" s="32" t="s">
        <v>3811</v>
      </c>
      <c r="E8" s="34" t="s">
        <v>6032</v>
      </c>
      <c r="F8" s="32" t="s">
        <v>3811</v>
      </c>
      <c r="G8" s="34" t="s">
        <v>3819</v>
      </c>
      <c r="H8" s="7" t="s">
        <v>3815</v>
      </c>
      <c r="I8" s="32" t="s">
        <v>3670</v>
      </c>
      <c r="J8" s="34" t="s">
        <v>3811</v>
      </c>
      <c r="K8" s="7" t="s">
        <v>3811</v>
      </c>
      <c r="L8" s="7" t="s">
        <v>3816</v>
      </c>
      <c r="M8" s="34" t="s">
        <v>6033</v>
      </c>
      <c r="N8" s="32" t="s">
        <v>3539</v>
      </c>
      <c r="O8" s="36">
        <v>4.1500000000000004</v>
      </c>
      <c r="P8" s="32" t="s">
        <v>3811</v>
      </c>
      <c r="Q8" s="5" t="s">
        <v>3813</v>
      </c>
      <c r="R8" s="5" t="s">
        <v>3814</v>
      </c>
      <c r="S8" s="6">
        <v>10757</v>
      </c>
      <c r="T8" s="6">
        <v>10428</v>
      </c>
      <c r="U8" s="6">
        <v>0</v>
      </c>
      <c r="V8" s="7">
        <v>44865</v>
      </c>
      <c r="W8" s="7" t="s">
        <v>3811</v>
      </c>
      <c r="X8" s="7">
        <v>45003</v>
      </c>
      <c r="Y8" s="5" t="s">
        <v>4046</v>
      </c>
      <c r="Z8" s="5" t="s">
        <v>3811</v>
      </c>
      <c r="AA8" s="6">
        <v>10428</v>
      </c>
      <c r="AB8" s="7" t="s">
        <v>4060</v>
      </c>
      <c r="AC8" s="7" t="str">
        <f>A8&amp;COUNTIF($A$2:A8,A8)</f>
        <v>10000007-62001</v>
      </c>
      <c r="AD8" s="7">
        <v>44795</v>
      </c>
      <c r="AE8" s="7" t="s">
        <v>3811</v>
      </c>
      <c r="AF8" s="7" t="s">
        <v>3811</v>
      </c>
      <c r="AG8" s="5">
        <v>70</v>
      </c>
      <c r="AH8" s="5">
        <v>7</v>
      </c>
      <c r="AI8" s="5">
        <v>14</v>
      </c>
      <c r="AJ8" s="5">
        <v>10500</v>
      </c>
      <c r="AK8" s="5" t="str">
        <f t="shared" ca="1" si="0"/>
        <v>run complete</v>
      </c>
    </row>
    <row r="9" spans="1:37">
      <c r="A9" s="32" t="s">
        <v>74</v>
      </c>
      <c r="B9" s="32">
        <v>6980</v>
      </c>
      <c r="C9" s="32" t="s">
        <v>3710</v>
      </c>
      <c r="E9" s="34">
        <v>10662</v>
      </c>
      <c r="I9" s="32" t="s">
        <v>3704</v>
      </c>
      <c r="N9" s="32">
        <v>3</v>
      </c>
      <c r="O9" s="36">
        <v>1.89</v>
      </c>
      <c r="Q9" s="5" t="s">
        <v>3705</v>
      </c>
      <c r="R9" s="5" t="s">
        <v>4061</v>
      </c>
      <c r="S9" s="6">
        <v>10662</v>
      </c>
      <c r="T9" s="6">
        <v>10662</v>
      </c>
      <c r="U9" s="6">
        <v>0</v>
      </c>
      <c r="V9" s="7" t="s">
        <v>3811</v>
      </c>
      <c r="W9" s="7" t="s">
        <v>3811</v>
      </c>
      <c r="X9" s="7" t="s">
        <v>3811</v>
      </c>
      <c r="Y9" s="5" t="s">
        <v>4046</v>
      </c>
      <c r="Z9" s="5" t="s">
        <v>3811</v>
      </c>
      <c r="AA9" s="6">
        <v>10662</v>
      </c>
      <c r="AB9" s="7" t="s">
        <v>4062</v>
      </c>
      <c r="AC9" s="7" t="str">
        <f>A9&amp;COUNTIF($A$2:A9,A9)</f>
        <v>10000008-50001</v>
      </c>
      <c r="AD9" s="7">
        <v>44658</v>
      </c>
      <c r="AE9" s="7" t="s">
        <v>3811</v>
      </c>
      <c r="AF9" s="7" t="s">
        <v>3811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32" t="s">
        <v>74</v>
      </c>
      <c r="B10" s="32">
        <v>7096</v>
      </c>
      <c r="C10" s="32" t="s">
        <v>3710</v>
      </c>
      <c r="E10" s="34">
        <v>24277</v>
      </c>
      <c r="I10" s="32" t="s">
        <v>3704</v>
      </c>
      <c r="N10" s="32">
        <v>3</v>
      </c>
      <c r="O10" s="36">
        <v>1.89</v>
      </c>
      <c r="P10" s="32" t="s">
        <v>7667</v>
      </c>
      <c r="Q10" s="5" t="s">
        <v>3705</v>
      </c>
      <c r="R10" s="5" t="s">
        <v>4052</v>
      </c>
      <c r="S10" s="6">
        <v>24277</v>
      </c>
      <c r="T10" s="6">
        <v>24277</v>
      </c>
      <c r="U10" s="6">
        <v>0</v>
      </c>
      <c r="V10" s="7" t="s">
        <v>3811</v>
      </c>
      <c r="W10" s="7" t="s">
        <v>3811</v>
      </c>
      <c r="X10" s="7" t="s">
        <v>3811</v>
      </c>
      <c r="Y10" s="5" t="s">
        <v>4046</v>
      </c>
      <c r="Z10" s="5" t="s">
        <v>3811</v>
      </c>
      <c r="AA10" s="6">
        <v>24277</v>
      </c>
      <c r="AB10" s="7" t="s">
        <v>4063</v>
      </c>
      <c r="AC10" s="7" t="str">
        <f>A10&amp;COUNTIF($A$2:A10,A10)</f>
        <v>10000008-50002</v>
      </c>
      <c r="AD10" s="7">
        <v>44778</v>
      </c>
      <c r="AE10" s="7" t="s">
        <v>3811</v>
      </c>
      <c r="AF10" s="7" t="s">
        <v>3811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75</v>
      </c>
      <c r="B11" s="32">
        <v>6980</v>
      </c>
      <c r="C11" s="32" t="s">
        <v>3711</v>
      </c>
      <c r="E11" s="34">
        <v>600</v>
      </c>
      <c r="I11" s="32" t="s">
        <v>3704</v>
      </c>
      <c r="N11" s="32">
        <v>3</v>
      </c>
      <c r="O11" s="36">
        <v>1.89</v>
      </c>
      <c r="Q11" s="5" t="s">
        <v>3705</v>
      </c>
      <c r="R11" s="5" t="s">
        <v>4061</v>
      </c>
      <c r="S11" s="6">
        <v>600</v>
      </c>
      <c r="T11" s="6">
        <v>600</v>
      </c>
      <c r="U11" s="6">
        <v>0</v>
      </c>
      <c r="V11" s="7" t="s">
        <v>3811</v>
      </c>
      <c r="W11" s="7" t="s">
        <v>3811</v>
      </c>
      <c r="X11" s="7" t="s">
        <v>3811</v>
      </c>
      <c r="Y11" s="5" t="s">
        <v>4046</v>
      </c>
      <c r="Z11" s="5" t="s">
        <v>3811</v>
      </c>
      <c r="AA11" s="6">
        <v>600</v>
      </c>
      <c r="AB11" s="7" t="s">
        <v>4064</v>
      </c>
      <c r="AC11" s="7" t="str">
        <f>A11&amp;COUNTIF($A$2:A11,A11)</f>
        <v>10000008-62001</v>
      </c>
      <c r="AD11" s="7">
        <v>44658</v>
      </c>
      <c r="AE11" s="7" t="s">
        <v>3811</v>
      </c>
      <c r="AF11" s="7" t="s">
        <v>3811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32" t="s">
        <v>75</v>
      </c>
      <c r="B12" s="32">
        <v>7096</v>
      </c>
      <c r="C12" s="32" t="s">
        <v>3711</v>
      </c>
      <c r="E12" s="34">
        <v>8719</v>
      </c>
      <c r="I12" s="32" t="s">
        <v>3704</v>
      </c>
      <c r="N12" s="32">
        <v>3</v>
      </c>
      <c r="O12" s="36">
        <v>1.89</v>
      </c>
      <c r="Q12" s="5" t="s">
        <v>3705</v>
      </c>
      <c r="R12" s="5" t="s">
        <v>4052</v>
      </c>
      <c r="S12" s="6">
        <v>8719</v>
      </c>
      <c r="T12" s="6">
        <v>8719</v>
      </c>
      <c r="U12" s="6">
        <v>0</v>
      </c>
      <c r="V12" s="7" t="s">
        <v>3811</v>
      </c>
      <c r="W12" s="7" t="s">
        <v>3811</v>
      </c>
      <c r="X12" s="7" t="s">
        <v>3811</v>
      </c>
      <c r="Y12" s="5" t="s">
        <v>4046</v>
      </c>
      <c r="Z12" s="5" t="s">
        <v>3811</v>
      </c>
      <c r="AA12" s="6">
        <v>8719</v>
      </c>
      <c r="AB12" s="7" t="s">
        <v>4065</v>
      </c>
      <c r="AC12" s="7" t="str">
        <f>A12&amp;COUNTIF($A$2:A12,A12)</f>
        <v>10000008-62002</v>
      </c>
      <c r="AD12" s="7">
        <v>44778</v>
      </c>
      <c r="AE12" s="7" t="s">
        <v>3811</v>
      </c>
      <c r="AF12" s="7" t="s">
        <v>3811</v>
      </c>
      <c r="AG12" s="5">
        <v>84</v>
      </c>
      <c r="AH12" s="5">
        <v>49</v>
      </c>
      <c r="AI12" s="5">
        <v>14</v>
      </c>
      <c r="AJ12" s="5">
        <v>0</v>
      </c>
      <c r="AK12" s="5" t="str">
        <f t="shared" ca="1" si="0"/>
        <v>run complete</v>
      </c>
    </row>
    <row r="13" spans="1:37">
      <c r="A13" s="32" t="s">
        <v>76</v>
      </c>
      <c r="B13" s="32" t="s">
        <v>3820</v>
      </c>
      <c r="C13" s="32" t="s">
        <v>3821</v>
      </c>
      <c r="D13" s="32" t="s">
        <v>3811</v>
      </c>
      <c r="E13" s="34" t="s">
        <v>6413</v>
      </c>
      <c r="F13" s="32" t="s">
        <v>3811</v>
      </c>
      <c r="G13" s="34" t="s">
        <v>3558</v>
      </c>
      <c r="H13" s="7" t="s">
        <v>3661</v>
      </c>
      <c r="I13" s="32" t="s">
        <v>3670</v>
      </c>
      <c r="J13" s="34" t="s">
        <v>3811</v>
      </c>
      <c r="K13" s="7" t="s">
        <v>3811</v>
      </c>
      <c r="L13" s="7" t="s">
        <v>3822</v>
      </c>
      <c r="M13" s="34" t="s">
        <v>6220</v>
      </c>
      <c r="N13" s="32" t="s">
        <v>3539</v>
      </c>
      <c r="O13" s="36">
        <v>3.94</v>
      </c>
      <c r="P13" s="32" t="s">
        <v>3811</v>
      </c>
      <c r="Q13" s="5" t="s">
        <v>3813</v>
      </c>
      <c r="R13" s="5" t="s">
        <v>3820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3811</v>
      </c>
      <c r="X13" s="7">
        <v>45017</v>
      </c>
      <c r="Y13" s="5" t="s">
        <v>4046</v>
      </c>
      <c r="Z13" s="5" t="s">
        <v>3811</v>
      </c>
      <c r="AA13" s="6">
        <v>13908</v>
      </c>
      <c r="AB13" s="7" t="s">
        <v>4066</v>
      </c>
      <c r="AC13" s="7" t="str">
        <f>A13&amp;COUNTIF($A$2:A13,A13)</f>
        <v>10000009-43001</v>
      </c>
      <c r="AD13" s="7">
        <v>44795</v>
      </c>
      <c r="AE13" s="7" t="s">
        <v>3811</v>
      </c>
      <c r="AF13" s="7" t="s">
        <v>3811</v>
      </c>
      <c r="AG13" s="5">
        <v>70</v>
      </c>
      <c r="AH13" s="5">
        <v>7</v>
      </c>
      <c r="AI13" s="5">
        <v>14</v>
      </c>
      <c r="AJ13" s="5">
        <v>15000</v>
      </c>
      <c r="AK13" s="5" t="str">
        <f t="shared" ca="1" si="0"/>
        <v>run complete</v>
      </c>
    </row>
    <row r="14" spans="1:37">
      <c r="A14" s="32" t="s">
        <v>79</v>
      </c>
      <c r="B14" s="32" t="s">
        <v>3820</v>
      </c>
      <c r="C14" s="32" t="s">
        <v>3821</v>
      </c>
      <c r="D14" s="32" t="s">
        <v>3811</v>
      </c>
      <c r="E14" s="34" t="s">
        <v>6221</v>
      </c>
      <c r="F14" s="32" t="s">
        <v>3811</v>
      </c>
      <c r="G14" s="34" t="s">
        <v>3823</v>
      </c>
      <c r="H14" s="7" t="s">
        <v>3661</v>
      </c>
      <c r="I14" s="32" t="s">
        <v>3670</v>
      </c>
      <c r="J14" s="34" t="s">
        <v>3811</v>
      </c>
      <c r="K14" s="7" t="s">
        <v>3811</v>
      </c>
      <c r="L14" s="7" t="s">
        <v>3822</v>
      </c>
      <c r="M14" s="34" t="s">
        <v>6218</v>
      </c>
      <c r="N14" s="32" t="s">
        <v>3539</v>
      </c>
      <c r="O14" s="36">
        <v>3.94</v>
      </c>
      <c r="P14" s="32" t="s">
        <v>3811</v>
      </c>
      <c r="Q14" s="5" t="s">
        <v>3813</v>
      </c>
      <c r="R14" s="5" t="s">
        <v>3820</v>
      </c>
      <c r="S14" s="6">
        <v>1105</v>
      </c>
      <c r="T14" s="6">
        <v>991</v>
      </c>
      <c r="U14" s="6">
        <v>0</v>
      </c>
      <c r="V14" s="7">
        <v>44879</v>
      </c>
      <c r="W14" s="7" t="s">
        <v>3811</v>
      </c>
      <c r="X14" s="7">
        <v>45017</v>
      </c>
      <c r="Y14" s="5" t="s">
        <v>4046</v>
      </c>
      <c r="Z14" s="5" t="s">
        <v>3811</v>
      </c>
      <c r="AA14" s="6">
        <v>991</v>
      </c>
      <c r="AB14" s="7" t="s">
        <v>5561</v>
      </c>
      <c r="AC14" s="7" t="str">
        <f>A14&amp;COUNTIF($A$2:A14,A14)</f>
        <v>10000009-50001</v>
      </c>
      <c r="AD14" s="7">
        <v>44795</v>
      </c>
      <c r="AE14" s="7" t="s">
        <v>3811</v>
      </c>
      <c r="AF14" s="7" t="s">
        <v>3811</v>
      </c>
      <c r="AG14" s="5">
        <v>70</v>
      </c>
      <c r="AH14" s="5">
        <v>7</v>
      </c>
      <c r="AI14" s="5">
        <v>14</v>
      </c>
      <c r="AJ14" s="5">
        <v>1000</v>
      </c>
      <c r="AK14" s="5" t="str">
        <f t="shared" ca="1" si="0"/>
        <v>run complete</v>
      </c>
    </row>
    <row r="15" spans="1:37">
      <c r="A15" s="32" t="s">
        <v>80</v>
      </c>
      <c r="B15" s="32" t="s">
        <v>3820</v>
      </c>
      <c r="C15" s="32" t="s">
        <v>3821</v>
      </c>
      <c r="D15" s="32" t="s">
        <v>3811</v>
      </c>
      <c r="E15" s="34" t="s">
        <v>6414</v>
      </c>
      <c r="F15" s="32" t="s">
        <v>3811</v>
      </c>
      <c r="G15" s="34" t="s">
        <v>3558</v>
      </c>
      <c r="H15" s="7" t="s">
        <v>3661</v>
      </c>
      <c r="I15" s="32" t="s">
        <v>3670</v>
      </c>
      <c r="J15" s="34" t="s">
        <v>3811</v>
      </c>
      <c r="K15" s="7" t="s">
        <v>3811</v>
      </c>
      <c r="L15" s="7" t="s">
        <v>3822</v>
      </c>
      <c r="M15" s="34" t="s">
        <v>6222</v>
      </c>
      <c r="N15" s="32" t="s">
        <v>3539</v>
      </c>
      <c r="O15" s="36">
        <v>3.94</v>
      </c>
      <c r="P15" s="32" t="s">
        <v>3811</v>
      </c>
      <c r="Q15" s="5" t="s">
        <v>3813</v>
      </c>
      <c r="R15" s="5" t="s">
        <v>3820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3811</v>
      </c>
      <c r="X15" s="7">
        <v>45017</v>
      </c>
      <c r="Y15" s="5" t="s">
        <v>4046</v>
      </c>
      <c r="Z15" s="5" t="s">
        <v>3811</v>
      </c>
      <c r="AA15" s="6">
        <v>12883</v>
      </c>
      <c r="AB15" s="7" t="s">
        <v>4067</v>
      </c>
      <c r="AC15" s="7" t="str">
        <f>A15&amp;COUNTIF($A$2:A15,A15)</f>
        <v>10000009-62001</v>
      </c>
      <c r="AD15" s="7">
        <v>44795</v>
      </c>
      <c r="AE15" s="7" t="s">
        <v>3811</v>
      </c>
      <c r="AF15" s="7" t="s">
        <v>3811</v>
      </c>
      <c r="AG15" s="5">
        <v>70</v>
      </c>
      <c r="AH15" s="5">
        <v>7</v>
      </c>
      <c r="AI15" s="5">
        <v>14</v>
      </c>
      <c r="AJ15" s="5">
        <v>15000</v>
      </c>
      <c r="AK15" s="5" t="str">
        <f t="shared" ca="1" si="0"/>
        <v>run complete</v>
      </c>
    </row>
    <row r="16" spans="1:37">
      <c r="A16" s="32" t="s">
        <v>87</v>
      </c>
      <c r="B16" s="32" t="s">
        <v>3828</v>
      </c>
      <c r="C16" s="32" t="s">
        <v>82</v>
      </c>
      <c r="D16" s="32" t="s">
        <v>3811</v>
      </c>
      <c r="E16" s="34" t="s">
        <v>6527</v>
      </c>
      <c r="F16" s="32" t="s">
        <v>3811</v>
      </c>
      <c r="G16" s="34" t="s">
        <v>3829</v>
      </c>
      <c r="H16" s="7" t="s">
        <v>3815</v>
      </c>
      <c r="I16" s="32" t="s">
        <v>3670</v>
      </c>
      <c r="J16" s="34" t="s">
        <v>3811</v>
      </c>
      <c r="K16" s="7" t="s">
        <v>3811</v>
      </c>
      <c r="L16" s="7" t="s">
        <v>3830</v>
      </c>
      <c r="M16" s="34" t="s">
        <v>6034</v>
      </c>
      <c r="N16" s="32" t="s">
        <v>3539</v>
      </c>
      <c r="O16" s="36">
        <v>4.45</v>
      </c>
      <c r="P16" s="32" t="s">
        <v>3811</v>
      </c>
      <c r="Q16" s="5" t="s">
        <v>3813</v>
      </c>
      <c r="R16" s="5" t="s">
        <v>3828</v>
      </c>
      <c r="S16" s="6">
        <v>2193</v>
      </c>
      <c r="T16" s="6">
        <v>1986</v>
      </c>
      <c r="U16" s="6">
        <v>0</v>
      </c>
      <c r="V16" s="7">
        <v>44865</v>
      </c>
      <c r="W16" s="7" t="s">
        <v>3811</v>
      </c>
      <c r="X16" s="7">
        <v>44999</v>
      </c>
      <c r="Y16" s="5" t="s">
        <v>4046</v>
      </c>
      <c r="Z16" s="5" t="s">
        <v>3811</v>
      </c>
      <c r="AA16" s="6">
        <v>1986</v>
      </c>
      <c r="AB16" s="7" t="s">
        <v>4068</v>
      </c>
      <c r="AC16" s="7" t="str">
        <f>A16&amp;COUNTIF($A$2:A16,A16)</f>
        <v>10000010-62001</v>
      </c>
      <c r="AD16" s="7">
        <v>44810</v>
      </c>
      <c r="AE16" s="7" t="s">
        <v>3811</v>
      </c>
      <c r="AF16" s="7" t="s">
        <v>3811</v>
      </c>
      <c r="AG16" s="5">
        <v>70</v>
      </c>
      <c r="AH16" s="5">
        <v>7</v>
      </c>
      <c r="AI16" s="5">
        <v>14</v>
      </c>
      <c r="AJ16" s="5">
        <v>3500</v>
      </c>
      <c r="AK16" s="5" t="str">
        <f t="shared" ca="1" si="0"/>
        <v>run complete</v>
      </c>
    </row>
    <row r="17" spans="1:37">
      <c r="A17" s="32" t="s">
        <v>94</v>
      </c>
      <c r="B17" s="32" t="s">
        <v>5331</v>
      </c>
      <c r="C17" s="32" t="s">
        <v>93</v>
      </c>
      <c r="D17" s="32" t="s">
        <v>3811</v>
      </c>
      <c r="E17" s="34" t="s">
        <v>6035</v>
      </c>
      <c r="F17" s="32" t="s">
        <v>3811</v>
      </c>
      <c r="G17" s="34" t="s">
        <v>3585</v>
      </c>
      <c r="H17" s="7" t="s">
        <v>3815</v>
      </c>
      <c r="I17" s="32" t="s">
        <v>3670</v>
      </c>
      <c r="J17" s="34" t="s">
        <v>3811</v>
      </c>
      <c r="K17" s="7" t="s">
        <v>3811</v>
      </c>
      <c r="L17" s="7" t="s">
        <v>3830</v>
      </c>
      <c r="M17" s="34" t="s">
        <v>6036</v>
      </c>
      <c r="N17" s="32" t="s">
        <v>3539</v>
      </c>
      <c r="O17" s="36">
        <v>5.28</v>
      </c>
      <c r="P17" s="32" t="s">
        <v>3811</v>
      </c>
      <c r="Q17" s="5" t="s">
        <v>3813</v>
      </c>
      <c r="R17" s="5" t="s">
        <v>5331</v>
      </c>
      <c r="S17" s="6">
        <v>1640</v>
      </c>
      <c r="T17" s="6">
        <v>1559</v>
      </c>
      <c r="U17" s="6">
        <v>0</v>
      </c>
      <c r="V17" s="7">
        <v>44865</v>
      </c>
      <c r="W17" s="7" t="s">
        <v>3811</v>
      </c>
      <c r="X17" s="7">
        <v>44999</v>
      </c>
      <c r="Y17" s="5" t="s">
        <v>4046</v>
      </c>
      <c r="Z17" s="5" t="s">
        <v>3811</v>
      </c>
      <c r="AA17" s="6">
        <v>1559</v>
      </c>
      <c r="AB17" s="7" t="s">
        <v>5370</v>
      </c>
      <c r="AC17" s="7" t="str">
        <f>A17&amp;COUNTIF($A$2:A17,A17)</f>
        <v>10000013-50001</v>
      </c>
      <c r="AD17" s="7">
        <v>44830</v>
      </c>
      <c r="AE17" s="7" t="s">
        <v>3811</v>
      </c>
      <c r="AF17" s="7" t="s">
        <v>3811</v>
      </c>
      <c r="AG17" s="5">
        <v>70</v>
      </c>
      <c r="AH17" s="5">
        <v>7</v>
      </c>
      <c r="AI17" s="5">
        <v>14</v>
      </c>
      <c r="AJ17" s="5">
        <v>2500</v>
      </c>
      <c r="AK17" s="5" t="str">
        <f t="shared" ca="1" si="0"/>
        <v>run complete</v>
      </c>
    </row>
    <row r="18" spans="1:37">
      <c r="A18" s="32" t="s">
        <v>95</v>
      </c>
      <c r="B18" s="32" t="s">
        <v>5331</v>
      </c>
      <c r="C18" s="32" t="s">
        <v>93</v>
      </c>
      <c r="D18" s="32" t="s">
        <v>3811</v>
      </c>
      <c r="E18" s="34" t="s">
        <v>6037</v>
      </c>
      <c r="F18" s="32" t="s">
        <v>3811</v>
      </c>
      <c r="G18" s="34" t="s">
        <v>3580</v>
      </c>
      <c r="H18" s="7" t="s">
        <v>3815</v>
      </c>
      <c r="I18" s="32" t="s">
        <v>3670</v>
      </c>
      <c r="J18" s="34" t="s">
        <v>3811</v>
      </c>
      <c r="K18" s="7" t="s">
        <v>3811</v>
      </c>
      <c r="L18" s="7" t="s">
        <v>3830</v>
      </c>
      <c r="M18" s="34" t="s">
        <v>6038</v>
      </c>
      <c r="N18" s="32" t="s">
        <v>3539</v>
      </c>
      <c r="O18" s="36">
        <v>5.28</v>
      </c>
      <c r="P18" s="32" t="s">
        <v>3811</v>
      </c>
      <c r="Q18" s="5" t="s">
        <v>3813</v>
      </c>
      <c r="R18" s="5" t="s">
        <v>5331</v>
      </c>
      <c r="S18" s="6">
        <v>1339</v>
      </c>
      <c r="T18" s="6">
        <v>1339</v>
      </c>
      <c r="U18" s="6">
        <v>0</v>
      </c>
      <c r="V18" s="7">
        <v>44865</v>
      </c>
      <c r="W18" s="7" t="s">
        <v>3811</v>
      </c>
      <c r="X18" s="7">
        <v>44999</v>
      </c>
      <c r="Y18" s="5" t="s">
        <v>4046</v>
      </c>
      <c r="Z18" s="5" t="s">
        <v>3811</v>
      </c>
      <c r="AA18" s="6">
        <v>1339</v>
      </c>
      <c r="AB18" s="7" t="s">
        <v>5371</v>
      </c>
      <c r="AC18" s="7" t="str">
        <f>A18&amp;COUNTIF($A$2:A18,A18)</f>
        <v>10000013-62001</v>
      </c>
      <c r="AD18" s="7">
        <v>44830</v>
      </c>
      <c r="AE18" s="7" t="s">
        <v>3811</v>
      </c>
      <c r="AF18" s="7" t="s">
        <v>3811</v>
      </c>
      <c r="AG18" s="5">
        <v>70</v>
      </c>
      <c r="AH18" s="5">
        <v>7</v>
      </c>
      <c r="AI18" s="5">
        <v>14</v>
      </c>
      <c r="AJ18" s="5">
        <v>2000</v>
      </c>
      <c r="AK18" s="5" t="str">
        <f t="shared" ca="1" si="0"/>
        <v>run complete</v>
      </c>
    </row>
    <row r="19" spans="1:37">
      <c r="A19" s="32" t="s">
        <v>116</v>
      </c>
      <c r="B19" s="32" t="s">
        <v>3925</v>
      </c>
      <c r="C19" s="32" t="s">
        <v>5435</v>
      </c>
      <c r="D19" s="32" t="s">
        <v>3811</v>
      </c>
      <c r="E19" s="34">
        <v>9250.5965135200004</v>
      </c>
      <c r="F19" s="32" t="s">
        <v>3926</v>
      </c>
      <c r="G19" s="34">
        <v>26000</v>
      </c>
      <c r="H19" s="7" t="s">
        <v>3583</v>
      </c>
      <c r="I19" s="32" t="s">
        <v>3537</v>
      </c>
      <c r="J19" s="34" t="s">
        <v>3811</v>
      </c>
      <c r="K19" s="7" t="s">
        <v>3811</v>
      </c>
      <c r="L19" s="7" t="s">
        <v>3630</v>
      </c>
      <c r="M19" s="34" t="s">
        <v>3811</v>
      </c>
      <c r="N19" s="32" t="s">
        <v>3543</v>
      </c>
      <c r="O19" s="36">
        <v>2.37</v>
      </c>
      <c r="Q19" s="5" t="s">
        <v>3927</v>
      </c>
      <c r="R19" s="5" t="s">
        <v>3925</v>
      </c>
      <c r="S19" s="6">
        <v>9251</v>
      </c>
      <c r="T19" s="6">
        <v>0</v>
      </c>
      <c r="U19" s="6">
        <v>0</v>
      </c>
      <c r="V19" s="7">
        <v>44797</v>
      </c>
      <c r="W19" s="7" t="s">
        <v>3811</v>
      </c>
      <c r="X19" s="7">
        <v>44918</v>
      </c>
      <c r="Y19" s="5" t="s">
        <v>4046</v>
      </c>
      <c r="Z19" s="5" t="s">
        <v>5620</v>
      </c>
      <c r="AA19" s="6">
        <v>9251</v>
      </c>
      <c r="AB19" s="7" t="s">
        <v>4069</v>
      </c>
      <c r="AC19" s="7" t="str">
        <f>A19&amp;COUNTIF($A$2:A19,A19)</f>
        <v>10000098-50001</v>
      </c>
      <c r="AD19" s="7">
        <v>44732</v>
      </c>
      <c r="AE19" s="7" t="s">
        <v>3811</v>
      </c>
      <c r="AF19" s="7" t="s">
        <v>3811</v>
      </c>
      <c r="AG19" s="5">
        <v>42</v>
      </c>
      <c r="AH19" s="5">
        <v>7</v>
      </c>
      <c r="AI19" s="5">
        <v>14</v>
      </c>
      <c r="AJ19" s="5">
        <v>26000</v>
      </c>
      <c r="AK19" s="5" t="str">
        <f t="shared" ca="1" si="0"/>
        <v>run complete</v>
      </c>
    </row>
    <row r="20" spans="1:37">
      <c r="A20" s="32" t="s">
        <v>117</v>
      </c>
      <c r="B20" s="32" t="s">
        <v>3925</v>
      </c>
      <c r="C20" s="32" t="s">
        <v>5435</v>
      </c>
      <c r="D20" s="32" t="s">
        <v>3811</v>
      </c>
      <c r="E20" s="34">
        <v>9744.4319804000006</v>
      </c>
      <c r="F20" s="32" t="s">
        <v>3926</v>
      </c>
      <c r="G20" s="34">
        <v>18000</v>
      </c>
      <c r="H20" s="7" t="s">
        <v>3583</v>
      </c>
      <c r="I20" s="32" t="s">
        <v>3537</v>
      </c>
      <c r="J20" s="34" t="s">
        <v>3811</v>
      </c>
      <c r="K20" s="7" t="s">
        <v>3811</v>
      </c>
      <c r="L20" s="7" t="s">
        <v>3630</v>
      </c>
      <c r="M20" s="34" t="s">
        <v>3811</v>
      </c>
      <c r="N20" s="32" t="s">
        <v>3543</v>
      </c>
      <c r="O20" s="36">
        <v>2.37</v>
      </c>
      <c r="Q20" s="5" t="s">
        <v>3927</v>
      </c>
      <c r="R20" s="5" t="s">
        <v>3925</v>
      </c>
      <c r="S20" s="6">
        <v>9744</v>
      </c>
      <c r="T20" s="6">
        <v>0</v>
      </c>
      <c r="U20" s="6">
        <v>0</v>
      </c>
      <c r="V20" s="7">
        <v>44797</v>
      </c>
      <c r="W20" s="7" t="s">
        <v>3811</v>
      </c>
      <c r="X20" s="7">
        <v>44918</v>
      </c>
      <c r="Y20" s="5" t="s">
        <v>4046</v>
      </c>
      <c r="Z20" s="5" t="s">
        <v>5620</v>
      </c>
      <c r="AA20" s="6">
        <v>9744</v>
      </c>
      <c r="AB20" s="7" t="s">
        <v>4070</v>
      </c>
      <c r="AC20" s="7" t="str">
        <f>A20&amp;COUNTIF($A$2:A20,A20)</f>
        <v>10000098-62001</v>
      </c>
      <c r="AD20" s="7">
        <v>44732</v>
      </c>
      <c r="AE20" s="7" t="s">
        <v>3811</v>
      </c>
      <c r="AF20" s="7" t="s">
        <v>3811</v>
      </c>
      <c r="AG20" s="5">
        <v>42</v>
      </c>
      <c r="AH20" s="5">
        <v>7</v>
      </c>
      <c r="AI20" s="5">
        <v>14</v>
      </c>
      <c r="AJ20" s="5">
        <v>18000</v>
      </c>
      <c r="AK20" s="5" t="str">
        <f t="shared" ca="1" si="0"/>
        <v>run complete</v>
      </c>
    </row>
    <row r="21" spans="1:37">
      <c r="A21" s="32" t="s">
        <v>139</v>
      </c>
      <c r="B21" s="32">
        <v>108901</v>
      </c>
      <c r="C21" s="32" t="s">
        <v>4021</v>
      </c>
      <c r="E21" s="34">
        <v>2400</v>
      </c>
      <c r="G21" s="34">
        <v>3000</v>
      </c>
      <c r="I21" s="32" t="s">
        <v>3704</v>
      </c>
      <c r="N21" s="32">
        <v>3</v>
      </c>
      <c r="O21" s="36">
        <v>4.59</v>
      </c>
      <c r="Q21" s="5" t="s">
        <v>4019</v>
      </c>
      <c r="R21" s="5" t="s">
        <v>4072</v>
      </c>
      <c r="S21" s="6">
        <v>2400</v>
      </c>
      <c r="T21" s="6">
        <v>2400</v>
      </c>
      <c r="U21" s="6">
        <v>0</v>
      </c>
      <c r="V21" s="7" t="s">
        <v>3811</v>
      </c>
      <c r="W21" s="7" t="s">
        <v>3811</v>
      </c>
      <c r="X21" s="7" t="s">
        <v>3811</v>
      </c>
      <c r="Y21" s="5" t="s">
        <v>4046</v>
      </c>
      <c r="Z21" s="5" t="s">
        <v>3811</v>
      </c>
      <c r="AA21" s="6">
        <v>2400</v>
      </c>
      <c r="AB21" s="7" t="s">
        <v>4073</v>
      </c>
      <c r="AC21" s="7" t="str">
        <f>A21&amp;COUNTIF($A$2:A21,A21)</f>
        <v>10000115-50001</v>
      </c>
      <c r="AD21" s="7">
        <v>44607</v>
      </c>
      <c r="AE21" s="7" t="s">
        <v>3811</v>
      </c>
      <c r="AF21" s="7" t="s">
        <v>3811</v>
      </c>
      <c r="AG21" s="5">
        <v>70</v>
      </c>
      <c r="AH21" s="5">
        <v>14</v>
      </c>
      <c r="AI21" s="5">
        <v>14</v>
      </c>
      <c r="AJ21" s="5">
        <v>3000</v>
      </c>
      <c r="AK21" s="5" t="str">
        <f t="shared" ca="1" si="0"/>
        <v>run complete</v>
      </c>
    </row>
    <row r="22" spans="1:37">
      <c r="A22" s="32" t="s">
        <v>143</v>
      </c>
      <c r="B22" s="32">
        <v>108901</v>
      </c>
      <c r="C22" s="32" t="s">
        <v>4021</v>
      </c>
      <c r="E22" s="34">
        <v>2000</v>
      </c>
      <c r="G22" s="34">
        <v>2000</v>
      </c>
      <c r="I22" s="32" t="s">
        <v>3704</v>
      </c>
      <c r="N22" s="32">
        <v>3</v>
      </c>
      <c r="O22" s="36">
        <v>4.59</v>
      </c>
      <c r="Q22" s="5" t="s">
        <v>4019</v>
      </c>
      <c r="R22" s="5" t="s">
        <v>4072</v>
      </c>
      <c r="S22" s="6">
        <v>2000</v>
      </c>
      <c r="T22" s="6">
        <v>2000</v>
      </c>
      <c r="U22" s="6">
        <v>0</v>
      </c>
      <c r="V22" s="7" t="s">
        <v>3811</v>
      </c>
      <c r="W22" s="7" t="s">
        <v>3811</v>
      </c>
      <c r="X22" s="7" t="s">
        <v>3811</v>
      </c>
      <c r="Y22" s="5" t="s">
        <v>4046</v>
      </c>
      <c r="Z22" s="5" t="s">
        <v>3811</v>
      </c>
      <c r="AA22" s="6">
        <v>2000</v>
      </c>
      <c r="AB22" s="7" t="s">
        <v>4074</v>
      </c>
      <c r="AC22" s="7" t="str">
        <f>A22&amp;COUNTIF($A$2:A22,A22)</f>
        <v>10000115-62001</v>
      </c>
      <c r="AD22" s="7">
        <v>44607</v>
      </c>
      <c r="AE22" s="7" t="s">
        <v>3811</v>
      </c>
      <c r="AF22" s="7" t="s">
        <v>3811</v>
      </c>
      <c r="AG22" s="5">
        <v>70</v>
      </c>
      <c r="AH22" s="5">
        <v>14</v>
      </c>
      <c r="AI22" s="5">
        <v>14</v>
      </c>
      <c r="AJ22" s="5">
        <v>2000</v>
      </c>
      <c r="AK22" s="5" t="str">
        <f t="shared" ca="1" si="0"/>
        <v>run complete</v>
      </c>
    </row>
    <row r="23" spans="1:37">
      <c r="A23" s="32" t="s">
        <v>173</v>
      </c>
      <c r="B23" s="32">
        <v>109506</v>
      </c>
      <c r="C23" s="32" t="s">
        <v>4022</v>
      </c>
      <c r="E23" s="34">
        <v>2000</v>
      </c>
      <c r="G23" s="34">
        <v>5000</v>
      </c>
      <c r="I23" s="32" t="s">
        <v>3704</v>
      </c>
      <c r="N23" s="32">
        <v>3</v>
      </c>
      <c r="O23" s="36">
        <v>4.1500000000000004</v>
      </c>
      <c r="Q23" s="5" t="s">
        <v>4019</v>
      </c>
      <c r="R23" s="5" t="s">
        <v>4077</v>
      </c>
      <c r="S23" s="6">
        <v>2000</v>
      </c>
      <c r="T23" s="6">
        <v>2000</v>
      </c>
      <c r="U23" s="6">
        <v>0</v>
      </c>
      <c r="V23" s="7" t="s">
        <v>3811</v>
      </c>
      <c r="W23" s="7" t="s">
        <v>3811</v>
      </c>
      <c r="X23" s="7" t="s">
        <v>3811</v>
      </c>
      <c r="Y23" s="5" t="s">
        <v>4046</v>
      </c>
      <c r="Z23" s="5" t="s">
        <v>3811</v>
      </c>
      <c r="AA23" s="6">
        <v>2000</v>
      </c>
      <c r="AB23" s="7" t="s">
        <v>4078</v>
      </c>
      <c r="AC23" s="7" t="str">
        <f>A23&amp;COUNTIF($A$2:A23,A23)</f>
        <v>10000302-62001</v>
      </c>
      <c r="AD23" s="7">
        <v>44676</v>
      </c>
      <c r="AE23" s="7" t="s">
        <v>3811</v>
      </c>
      <c r="AF23" s="7" t="s">
        <v>3811</v>
      </c>
      <c r="AG23" s="5">
        <v>70</v>
      </c>
      <c r="AH23" s="5">
        <v>14</v>
      </c>
      <c r="AI23" s="5">
        <v>14</v>
      </c>
      <c r="AJ23" s="5">
        <v>5000</v>
      </c>
      <c r="AK23" s="5" t="str">
        <f t="shared" ca="1" si="0"/>
        <v>run complete</v>
      </c>
    </row>
    <row r="24" spans="1:37">
      <c r="A24" s="32" t="s">
        <v>176</v>
      </c>
      <c r="B24" s="32">
        <v>107029</v>
      </c>
      <c r="C24" s="32" t="s">
        <v>4023</v>
      </c>
      <c r="E24" s="34">
        <v>4500</v>
      </c>
      <c r="G24" s="34">
        <v>4000</v>
      </c>
      <c r="I24" s="32" t="s">
        <v>3704</v>
      </c>
      <c r="L24" s="7">
        <v>44923</v>
      </c>
      <c r="N24" s="32">
        <v>3</v>
      </c>
      <c r="O24" s="36">
        <v>3.58</v>
      </c>
      <c r="P24" s="32" t="s">
        <v>6425</v>
      </c>
      <c r="Q24" s="5" t="s">
        <v>4019</v>
      </c>
      <c r="R24" s="5" t="s">
        <v>4079</v>
      </c>
      <c r="S24" s="6">
        <v>4500</v>
      </c>
      <c r="T24" s="6">
        <v>4500</v>
      </c>
      <c r="U24" s="6">
        <v>0</v>
      </c>
      <c r="V24" s="7" t="s">
        <v>3811</v>
      </c>
      <c r="W24" s="7" t="s">
        <v>3811</v>
      </c>
      <c r="X24" s="7">
        <v>44923</v>
      </c>
      <c r="Y24" s="5" t="s">
        <v>4046</v>
      </c>
      <c r="Z24" s="5" t="s">
        <v>5620</v>
      </c>
      <c r="AA24" s="6">
        <v>4500</v>
      </c>
      <c r="AB24" s="7" t="s">
        <v>4080</v>
      </c>
      <c r="AC24" s="7" t="str">
        <f>A24&amp;COUNTIF($A$2:A24,A24)</f>
        <v>10000305-37001</v>
      </c>
      <c r="AD24" s="7">
        <v>44379</v>
      </c>
      <c r="AE24" s="7" t="s">
        <v>3811</v>
      </c>
      <c r="AF24" s="7" t="s">
        <v>3811</v>
      </c>
      <c r="AG24" s="5">
        <v>70</v>
      </c>
      <c r="AH24" s="5">
        <v>14</v>
      </c>
      <c r="AI24" s="5">
        <v>14</v>
      </c>
      <c r="AJ24" s="5">
        <v>4000</v>
      </c>
      <c r="AK24" s="5" t="str">
        <f t="shared" ca="1" si="0"/>
        <v>run complete</v>
      </c>
    </row>
    <row r="25" spans="1:37">
      <c r="A25" s="32" t="s">
        <v>181</v>
      </c>
      <c r="B25" s="32">
        <v>110772</v>
      </c>
      <c r="C25" s="32" t="s">
        <v>3900</v>
      </c>
      <c r="E25" s="34">
        <v>1017</v>
      </c>
      <c r="G25" s="34">
        <v>1030</v>
      </c>
      <c r="I25" s="32" t="s">
        <v>3704</v>
      </c>
      <c r="L25" s="7">
        <v>45014</v>
      </c>
      <c r="O25" s="36">
        <v>4.5971000000000002</v>
      </c>
      <c r="P25" s="32" t="s">
        <v>6223</v>
      </c>
      <c r="Q25" s="5" t="s">
        <v>3898</v>
      </c>
      <c r="R25" s="5" t="s">
        <v>5431</v>
      </c>
      <c r="S25" s="6">
        <v>1017</v>
      </c>
      <c r="T25" s="6">
        <v>1017</v>
      </c>
      <c r="U25" s="6">
        <v>0</v>
      </c>
      <c r="V25" s="7" t="s">
        <v>3811</v>
      </c>
      <c r="W25" s="7" t="s">
        <v>3811</v>
      </c>
      <c r="X25" s="7">
        <v>45014</v>
      </c>
      <c r="Y25" s="5" t="s">
        <v>4046</v>
      </c>
      <c r="Z25" s="5" t="s">
        <v>3811</v>
      </c>
      <c r="AA25" s="6">
        <v>1017</v>
      </c>
      <c r="AB25" s="7" t="s">
        <v>5452</v>
      </c>
      <c r="AC25" s="7" t="str">
        <f>A25&amp;COUNTIF($A$2:A25,A25)</f>
        <v>10000306-50001</v>
      </c>
      <c r="AD25" s="7">
        <v>44833</v>
      </c>
      <c r="AE25" s="7" t="s">
        <v>3811</v>
      </c>
      <c r="AF25" s="7" t="s">
        <v>3811</v>
      </c>
      <c r="AG25" s="5">
        <v>91</v>
      </c>
      <c r="AH25" s="5">
        <v>0</v>
      </c>
      <c r="AI25" s="5">
        <v>14</v>
      </c>
      <c r="AJ25" s="5">
        <v>1030</v>
      </c>
      <c r="AK25" s="5" t="str">
        <f t="shared" ca="1" si="0"/>
        <v>run complete</v>
      </c>
    </row>
    <row r="26" spans="1:37">
      <c r="A26" s="32" t="s">
        <v>185</v>
      </c>
      <c r="B26" s="32">
        <v>110772</v>
      </c>
      <c r="C26" s="32" t="s">
        <v>3900</v>
      </c>
      <c r="E26" s="34">
        <v>1248</v>
      </c>
      <c r="G26" s="34">
        <v>1281</v>
      </c>
      <c r="I26" s="32" t="s">
        <v>3704</v>
      </c>
      <c r="L26" s="7">
        <v>45014</v>
      </c>
      <c r="O26" s="36">
        <v>4.5971000000000002</v>
      </c>
      <c r="P26" s="32" t="s">
        <v>6223</v>
      </c>
      <c r="Q26" s="5" t="s">
        <v>3898</v>
      </c>
      <c r="R26" s="5" t="s">
        <v>5431</v>
      </c>
      <c r="S26" s="6">
        <v>1248</v>
      </c>
      <c r="T26" s="6">
        <v>1248</v>
      </c>
      <c r="U26" s="6">
        <v>0</v>
      </c>
      <c r="V26" s="7" t="s">
        <v>3811</v>
      </c>
      <c r="W26" s="7" t="s">
        <v>3811</v>
      </c>
      <c r="X26" s="7">
        <v>45014</v>
      </c>
      <c r="Y26" s="5" t="s">
        <v>4046</v>
      </c>
      <c r="Z26" s="5" t="s">
        <v>3811</v>
      </c>
      <c r="AA26" s="6">
        <v>1248</v>
      </c>
      <c r="AB26" s="7" t="s">
        <v>5453</v>
      </c>
      <c r="AC26" s="7" t="str">
        <f>A26&amp;COUNTIF($A$2:A26,A26)</f>
        <v>10000306-62001</v>
      </c>
      <c r="AD26" s="7">
        <v>44833</v>
      </c>
      <c r="AE26" s="7" t="s">
        <v>3811</v>
      </c>
      <c r="AF26" s="7" t="s">
        <v>3811</v>
      </c>
      <c r="AG26" s="5">
        <v>91</v>
      </c>
      <c r="AH26" s="5">
        <v>0</v>
      </c>
      <c r="AI26" s="5">
        <v>14</v>
      </c>
      <c r="AJ26" s="5">
        <v>1281</v>
      </c>
      <c r="AK26" s="5" t="str">
        <f t="shared" ca="1" si="0"/>
        <v>run complete</v>
      </c>
    </row>
    <row r="27" spans="1:37">
      <c r="A27" s="32" t="s">
        <v>186</v>
      </c>
      <c r="B27" s="32">
        <v>110594</v>
      </c>
      <c r="C27" s="32" t="s">
        <v>3899</v>
      </c>
      <c r="E27" s="34">
        <v>994</v>
      </c>
      <c r="G27" s="34">
        <v>800</v>
      </c>
      <c r="I27" s="32" t="s">
        <v>3704</v>
      </c>
      <c r="L27" s="7">
        <v>45000</v>
      </c>
      <c r="O27" s="36">
        <v>4.5130999999999997</v>
      </c>
      <c r="P27" s="32" t="s">
        <v>6224</v>
      </c>
      <c r="Q27" s="5" t="s">
        <v>3898</v>
      </c>
      <c r="R27" s="5" t="s">
        <v>5347</v>
      </c>
      <c r="S27" s="6">
        <v>994</v>
      </c>
      <c r="T27" s="6">
        <v>994</v>
      </c>
      <c r="U27" s="6">
        <v>0</v>
      </c>
      <c r="V27" s="7" t="s">
        <v>3811</v>
      </c>
      <c r="W27" s="7" t="s">
        <v>3811</v>
      </c>
      <c r="X27" s="7">
        <v>45000</v>
      </c>
      <c r="Y27" s="5" t="s">
        <v>4046</v>
      </c>
      <c r="Z27" s="5" t="s">
        <v>3811</v>
      </c>
      <c r="AA27" s="6">
        <v>994</v>
      </c>
      <c r="AB27" s="7" t="s">
        <v>5374</v>
      </c>
      <c r="AC27" s="7" t="str">
        <f>A27&amp;COUNTIF($A$2:A27,A27)</f>
        <v>10000311-50001</v>
      </c>
      <c r="AD27" s="7">
        <v>44812</v>
      </c>
      <c r="AE27" s="7" t="s">
        <v>3811</v>
      </c>
      <c r="AF27" s="7" t="s">
        <v>3811</v>
      </c>
      <c r="AG27" s="5">
        <v>91</v>
      </c>
      <c r="AH27" s="5">
        <v>0</v>
      </c>
      <c r="AI27" s="5">
        <v>14</v>
      </c>
      <c r="AJ27" s="5">
        <v>800</v>
      </c>
      <c r="AK27" s="5" t="str">
        <f t="shared" ca="1" si="0"/>
        <v>run complete</v>
      </c>
    </row>
    <row r="28" spans="1:37">
      <c r="A28" s="32" t="s">
        <v>189</v>
      </c>
      <c r="B28" s="32">
        <v>110594</v>
      </c>
      <c r="C28" s="32" t="s">
        <v>3899</v>
      </c>
      <c r="E28" s="34">
        <v>1227</v>
      </c>
      <c r="G28" s="34">
        <v>1200</v>
      </c>
      <c r="I28" s="32" t="s">
        <v>3704</v>
      </c>
      <c r="L28" s="7">
        <v>45000</v>
      </c>
      <c r="O28" s="36">
        <v>4.5130999999999997</v>
      </c>
      <c r="P28" s="32" t="s">
        <v>6224</v>
      </c>
      <c r="Q28" s="5" t="s">
        <v>3898</v>
      </c>
      <c r="R28" s="5" t="s">
        <v>5347</v>
      </c>
      <c r="S28" s="6">
        <v>1227</v>
      </c>
      <c r="T28" s="6">
        <v>1227</v>
      </c>
      <c r="U28" s="6">
        <v>0</v>
      </c>
      <c r="V28" s="7" t="s">
        <v>3811</v>
      </c>
      <c r="W28" s="7" t="s">
        <v>3811</v>
      </c>
      <c r="X28" s="7">
        <v>45000</v>
      </c>
      <c r="Y28" s="5" t="s">
        <v>4046</v>
      </c>
      <c r="Z28" s="5" t="s">
        <v>3811</v>
      </c>
      <c r="AA28" s="6">
        <v>1227</v>
      </c>
      <c r="AB28" s="7" t="s">
        <v>5375</v>
      </c>
      <c r="AC28" s="7" t="str">
        <f>A28&amp;COUNTIF($A$2:A28,A28)</f>
        <v>10000311-62001</v>
      </c>
      <c r="AD28" s="7">
        <v>44812</v>
      </c>
      <c r="AE28" s="7" t="s">
        <v>3811</v>
      </c>
      <c r="AF28" s="7" t="s">
        <v>3811</v>
      </c>
      <c r="AG28" s="5">
        <v>91</v>
      </c>
      <c r="AH28" s="5">
        <v>0</v>
      </c>
      <c r="AI28" s="5">
        <v>14</v>
      </c>
      <c r="AJ28" s="5">
        <v>1200</v>
      </c>
      <c r="AK28" s="5" t="str">
        <f t="shared" ca="1" si="0"/>
        <v>run complete</v>
      </c>
    </row>
    <row r="29" spans="1:37">
      <c r="A29" s="32" t="s">
        <v>191</v>
      </c>
      <c r="B29" s="32">
        <v>110772</v>
      </c>
      <c r="C29" s="32" t="s">
        <v>5430</v>
      </c>
      <c r="E29" s="34">
        <v>1939</v>
      </c>
      <c r="G29" s="34">
        <v>2000</v>
      </c>
      <c r="I29" s="32" t="s">
        <v>3704</v>
      </c>
      <c r="L29" s="7">
        <v>45014</v>
      </c>
      <c r="O29" s="36">
        <v>4.6142000000000003</v>
      </c>
      <c r="P29" s="32" t="s">
        <v>6223</v>
      </c>
      <c r="Q29" s="5" t="s">
        <v>3898</v>
      </c>
      <c r="R29" s="5" t="s">
        <v>5431</v>
      </c>
      <c r="S29" s="6">
        <v>1939</v>
      </c>
      <c r="T29" s="6">
        <v>1939</v>
      </c>
      <c r="U29" s="6">
        <v>0</v>
      </c>
      <c r="V29" s="7" t="s">
        <v>3811</v>
      </c>
      <c r="W29" s="7" t="s">
        <v>3811</v>
      </c>
      <c r="X29" s="7">
        <v>45014</v>
      </c>
      <c r="Y29" s="5" t="s">
        <v>4046</v>
      </c>
      <c r="Z29" s="5" t="s">
        <v>3811</v>
      </c>
      <c r="AA29" s="6">
        <v>1939</v>
      </c>
      <c r="AB29" s="7" t="s">
        <v>5454</v>
      </c>
      <c r="AC29" s="7" t="str">
        <f>A29&amp;COUNTIF($A$2:A29,A29)</f>
        <v>10000312-50001</v>
      </c>
      <c r="AD29" s="7">
        <v>44833</v>
      </c>
      <c r="AE29" s="7" t="s">
        <v>3811</v>
      </c>
      <c r="AF29" s="7" t="s">
        <v>3811</v>
      </c>
      <c r="AG29" s="5">
        <v>91</v>
      </c>
      <c r="AH29" s="5">
        <v>0</v>
      </c>
      <c r="AI29" s="5">
        <v>14</v>
      </c>
      <c r="AJ29" s="5">
        <v>2000</v>
      </c>
      <c r="AK29" s="5" t="str">
        <f t="shared" ca="1" si="0"/>
        <v>run complete</v>
      </c>
    </row>
    <row r="30" spans="1:37">
      <c r="A30" s="32" t="s">
        <v>200</v>
      </c>
      <c r="B30" s="32">
        <v>109851</v>
      </c>
      <c r="C30" s="32" t="s">
        <v>3902</v>
      </c>
      <c r="E30" s="34">
        <v>6551</v>
      </c>
      <c r="G30" s="34">
        <v>15000</v>
      </c>
      <c r="I30" s="32" t="s">
        <v>3704</v>
      </c>
      <c r="L30" s="7">
        <v>44931</v>
      </c>
      <c r="O30" s="36">
        <v>4.9644000000000004</v>
      </c>
      <c r="P30" s="32" t="s">
        <v>6225</v>
      </c>
      <c r="Q30" s="5" t="s">
        <v>3898</v>
      </c>
      <c r="R30" s="5" t="s">
        <v>4082</v>
      </c>
      <c r="S30" s="6">
        <v>6551</v>
      </c>
      <c r="T30" s="6">
        <v>6551</v>
      </c>
      <c r="U30" s="6">
        <v>0</v>
      </c>
      <c r="V30" s="7" t="s">
        <v>3811</v>
      </c>
      <c r="W30" s="7" t="s">
        <v>3811</v>
      </c>
      <c r="X30" s="7">
        <v>44931</v>
      </c>
      <c r="Y30" s="5" t="s">
        <v>4046</v>
      </c>
      <c r="Z30" s="5" t="s">
        <v>3811</v>
      </c>
      <c r="AA30" s="6">
        <v>6551</v>
      </c>
      <c r="AB30" s="7" t="s">
        <v>4083</v>
      </c>
      <c r="AC30" s="7" t="str">
        <f>A30&amp;COUNTIF($A$2:A30,A30)</f>
        <v>10000325-50001</v>
      </c>
      <c r="AD30" s="7">
        <v>44719</v>
      </c>
      <c r="AE30" s="7" t="s">
        <v>3811</v>
      </c>
      <c r="AF30" s="7" t="s">
        <v>3811</v>
      </c>
      <c r="AG30" s="5">
        <v>91</v>
      </c>
      <c r="AH30" s="5">
        <v>0</v>
      </c>
      <c r="AI30" s="5">
        <v>14</v>
      </c>
      <c r="AJ30" s="5">
        <v>15000</v>
      </c>
      <c r="AK30" s="5" t="str">
        <f t="shared" ca="1" si="0"/>
        <v>run complete</v>
      </c>
    </row>
    <row r="31" spans="1:37">
      <c r="A31" s="32" t="s">
        <v>200</v>
      </c>
      <c r="B31" s="32">
        <v>111332</v>
      </c>
      <c r="C31" s="32" t="s">
        <v>3902</v>
      </c>
      <c r="E31" s="34">
        <v>941</v>
      </c>
      <c r="G31" s="34">
        <v>5000</v>
      </c>
      <c r="I31" s="32" t="s">
        <v>3704</v>
      </c>
      <c r="L31" s="7">
        <v>45062</v>
      </c>
      <c r="O31" s="36">
        <v>4.9644000000000004</v>
      </c>
      <c r="P31" s="32" t="s">
        <v>6426</v>
      </c>
      <c r="Q31" s="5" t="s">
        <v>3898</v>
      </c>
      <c r="R31" s="5" t="s">
        <v>7602</v>
      </c>
      <c r="S31" s="6">
        <v>941</v>
      </c>
      <c r="T31" s="6">
        <v>941</v>
      </c>
      <c r="U31" s="6">
        <v>0</v>
      </c>
      <c r="V31" s="7" t="s">
        <v>3811</v>
      </c>
      <c r="W31" s="7" t="s">
        <v>3811</v>
      </c>
      <c r="X31" s="7">
        <v>45062</v>
      </c>
      <c r="Y31" s="5" t="s">
        <v>4046</v>
      </c>
      <c r="Z31" s="5" t="s">
        <v>3811</v>
      </c>
      <c r="AA31" s="6">
        <v>941</v>
      </c>
      <c r="AB31" s="7" t="s">
        <v>7604</v>
      </c>
      <c r="AC31" s="7" t="str">
        <f>A31&amp;COUNTIF($A$2:A31,A31)</f>
        <v>10000325-50002</v>
      </c>
      <c r="AD31" s="7">
        <v>44908</v>
      </c>
      <c r="AE31" s="7" t="s">
        <v>3811</v>
      </c>
      <c r="AF31" s="7" t="s">
        <v>3811</v>
      </c>
      <c r="AG31" s="5">
        <v>91</v>
      </c>
      <c r="AH31" s="5">
        <v>0</v>
      </c>
      <c r="AI31" s="5">
        <v>14</v>
      </c>
      <c r="AJ31" s="5">
        <v>5000</v>
      </c>
      <c r="AK31" s="5" t="str">
        <f t="shared" ca="1" si="0"/>
        <v>run complete</v>
      </c>
    </row>
    <row r="32" spans="1:37">
      <c r="A32" s="32" t="s">
        <v>204</v>
      </c>
      <c r="B32" s="32">
        <v>109851</v>
      </c>
      <c r="C32" s="32" t="s">
        <v>3902</v>
      </c>
      <c r="E32" s="34">
        <v>3550</v>
      </c>
      <c r="G32" s="34">
        <v>3600</v>
      </c>
      <c r="I32" s="32" t="s">
        <v>3704</v>
      </c>
      <c r="L32" s="7">
        <v>44931</v>
      </c>
      <c r="O32" s="36">
        <v>4.9644000000000004</v>
      </c>
      <c r="P32" s="32" t="s">
        <v>6225</v>
      </c>
      <c r="Q32" s="5" t="s">
        <v>3898</v>
      </c>
      <c r="R32" s="5" t="s">
        <v>4082</v>
      </c>
      <c r="S32" s="6">
        <v>3550</v>
      </c>
      <c r="T32" s="6">
        <v>3550</v>
      </c>
      <c r="U32" s="6">
        <v>0</v>
      </c>
      <c r="V32" s="7" t="s">
        <v>3811</v>
      </c>
      <c r="W32" s="7" t="s">
        <v>3811</v>
      </c>
      <c r="X32" s="7">
        <v>44931</v>
      </c>
      <c r="Y32" s="5" t="s">
        <v>4046</v>
      </c>
      <c r="Z32" s="5" t="s">
        <v>3811</v>
      </c>
      <c r="AA32" s="6">
        <v>3550</v>
      </c>
      <c r="AB32" s="7" t="s">
        <v>4084</v>
      </c>
      <c r="AC32" s="7" t="str">
        <f>A32&amp;COUNTIF($A$2:A32,A32)</f>
        <v>10000325-62001</v>
      </c>
      <c r="AD32" s="7">
        <v>44719</v>
      </c>
      <c r="AE32" s="7" t="s">
        <v>3811</v>
      </c>
      <c r="AF32" s="7" t="s">
        <v>3811</v>
      </c>
      <c r="AG32" s="5">
        <v>91</v>
      </c>
      <c r="AH32" s="5">
        <v>0</v>
      </c>
      <c r="AI32" s="5">
        <v>14</v>
      </c>
      <c r="AJ32" s="5">
        <v>3600</v>
      </c>
      <c r="AK32" s="5" t="str">
        <f t="shared" ca="1" si="0"/>
        <v>run complete</v>
      </c>
    </row>
    <row r="33" spans="1:37">
      <c r="A33" s="32" t="s">
        <v>207</v>
      </c>
      <c r="B33" s="32">
        <v>109847</v>
      </c>
      <c r="C33" s="32" t="s">
        <v>3905</v>
      </c>
      <c r="E33" s="34">
        <v>8710</v>
      </c>
      <c r="G33" s="34">
        <v>8000</v>
      </c>
      <c r="I33" s="32" t="s">
        <v>3704</v>
      </c>
      <c r="L33" s="7">
        <v>44931</v>
      </c>
      <c r="O33" s="36">
        <v>4.3349000000000002</v>
      </c>
      <c r="P33" s="32" t="s">
        <v>6225</v>
      </c>
      <c r="Q33" s="5" t="s">
        <v>3898</v>
      </c>
      <c r="R33" s="5" t="s">
        <v>4081</v>
      </c>
      <c r="S33" s="6">
        <v>8710</v>
      </c>
      <c r="T33" s="6">
        <v>8710</v>
      </c>
      <c r="U33" s="6">
        <v>0</v>
      </c>
      <c r="V33" s="7" t="s">
        <v>3811</v>
      </c>
      <c r="W33" s="7" t="s">
        <v>3811</v>
      </c>
      <c r="X33" s="7">
        <v>44931</v>
      </c>
      <c r="Y33" s="5" t="s">
        <v>4046</v>
      </c>
      <c r="Z33" s="5" t="s">
        <v>3811</v>
      </c>
      <c r="AA33" s="6">
        <v>8710</v>
      </c>
      <c r="AB33" s="7" t="s">
        <v>4085</v>
      </c>
      <c r="AC33" s="7" t="str">
        <f>A33&amp;COUNTIF($A$2:A33,A33)</f>
        <v>10000326-50001</v>
      </c>
      <c r="AD33" s="7">
        <v>44718</v>
      </c>
      <c r="AE33" s="7" t="s">
        <v>3811</v>
      </c>
      <c r="AF33" s="7" t="s">
        <v>3811</v>
      </c>
      <c r="AG33" s="5">
        <v>91</v>
      </c>
      <c r="AH33" s="5">
        <v>0</v>
      </c>
      <c r="AI33" s="5">
        <v>14</v>
      </c>
      <c r="AJ33" s="5">
        <v>8000</v>
      </c>
      <c r="AK33" s="5" t="str">
        <f t="shared" ca="1" si="0"/>
        <v>run complete</v>
      </c>
    </row>
    <row r="34" spans="1:37">
      <c r="A34" s="32" t="s">
        <v>207</v>
      </c>
      <c r="B34" s="32">
        <v>110772</v>
      </c>
      <c r="C34" s="32" t="s">
        <v>3905</v>
      </c>
      <c r="E34" s="34">
        <v>7487</v>
      </c>
      <c r="G34" s="34">
        <v>8000</v>
      </c>
      <c r="I34" s="32" t="s">
        <v>3704</v>
      </c>
      <c r="L34" s="7">
        <v>44930</v>
      </c>
      <c r="O34" s="36">
        <v>4.3349000000000002</v>
      </c>
      <c r="P34" s="32" t="s">
        <v>6226</v>
      </c>
      <c r="Q34" s="5" t="s">
        <v>3898</v>
      </c>
      <c r="R34" s="5" t="s">
        <v>5431</v>
      </c>
      <c r="S34" s="6">
        <v>7487</v>
      </c>
      <c r="T34" s="6">
        <v>7487</v>
      </c>
      <c r="U34" s="6">
        <v>0</v>
      </c>
      <c r="V34" s="7" t="s">
        <v>3811</v>
      </c>
      <c r="W34" s="7" t="s">
        <v>3811</v>
      </c>
      <c r="X34" s="7">
        <v>44930</v>
      </c>
      <c r="Y34" s="5" t="s">
        <v>4046</v>
      </c>
      <c r="Z34" s="5" t="s">
        <v>3811</v>
      </c>
      <c r="AA34" s="6">
        <v>7487</v>
      </c>
      <c r="AB34" s="7" t="s">
        <v>5455</v>
      </c>
      <c r="AC34" s="7" t="str">
        <f>A34&amp;COUNTIF($A$2:A34,A34)</f>
        <v>10000326-50002</v>
      </c>
      <c r="AD34" s="7">
        <v>44833</v>
      </c>
      <c r="AE34" s="7" t="s">
        <v>3811</v>
      </c>
      <c r="AF34" s="7" t="s">
        <v>3811</v>
      </c>
      <c r="AG34" s="5">
        <v>91</v>
      </c>
      <c r="AH34" s="5">
        <v>0</v>
      </c>
      <c r="AI34" s="5">
        <v>14</v>
      </c>
      <c r="AJ34" s="5">
        <v>8000</v>
      </c>
      <c r="AK34" s="5" t="str">
        <f t="shared" ca="1" si="0"/>
        <v>run complete</v>
      </c>
    </row>
    <row r="35" spans="1:37">
      <c r="A35" s="32" t="s">
        <v>210</v>
      </c>
      <c r="B35" s="32">
        <v>109847</v>
      </c>
      <c r="C35" s="32" t="s">
        <v>3905</v>
      </c>
      <c r="E35" s="34">
        <v>7707</v>
      </c>
      <c r="G35" s="34">
        <v>7000</v>
      </c>
      <c r="I35" s="32" t="s">
        <v>3704</v>
      </c>
      <c r="L35" s="7">
        <v>44931</v>
      </c>
      <c r="O35" s="36">
        <v>4.3349000000000002</v>
      </c>
      <c r="P35" s="32" t="s">
        <v>6225</v>
      </c>
      <c r="Q35" s="5" t="s">
        <v>3898</v>
      </c>
      <c r="R35" s="5" t="s">
        <v>4081</v>
      </c>
      <c r="S35" s="6">
        <v>7707</v>
      </c>
      <c r="T35" s="6">
        <v>7707</v>
      </c>
      <c r="U35" s="6">
        <v>0</v>
      </c>
      <c r="V35" s="7" t="s">
        <v>3811</v>
      </c>
      <c r="W35" s="7" t="s">
        <v>3811</v>
      </c>
      <c r="X35" s="7">
        <v>44931</v>
      </c>
      <c r="Y35" s="5" t="s">
        <v>4046</v>
      </c>
      <c r="Z35" s="5" t="s">
        <v>3811</v>
      </c>
      <c r="AA35" s="6">
        <v>7707</v>
      </c>
      <c r="AB35" s="7" t="s">
        <v>4086</v>
      </c>
      <c r="AC35" s="7" t="str">
        <f>A35&amp;COUNTIF($A$2:A35,A35)</f>
        <v>10000326-62001</v>
      </c>
      <c r="AD35" s="7">
        <v>44718</v>
      </c>
      <c r="AE35" s="7" t="s">
        <v>3811</v>
      </c>
      <c r="AF35" s="7" t="s">
        <v>3811</v>
      </c>
      <c r="AG35" s="5">
        <v>91</v>
      </c>
      <c r="AH35" s="5">
        <v>0</v>
      </c>
      <c r="AI35" s="5">
        <v>14</v>
      </c>
      <c r="AJ35" s="5">
        <v>7000</v>
      </c>
      <c r="AK35" s="5" t="str">
        <f t="shared" ca="1" si="0"/>
        <v>run complete</v>
      </c>
    </row>
    <row r="36" spans="1:37">
      <c r="A36" s="32" t="s">
        <v>214</v>
      </c>
      <c r="B36" s="32">
        <v>109847</v>
      </c>
      <c r="C36" s="32" t="s">
        <v>3903</v>
      </c>
      <c r="E36" s="34">
        <v>3849</v>
      </c>
      <c r="G36" s="34">
        <v>4000</v>
      </c>
      <c r="I36" s="32" t="s">
        <v>3704</v>
      </c>
      <c r="L36" s="7">
        <v>44931</v>
      </c>
      <c r="O36" s="36">
        <v>4.9644000000000004</v>
      </c>
      <c r="P36" s="32" t="s">
        <v>6225</v>
      </c>
      <c r="Q36" s="5" t="s">
        <v>3898</v>
      </c>
      <c r="R36" s="5" t="s">
        <v>4081</v>
      </c>
      <c r="S36" s="6">
        <v>3849</v>
      </c>
      <c r="T36" s="6">
        <v>3849</v>
      </c>
      <c r="U36" s="6">
        <v>0</v>
      </c>
      <c r="V36" s="7" t="s">
        <v>3811</v>
      </c>
      <c r="W36" s="7" t="s">
        <v>3811</v>
      </c>
      <c r="X36" s="7">
        <v>44931</v>
      </c>
      <c r="Y36" s="5" t="s">
        <v>4046</v>
      </c>
      <c r="Z36" s="5" t="s">
        <v>3811</v>
      </c>
      <c r="AA36" s="6">
        <v>3849</v>
      </c>
      <c r="AB36" s="7" t="s">
        <v>4087</v>
      </c>
      <c r="AC36" s="7" t="str">
        <f>A36&amp;COUNTIF($A$2:A36,A36)</f>
        <v>10000328-50001</v>
      </c>
      <c r="AD36" s="7">
        <v>44718</v>
      </c>
      <c r="AE36" s="7" t="s">
        <v>3811</v>
      </c>
      <c r="AF36" s="7" t="s">
        <v>3811</v>
      </c>
      <c r="AG36" s="5">
        <v>91</v>
      </c>
      <c r="AH36" s="5">
        <v>0</v>
      </c>
      <c r="AI36" s="5">
        <v>14</v>
      </c>
      <c r="AJ36" s="5">
        <v>4000</v>
      </c>
      <c r="AK36" s="5" t="str">
        <f t="shared" ca="1" si="0"/>
        <v>run complete</v>
      </c>
    </row>
    <row r="37" spans="1:37">
      <c r="A37" s="32" t="s">
        <v>214</v>
      </c>
      <c r="B37" s="32">
        <v>110772</v>
      </c>
      <c r="C37" s="32" t="s">
        <v>3903</v>
      </c>
      <c r="E37" s="34">
        <v>2949</v>
      </c>
      <c r="G37" s="34">
        <v>3000</v>
      </c>
      <c r="I37" s="32" t="s">
        <v>3704</v>
      </c>
      <c r="L37" s="7">
        <v>45014</v>
      </c>
      <c r="O37" s="36">
        <v>4.9644000000000004</v>
      </c>
      <c r="P37" s="32" t="s">
        <v>6223</v>
      </c>
      <c r="Q37" s="5" t="s">
        <v>3898</v>
      </c>
      <c r="R37" s="5" t="s">
        <v>5431</v>
      </c>
      <c r="S37" s="6">
        <v>2949</v>
      </c>
      <c r="T37" s="6">
        <v>2949</v>
      </c>
      <c r="U37" s="6">
        <v>0</v>
      </c>
      <c r="V37" s="7" t="s">
        <v>3811</v>
      </c>
      <c r="W37" s="7" t="s">
        <v>3811</v>
      </c>
      <c r="X37" s="7">
        <v>45014</v>
      </c>
      <c r="Y37" s="5" t="s">
        <v>4046</v>
      </c>
      <c r="Z37" s="5" t="s">
        <v>3811</v>
      </c>
      <c r="AA37" s="6">
        <v>2949</v>
      </c>
      <c r="AB37" s="7" t="s">
        <v>5456</v>
      </c>
      <c r="AC37" s="7" t="str">
        <f>A37&amp;COUNTIF($A$2:A37,A37)</f>
        <v>10000328-50002</v>
      </c>
      <c r="AD37" s="7">
        <v>44833</v>
      </c>
      <c r="AE37" s="7" t="s">
        <v>3811</v>
      </c>
      <c r="AF37" s="7" t="s">
        <v>3811</v>
      </c>
      <c r="AG37" s="5">
        <v>91</v>
      </c>
      <c r="AH37" s="5">
        <v>0</v>
      </c>
      <c r="AI37" s="5">
        <v>14</v>
      </c>
      <c r="AJ37" s="5">
        <v>3000</v>
      </c>
      <c r="AK37" s="5" t="str">
        <f t="shared" ca="1" si="0"/>
        <v>run complete</v>
      </c>
    </row>
    <row r="38" spans="1:37">
      <c r="A38" s="32" t="s">
        <v>217</v>
      </c>
      <c r="B38" s="32">
        <v>110449</v>
      </c>
      <c r="C38" s="32" t="s">
        <v>3903</v>
      </c>
      <c r="E38" s="34">
        <v>1173</v>
      </c>
      <c r="G38" s="34">
        <v>1000</v>
      </c>
      <c r="I38" s="32" t="s">
        <v>3704</v>
      </c>
      <c r="L38" s="7">
        <v>44930</v>
      </c>
      <c r="O38" s="36">
        <v>4.9644000000000004</v>
      </c>
      <c r="P38" s="32" t="s">
        <v>6226</v>
      </c>
      <c r="Q38" s="5" t="s">
        <v>3898</v>
      </c>
      <c r="R38" s="5" t="s">
        <v>4088</v>
      </c>
      <c r="S38" s="6">
        <v>1173</v>
      </c>
      <c r="T38" s="6">
        <v>1173</v>
      </c>
      <c r="U38" s="6">
        <v>0</v>
      </c>
      <c r="V38" s="7" t="s">
        <v>3811</v>
      </c>
      <c r="W38" s="7" t="s">
        <v>3811</v>
      </c>
      <c r="X38" s="7">
        <v>44930</v>
      </c>
      <c r="Y38" s="5" t="s">
        <v>4046</v>
      </c>
      <c r="Z38" s="5" t="s">
        <v>3811</v>
      </c>
      <c r="AA38" s="6">
        <v>1173</v>
      </c>
      <c r="AB38" s="7" t="s">
        <v>4089</v>
      </c>
      <c r="AC38" s="7" t="str">
        <f>A38&amp;COUNTIF($A$2:A38,A38)</f>
        <v>10000328-62001</v>
      </c>
      <c r="AD38" s="7">
        <v>44796</v>
      </c>
      <c r="AE38" s="7" t="s">
        <v>3811</v>
      </c>
      <c r="AF38" s="7" t="s">
        <v>3811</v>
      </c>
      <c r="AG38" s="5">
        <v>91</v>
      </c>
      <c r="AH38" s="5">
        <v>0</v>
      </c>
      <c r="AI38" s="5">
        <v>14</v>
      </c>
      <c r="AJ38" s="5">
        <v>1000</v>
      </c>
      <c r="AK38" s="5" t="str">
        <f t="shared" ca="1" si="0"/>
        <v>run complete</v>
      </c>
    </row>
    <row r="39" spans="1:37">
      <c r="A39" s="32" t="s">
        <v>217</v>
      </c>
      <c r="B39" s="32">
        <v>110772</v>
      </c>
      <c r="C39" s="32" t="s">
        <v>3903</v>
      </c>
      <c r="E39" s="34">
        <v>2447</v>
      </c>
      <c r="G39" s="34">
        <v>2000</v>
      </c>
      <c r="I39" s="32" t="s">
        <v>3704</v>
      </c>
      <c r="L39" s="7">
        <v>45014</v>
      </c>
      <c r="O39" s="36">
        <v>4.9644000000000004</v>
      </c>
      <c r="P39" s="32" t="s">
        <v>6223</v>
      </c>
      <c r="Q39" s="5" t="s">
        <v>3898</v>
      </c>
      <c r="R39" s="5" t="s">
        <v>5431</v>
      </c>
      <c r="S39" s="6">
        <v>2447</v>
      </c>
      <c r="T39" s="6">
        <v>2447</v>
      </c>
      <c r="U39" s="6">
        <v>0</v>
      </c>
      <c r="V39" s="7" t="s">
        <v>3811</v>
      </c>
      <c r="W39" s="7" t="s">
        <v>3811</v>
      </c>
      <c r="X39" s="7">
        <v>45014</v>
      </c>
      <c r="Y39" s="5" t="s">
        <v>4046</v>
      </c>
      <c r="Z39" s="5" t="s">
        <v>3811</v>
      </c>
      <c r="AA39" s="6">
        <v>2447</v>
      </c>
      <c r="AB39" s="7" t="s">
        <v>5457</v>
      </c>
      <c r="AC39" s="7" t="str">
        <f>A39&amp;COUNTIF($A$2:A39,A39)</f>
        <v>10000328-62002</v>
      </c>
      <c r="AD39" s="7">
        <v>44833</v>
      </c>
      <c r="AE39" s="7" t="s">
        <v>3811</v>
      </c>
      <c r="AF39" s="7" t="s">
        <v>3811</v>
      </c>
      <c r="AG39" s="5">
        <v>91</v>
      </c>
      <c r="AH39" s="5">
        <v>0</v>
      </c>
      <c r="AI39" s="5">
        <v>14</v>
      </c>
      <c r="AJ39" s="5">
        <v>2000</v>
      </c>
      <c r="AK39" s="5" t="str">
        <f t="shared" ca="1" si="0"/>
        <v>run complete</v>
      </c>
    </row>
    <row r="40" spans="1:37">
      <c r="A40" s="32" t="s">
        <v>233</v>
      </c>
      <c r="B40" s="32">
        <v>110449</v>
      </c>
      <c r="C40" s="32" t="s">
        <v>3904</v>
      </c>
      <c r="E40" s="34">
        <v>11908</v>
      </c>
      <c r="G40" s="34">
        <v>10000</v>
      </c>
      <c r="I40" s="32" t="s">
        <v>3704</v>
      </c>
      <c r="L40" s="7">
        <v>44939</v>
      </c>
      <c r="O40" s="36">
        <v>3.8260000000000001</v>
      </c>
      <c r="P40" s="32" t="s">
        <v>6227</v>
      </c>
      <c r="Q40" s="5" t="s">
        <v>3898</v>
      </c>
      <c r="R40" s="5" t="s">
        <v>4088</v>
      </c>
      <c r="S40" s="6">
        <v>11908</v>
      </c>
      <c r="T40" s="6">
        <v>11908</v>
      </c>
      <c r="U40" s="6">
        <v>0</v>
      </c>
      <c r="V40" s="7" t="s">
        <v>3811</v>
      </c>
      <c r="W40" s="7" t="s">
        <v>3811</v>
      </c>
      <c r="X40" s="7">
        <v>44939</v>
      </c>
      <c r="Y40" s="5" t="s">
        <v>4046</v>
      </c>
      <c r="Z40" s="5" t="s">
        <v>3811</v>
      </c>
      <c r="AA40" s="6">
        <v>11908</v>
      </c>
      <c r="AB40" s="7" t="s">
        <v>4090</v>
      </c>
      <c r="AC40" s="7" t="str">
        <f>A40&amp;COUNTIF($A$2:A40,A40)</f>
        <v>10000333-62001</v>
      </c>
      <c r="AD40" s="7">
        <v>44796</v>
      </c>
      <c r="AE40" s="7" t="s">
        <v>3811</v>
      </c>
      <c r="AF40" s="7" t="s">
        <v>3811</v>
      </c>
      <c r="AG40" s="5">
        <v>91</v>
      </c>
      <c r="AH40" s="5">
        <v>0</v>
      </c>
      <c r="AI40" s="5">
        <v>14</v>
      </c>
      <c r="AJ40" s="5">
        <v>10000</v>
      </c>
      <c r="AK40" s="5" t="str">
        <f t="shared" ca="1" si="0"/>
        <v>run complete</v>
      </c>
    </row>
    <row r="41" spans="1:37">
      <c r="A41" s="32" t="s">
        <v>233</v>
      </c>
      <c r="B41" s="32">
        <v>110594</v>
      </c>
      <c r="C41" s="32" t="s">
        <v>3904</v>
      </c>
      <c r="E41" s="34">
        <v>7215</v>
      </c>
      <c r="G41" s="34">
        <v>7566</v>
      </c>
      <c r="I41" s="32" t="s">
        <v>3704</v>
      </c>
      <c r="L41" s="7">
        <v>44985</v>
      </c>
      <c r="O41" s="36">
        <v>3.8260000000000001</v>
      </c>
      <c r="P41" s="32" t="s">
        <v>7605</v>
      </c>
      <c r="Q41" s="5" t="s">
        <v>3898</v>
      </c>
      <c r="R41" s="5" t="s">
        <v>5347</v>
      </c>
      <c r="S41" s="6">
        <v>7215</v>
      </c>
      <c r="T41" s="6">
        <v>7215</v>
      </c>
      <c r="U41" s="6">
        <v>0</v>
      </c>
      <c r="V41" s="7" t="s">
        <v>3811</v>
      </c>
      <c r="W41" s="7" t="s">
        <v>3811</v>
      </c>
      <c r="X41" s="7">
        <v>44985</v>
      </c>
      <c r="Y41" s="5" t="s">
        <v>4046</v>
      </c>
      <c r="Z41" s="5" t="s">
        <v>3811</v>
      </c>
      <c r="AA41" s="6">
        <v>7215</v>
      </c>
      <c r="AB41" s="7" t="s">
        <v>5935</v>
      </c>
      <c r="AC41" s="7" t="str">
        <f>A41&amp;COUNTIF($A$2:A41,A41)</f>
        <v>10000333-62002</v>
      </c>
      <c r="AD41" s="7">
        <v>44812</v>
      </c>
      <c r="AE41" s="7" t="s">
        <v>3811</v>
      </c>
      <c r="AF41" s="7" t="s">
        <v>3811</v>
      </c>
      <c r="AG41" s="5">
        <v>91</v>
      </c>
      <c r="AH41" s="5">
        <v>0</v>
      </c>
      <c r="AI41" s="5">
        <v>14</v>
      </c>
      <c r="AJ41" s="5">
        <v>7566</v>
      </c>
      <c r="AK41" s="5" t="str">
        <f t="shared" ca="1" si="0"/>
        <v>run complete</v>
      </c>
    </row>
    <row r="42" spans="1:37">
      <c r="A42" s="32" t="s">
        <v>235</v>
      </c>
      <c r="B42" s="32">
        <v>110772</v>
      </c>
      <c r="C42" s="32" t="s">
        <v>5432</v>
      </c>
      <c r="E42" s="34">
        <v>923</v>
      </c>
      <c r="G42" s="34">
        <v>1000</v>
      </c>
      <c r="I42" s="32" t="s">
        <v>3704</v>
      </c>
      <c r="L42" s="7">
        <v>45014</v>
      </c>
      <c r="O42" s="36">
        <v>4.9657999999999998</v>
      </c>
      <c r="P42" s="32" t="s">
        <v>6223</v>
      </c>
      <c r="Q42" s="5" t="s">
        <v>3898</v>
      </c>
      <c r="R42" s="5" t="s">
        <v>5431</v>
      </c>
      <c r="S42" s="6">
        <v>923</v>
      </c>
      <c r="T42" s="6">
        <v>923</v>
      </c>
      <c r="U42" s="6">
        <v>0</v>
      </c>
      <c r="V42" s="7" t="s">
        <v>3811</v>
      </c>
      <c r="W42" s="7" t="s">
        <v>3811</v>
      </c>
      <c r="X42" s="7">
        <v>45014</v>
      </c>
      <c r="Y42" s="5" t="s">
        <v>4046</v>
      </c>
      <c r="Z42" s="5" t="s">
        <v>3811</v>
      </c>
      <c r="AA42" s="6">
        <v>923</v>
      </c>
      <c r="AB42" s="7" t="s">
        <v>5458</v>
      </c>
      <c r="AC42" s="7" t="str">
        <f>A42&amp;COUNTIF($A$2:A42,A42)</f>
        <v>10000334-50001</v>
      </c>
      <c r="AD42" s="7">
        <v>44833</v>
      </c>
      <c r="AE42" s="7" t="s">
        <v>3811</v>
      </c>
      <c r="AF42" s="7" t="s">
        <v>3811</v>
      </c>
      <c r="AG42" s="5">
        <v>91</v>
      </c>
      <c r="AH42" s="5">
        <v>0</v>
      </c>
      <c r="AI42" s="5">
        <v>14</v>
      </c>
      <c r="AJ42" s="5">
        <v>1000</v>
      </c>
      <c r="AK42" s="5" t="str">
        <f t="shared" ca="1" si="0"/>
        <v>run complete</v>
      </c>
    </row>
    <row r="43" spans="1:37">
      <c r="A43" s="32" t="s">
        <v>239</v>
      </c>
      <c r="B43" s="32">
        <v>109847</v>
      </c>
      <c r="C43" s="32" t="s">
        <v>3901</v>
      </c>
      <c r="E43" s="34">
        <v>14549</v>
      </c>
      <c r="G43" s="34">
        <v>16000</v>
      </c>
      <c r="I43" s="32" t="s">
        <v>3704</v>
      </c>
      <c r="L43" s="7">
        <v>44931</v>
      </c>
      <c r="O43" s="36">
        <v>4.84</v>
      </c>
      <c r="P43" s="32" t="s">
        <v>6225</v>
      </c>
      <c r="Q43" s="5" t="s">
        <v>3898</v>
      </c>
      <c r="R43" s="5" t="s">
        <v>4081</v>
      </c>
      <c r="S43" s="6">
        <v>14549</v>
      </c>
      <c r="T43" s="6">
        <v>14549</v>
      </c>
      <c r="U43" s="6">
        <v>0</v>
      </c>
      <c r="V43" s="7" t="s">
        <v>3811</v>
      </c>
      <c r="W43" s="7" t="s">
        <v>3811</v>
      </c>
      <c r="X43" s="7">
        <v>44931</v>
      </c>
      <c r="Y43" s="5" t="s">
        <v>4046</v>
      </c>
      <c r="Z43" s="5" t="s">
        <v>3811</v>
      </c>
      <c r="AA43" s="6">
        <v>14549</v>
      </c>
      <c r="AB43" s="7" t="s">
        <v>4091</v>
      </c>
      <c r="AC43" s="7" t="str">
        <f>A43&amp;COUNTIF($A$2:A43,A43)</f>
        <v>10000335-50001</v>
      </c>
      <c r="AD43" s="7">
        <v>44718</v>
      </c>
      <c r="AE43" s="7" t="s">
        <v>3811</v>
      </c>
      <c r="AF43" s="7" t="s">
        <v>3811</v>
      </c>
      <c r="AG43" s="5">
        <v>91</v>
      </c>
      <c r="AH43" s="5">
        <v>0</v>
      </c>
      <c r="AI43" s="5">
        <v>14</v>
      </c>
      <c r="AJ43" s="5">
        <v>16000</v>
      </c>
      <c r="AK43" s="5" t="str">
        <f t="shared" ca="1" si="0"/>
        <v>run complete</v>
      </c>
    </row>
    <row r="44" spans="1:37">
      <c r="A44" s="32" t="s">
        <v>241</v>
      </c>
      <c r="B44" s="32">
        <v>110449</v>
      </c>
      <c r="C44" s="32" t="s">
        <v>3901</v>
      </c>
      <c r="E44" s="34">
        <v>1170</v>
      </c>
      <c r="G44" s="34">
        <v>1000</v>
      </c>
      <c r="I44" s="32" t="s">
        <v>3704</v>
      </c>
      <c r="L44" s="7">
        <v>44939</v>
      </c>
      <c r="O44" s="36">
        <v>4.84</v>
      </c>
      <c r="P44" s="32" t="s">
        <v>6227</v>
      </c>
      <c r="Q44" s="5" t="s">
        <v>3898</v>
      </c>
      <c r="R44" s="5" t="s">
        <v>4088</v>
      </c>
      <c r="S44" s="6">
        <v>1170</v>
      </c>
      <c r="T44" s="6">
        <v>1170</v>
      </c>
      <c r="U44" s="6">
        <v>0</v>
      </c>
      <c r="V44" s="7" t="s">
        <v>3811</v>
      </c>
      <c r="W44" s="7" t="s">
        <v>3811</v>
      </c>
      <c r="X44" s="7">
        <v>44939</v>
      </c>
      <c r="Y44" s="5" t="s">
        <v>4046</v>
      </c>
      <c r="Z44" s="5" t="s">
        <v>3811</v>
      </c>
      <c r="AA44" s="6">
        <v>1170</v>
      </c>
      <c r="AB44" s="7" t="s">
        <v>4092</v>
      </c>
      <c r="AC44" s="7" t="str">
        <f>A44&amp;COUNTIF($A$2:A44,A44)</f>
        <v>10000335-62001</v>
      </c>
      <c r="AD44" s="7">
        <v>44796</v>
      </c>
      <c r="AE44" s="7" t="s">
        <v>3811</v>
      </c>
      <c r="AF44" s="7" t="s">
        <v>3811</v>
      </c>
      <c r="AG44" s="5">
        <v>91</v>
      </c>
      <c r="AH44" s="5">
        <v>0</v>
      </c>
      <c r="AI44" s="5">
        <v>14</v>
      </c>
      <c r="AJ44" s="5">
        <v>1000</v>
      </c>
      <c r="AK44" s="5" t="str">
        <f t="shared" ca="1" si="0"/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3670</v>
      </c>
      <c r="L45" s="7">
        <v>45019</v>
      </c>
      <c r="P45" s="32" t="s">
        <v>3718</v>
      </c>
      <c r="Q45" s="5" t="s">
        <v>894</v>
      </c>
      <c r="R45" s="5" t="s">
        <v>4094</v>
      </c>
      <c r="S45" s="6">
        <v>3075</v>
      </c>
      <c r="T45" s="6">
        <v>3075</v>
      </c>
      <c r="U45" s="6">
        <v>0</v>
      </c>
      <c r="V45" s="7">
        <v>44840</v>
      </c>
      <c r="W45" s="7" t="s">
        <v>3811</v>
      </c>
      <c r="X45" s="7">
        <v>45019</v>
      </c>
      <c r="Y45" s="5" t="s">
        <v>4046</v>
      </c>
      <c r="Z45" s="5" t="s">
        <v>3811</v>
      </c>
      <c r="AA45" s="6">
        <v>3075</v>
      </c>
      <c r="AB45" s="7" t="s">
        <v>4095</v>
      </c>
      <c r="AC45" s="7" t="str">
        <f>A45&amp;COUNTIF($A$2:A45,A45)</f>
        <v>100AE100-50001</v>
      </c>
      <c r="AD45" s="7">
        <v>44750</v>
      </c>
      <c r="AE45" s="7" t="s">
        <v>3811</v>
      </c>
      <c r="AF45" s="7" t="s">
        <v>3811</v>
      </c>
      <c r="AG45" s="5">
        <v>140</v>
      </c>
      <c r="AH45" s="5">
        <v>14</v>
      </c>
      <c r="AI45" s="5">
        <v>14</v>
      </c>
      <c r="AJ45" s="5">
        <v>3000</v>
      </c>
      <c r="AK45" s="5" t="str">
        <f t="shared" ca="1" si="0"/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3670</v>
      </c>
      <c r="L46" s="7">
        <v>45019</v>
      </c>
      <c r="P46" s="32" t="s">
        <v>5564</v>
      </c>
      <c r="Q46" s="5" t="s">
        <v>894</v>
      </c>
      <c r="R46" s="5" t="s">
        <v>4094</v>
      </c>
      <c r="S46" s="6">
        <v>1311</v>
      </c>
      <c r="T46" s="6">
        <v>1311</v>
      </c>
      <c r="U46" s="6">
        <v>0</v>
      </c>
      <c r="V46" s="7">
        <v>44840</v>
      </c>
      <c r="W46" s="7" t="s">
        <v>3811</v>
      </c>
      <c r="X46" s="7">
        <v>45019</v>
      </c>
      <c r="Y46" s="5" t="s">
        <v>4046</v>
      </c>
      <c r="Z46" s="5" t="s">
        <v>3811</v>
      </c>
      <c r="AA46" s="6">
        <v>1311</v>
      </c>
      <c r="AB46" s="7" t="s">
        <v>4096</v>
      </c>
      <c r="AC46" s="7" t="str">
        <f>A46&amp;COUNTIF($A$2:A46,A46)</f>
        <v>100AE100-62001</v>
      </c>
      <c r="AD46" s="7">
        <v>44750</v>
      </c>
      <c r="AE46" s="7" t="s">
        <v>3811</v>
      </c>
      <c r="AF46" s="7" t="s">
        <v>3811</v>
      </c>
      <c r="AG46" s="5">
        <v>140</v>
      </c>
      <c r="AH46" s="5">
        <v>14</v>
      </c>
      <c r="AI46" s="5">
        <v>14</v>
      </c>
      <c r="AJ46" s="5">
        <v>2000</v>
      </c>
      <c r="AK46" s="5" t="str">
        <f t="shared" ca="1" si="0"/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3670</v>
      </c>
      <c r="L47" s="7">
        <v>2958465</v>
      </c>
      <c r="M47" s="34">
        <v>372</v>
      </c>
      <c r="P47" s="32" t="s">
        <v>3719</v>
      </c>
      <c r="Q47" s="5" t="s">
        <v>894</v>
      </c>
      <c r="R47" s="5" t="s">
        <v>4097</v>
      </c>
      <c r="S47" s="6">
        <v>372</v>
      </c>
      <c r="T47" s="6">
        <v>0</v>
      </c>
      <c r="U47" s="6">
        <v>0</v>
      </c>
      <c r="V47" s="7">
        <v>43067</v>
      </c>
      <c r="W47" s="7" t="s">
        <v>3811</v>
      </c>
      <c r="X47" s="7">
        <v>2958465</v>
      </c>
      <c r="Y47" s="5" t="s">
        <v>4046</v>
      </c>
      <c r="Z47" s="5" t="s">
        <v>3811</v>
      </c>
      <c r="AA47" s="6">
        <v>0</v>
      </c>
      <c r="AB47" s="7" t="s">
        <v>4098</v>
      </c>
      <c r="AC47" s="7" t="str">
        <f>A47&amp;COUNTIF($A$2:A47,A47)</f>
        <v>100AG011-50001</v>
      </c>
      <c r="AD47" s="7" t="s">
        <v>4099</v>
      </c>
      <c r="AE47" s="7" t="s">
        <v>3811</v>
      </c>
      <c r="AF47" s="7" t="s">
        <v>3811</v>
      </c>
      <c r="AG47" s="5">
        <v>140</v>
      </c>
      <c r="AH47" s="5">
        <v>14</v>
      </c>
      <c r="AI47" s="5">
        <v>14</v>
      </c>
      <c r="AJ47" s="5">
        <v>1500</v>
      </c>
      <c r="AK47" s="5" t="str">
        <f t="shared" ca="1" si="0"/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3670</v>
      </c>
      <c r="L48" s="7">
        <v>44944</v>
      </c>
      <c r="P48" s="32" t="s">
        <v>3720</v>
      </c>
      <c r="Q48" s="5" t="s">
        <v>894</v>
      </c>
      <c r="R48" s="5" t="s">
        <v>4102</v>
      </c>
      <c r="S48" s="6">
        <v>4166</v>
      </c>
      <c r="T48" s="6">
        <v>4166</v>
      </c>
      <c r="U48" s="6">
        <v>0</v>
      </c>
      <c r="V48" s="7">
        <v>44763</v>
      </c>
      <c r="W48" s="7" t="s">
        <v>3811</v>
      </c>
      <c r="X48" s="7">
        <v>44944</v>
      </c>
      <c r="Y48" s="5" t="s">
        <v>4046</v>
      </c>
      <c r="Z48" s="5" t="s">
        <v>3811</v>
      </c>
      <c r="AA48" s="6">
        <v>4166</v>
      </c>
      <c r="AB48" s="7" t="s">
        <v>4103</v>
      </c>
      <c r="AC48" s="7" t="str">
        <f>A48&amp;COUNTIF($A$2:A48,A48)</f>
        <v>100AG021-50001</v>
      </c>
      <c r="AD48" s="7">
        <v>44713</v>
      </c>
      <c r="AE48" s="7" t="s">
        <v>3811</v>
      </c>
      <c r="AF48" s="7" t="s">
        <v>3811</v>
      </c>
      <c r="AG48" s="5">
        <v>140</v>
      </c>
      <c r="AH48" s="5">
        <v>14</v>
      </c>
      <c r="AI48" s="5">
        <v>14</v>
      </c>
      <c r="AJ48" s="5">
        <v>8000</v>
      </c>
      <c r="AK48" s="5" t="str">
        <f t="shared" ca="1" si="0"/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3670</v>
      </c>
      <c r="L49" s="7">
        <v>44944</v>
      </c>
      <c r="P49" s="32" t="s">
        <v>3721</v>
      </c>
      <c r="Q49" s="5" t="s">
        <v>894</v>
      </c>
      <c r="R49" s="5" t="s">
        <v>4102</v>
      </c>
      <c r="S49" s="6">
        <v>1971</v>
      </c>
      <c r="T49" s="6">
        <v>1971</v>
      </c>
      <c r="U49" s="6">
        <v>0</v>
      </c>
      <c r="V49" s="7">
        <v>44763</v>
      </c>
      <c r="W49" s="7" t="s">
        <v>3811</v>
      </c>
      <c r="X49" s="7">
        <v>44944</v>
      </c>
      <c r="Y49" s="5" t="s">
        <v>4046</v>
      </c>
      <c r="Z49" s="5" t="s">
        <v>3811</v>
      </c>
      <c r="AA49" s="6">
        <v>1971</v>
      </c>
      <c r="AB49" s="7" t="s">
        <v>4105</v>
      </c>
      <c r="AC49" s="7" t="str">
        <f>A49&amp;COUNTIF($A$2:A49,A49)</f>
        <v>100AG021-62001</v>
      </c>
      <c r="AD49" s="7">
        <v>44713</v>
      </c>
      <c r="AE49" s="7" t="s">
        <v>3811</v>
      </c>
      <c r="AF49" s="7" t="s">
        <v>3811</v>
      </c>
      <c r="AG49" s="5">
        <v>140</v>
      </c>
      <c r="AH49" s="5">
        <v>14</v>
      </c>
      <c r="AI49" s="5">
        <v>14</v>
      </c>
      <c r="AJ49" s="5">
        <v>2000</v>
      </c>
      <c r="AK49" s="5" t="str">
        <f t="shared" ca="1" si="0"/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3670</v>
      </c>
      <c r="L50" s="7">
        <v>45052</v>
      </c>
      <c r="P50" s="32" t="s">
        <v>6043</v>
      </c>
      <c r="Q50" s="5" t="s">
        <v>894</v>
      </c>
      <c r="R50" s="5" t="s">
        <v>6044</v>
      </c>
      <c r="S50" s="6">
        <v>584</v>
      </c>
      <c r="T50" s="6">
        <v>584</v>
      </c>
      <c r="U50" s="6">
        <v>0</v>
      </c>
      <c r="V50" s="7">
        <v>44872</v>
      </c>
      <c r="W50" s="7" t="s">
        <v>3811</v>
      </c>
      <c r="X50" s="7">
        <v>45052</v>
      </c>
      <c r="Y50" s="5" t="s">
        <v>4046</v>
      </c>
      <c r="Z50" s="5" t="s">
        <v>3811</v>
      </c>
      <c r="AA50" s="6">
        <v>584</v>
      </c>
      <c r="AB50" s="7" t="s">
        <v>6045</v>
      </c>
      <c r="AC50" s="7" t="str">
        <f>A50&amp;COUNTIF($A$2:A50,A50)</f>
        <v>100AG115-62001</v>
      </c>
      <c r="AD50" s="7">
        <v>44869</v>
      </c>
      <c r="AE50" s="7" t="s">
        <v>3811</v>
      </c>
      <c r="AF50" s="7" t="s">
        <v>3811</v>
      </c>
      <c r="AG50" s="5">
        <v>140</v>
      </c>
      <c r="AH50" s="5">
        <v>14</v>
      </c>
      <c r="AI50" s="5">
        <v>14</v>
      </c>
      <c r="AJ50" s="5">
        <v>500</v>
      </c>
      <c r="AK50" s="5" t="str">
        <f t="shared" ca="1" si="0"/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3670</v>
      </c>
      <c r="L51" s="7">
        <v>45052</v>
      </c>
      <c r="N51" s="32">
        <v>6</v>
      </c>
      <c r="O51" s="36">
        <v>4.8</v>
      </c>
      <c r="P51" s="32" t="s">
        <v>6043</v>
      </c>
      <c r="Q51" s="5" t="s">
        <v>894</v>
      </c>
      <c r="R51" s="5" t="s">
        <v>6044</v>
      </c>
      <c r="S51" s="6">
        <v>584</v>
      </c>
      <c r="T51" s="6">
        <v>584</v>
      </c>
      <c r="U51" s="6">
        <v>0</v>
      </c>
      <c r="V51" s="7">
        <v>44872</v>
      </c>
      <c r="W51" s="7" t="s">
        <v>3811</v>
      </c>
      <c r="X51" s="7">
        <v>45052</v>
      </c>
      <c r="Y51" s="5" t="s">
        <v>4046</v>
      </c>
      <c r="Z51" s="5" t="s">
        <v>3811</v>
      </c>
      <c r="AA51" s="6">
        <v>584</v>
      </c>
      <c r="AB51" s="7" t="s">
        <v>6045</v>
      </c>
      <c r="AC51" s="7" t="str">
        <f>A51&amp;COUNTIF($A$2:A51,A51)</f>
        <v>100AG115-62002</v>
      </c>
      <c r="AD51" s="7">
        <v>44869</v>
      </c>
      <c r="AE51" s="7" t="s">
        <v>3811</v>
      </c>
      <c r="AF51" s="7" t="s">
        <v>3811</v>
      </c>
      <c r="AG51" s="5">
        <v>140</v>
      </c>
      <c r="AH51" s="5">
        <v>14</v>
      </c>
      <c r="AI51" s="5">
        <v>14</v>
      </c>
      <c r="AJ51" s="5">
        <v>500</v>
      </c>
      <c r="AK51" s="5" t="str">
        <f t="shared" ca="1" si="0"/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3670</v>
      </c>
      <c r="L52" s="7">
        <v>44975</v>
      </c>
      <c r="P52" s="32" t="s">
        <v>3724</v>
      </c>
      <c r="Q52" s="5" t="s">
        <v>894</v>
      </c>
      <c r="R52" s="5" t="s">
        <v>4111</v>
      </c>
      <c r="S52" s="6">
        <v>769</v>
      </c>
      <c r="T52" s="6">
        <v>769</v>
      </c>
      <c r="U52" s="6">
        <v>0</v>
      </c>
      <c r="V52" s="7">
        <v>44791</v>
      </c>
      <c r="W52" s="7" t="s">
        <v>3811</v>
      </c>
      <c r="X52" s="7">
        <v>44975</v>
      </c>
      <c r="Y52" s="5" t="s">
        <v>4046</v>
      </c>
      <c r="Z52" s="5" t="s">
        <v>3811</v>
      </c>
      <c r="AA52" s="6">
        <v>769</v>
      </c>
      <c r="AB52" s="7" t="s">
        <v>4112</v>
      </c>
      <c r="AC52" s="7" t="str">
        <f>A52&amp;COUNTIF($A$2:A52,A52)</f>
        <v>100AG251-37001</v>
      </c>
      <c r="AD52" s="7">
        <v>44664</v>
      </c>
      <c r="AE52" s="7" t="s">
        <v>3811</v>
      </c>
      <c r="AF52" s="7" t="s">
        <v>3811</v>
      </c>
      <c r="AG52" s="5">
        <v>140</v>
      </c>
      <c r="AH52" s="5">
        <v>14</v>
      </c>
      <c r="AI52" s="5">
        <v>14</v>
      </c>
      <c r="AJ52" s="5">
        <v>2000</v>
      </c>
      <c r="AK52" s="5" t="str">
        <f t="shared" ca="1" si="0"/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3670</v>
      </c>
      <c r="L53" s="7">
        <v>44975</v>
      </c>
      <c r="P53" s="32" t="s">
        <v>3725</v>
      </c>
      <c r="Q53" s="5" t="s">
        <v>894</v>
      </c>
      <c r="R53" s="5" t="s">
        <v>4111</v>
      </c>
      <c r="S53" s="6">
        <v>2866</v>
      </c>
      <c r="T53" s="6">
        <v>2866</v>
      </c>
      <c r="U53" s="6">
        <v>0</v>
      </c>
      <c r="V53" s="7">
        <v>44791</v>
      </c>
      <c r="W53" s="7" t="s">
        <v>3811</v>
      </c>
      <c r="X53" s="7">
        <v>44975</v>
      </c>
      <c r="Y53" s="5" t="s">
        <v>4046</v>
      </c>
      <c r="Z53" s="5" t="s">
        <v>3811</v>
      </c>
      <c r="AA53" s="6">
        <v>2866</v>
      </c>
      <c r="AB53" s="7" t="s">
        <v>4114</v>
      </c>
      <c r="AC53" s="7" t="str">
        <f>A53&amp;COUNTIF($A$2:A53,A53)</f>
        <v>100AG251-50001</v>
      </c>
      <c r="AD53" s="7">
        <v>44664</v>
      </c>
      <c r="AE53" s="7" t="s">
        <v>3811</v>
      </c>
      <c r="AF53" s="7" t="s">
        <v>3811</v>
      </c>
      <c r="AG53" s="5">
        <v>140</v>
      </c>
      <c r="AH53" s="5">
        <v>14</v>
      </c>
      <c r="AI53" s="5">
        <v>14</v>
      </c>
      <c r="AJ53" s="5">
        <v>4500</v>
      </c>
      <c r="AK53" s="5" t="str">
        <f t="shared" ca="1" si="0"/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3670</v>
      </c>
      <c r="L54" s="7">
        <v>44975</v>
      </c>
      <c r="P54" s="32" t="s">
        <v>3726</v>
      </c>
      <c r="Q54" s="5" t="s">
        <v>894</v>
      </c>
      <c r="R54" s="5" t="s">
        <v>4111</v>
      </c>
      <c r="S54" s="6">
        <v>5289</v>
      </c>
      <c r="T54" s="6">
        <v>5289</v>
      </c>
      <c r="U54" s="6">
        <v>0</v>
      </c>
      <c r="V54" s="7">
        <v>44791</v>
      </c>
      <c r="W54" s="7" t="s">
        <v>3811</v>
      </c>
      <c r="X54" s="7">
        <v>44975</v>
      </c>
      <c r="Y54" s="5" t="s">
        <v>4046</v>
      </c>
      <c r="Z54" s="5" t="s">
        <v>3811</v>
      </c>
      <c r="AA54" s="6">
        <v>5289</v>
      </c>
      <c r="AB54" s="7" t="s">
        <v>4116</v>
      </c>
      <c r="AC54" s="7" t="str">
        <f>A54&amp;COUNTIF($A$2:A54,A54)</f>
        <v>100AG251-62001</v>
      </c>
      <c r="AD54" s="7">
        <v>44664</v>
      </c>
      <c r="AE54" s="7" t="s">
        <v>3811</v>
      </c>
      <c r="AF54" s="7" t="s">
        <v>3811</v>
      </c>
      <c r="AG54" s="5">
        <v>140</v>
      </c>
      <c r="AH54" s="5">
        <v>14</v>
      </c>
      <c r="AI54" s="5">
        <v>14</v>
      </c>
      <c r="AJ54" s="5">
        <v>9500</v>
      </c>
      <c r="AK54" s="5" t="str">
        <f t="shared" ca="1" si="0"/>
        <v>run complete</v>
      </c>
    </row>
    <row r="55" spans="1:37">
      <c r="A55" s="32" t="s">
        <v>352</v>
      </c>
      <c r="B55" s="32" t="s">
        <v>3984</v>
      </c>
      <c r="C55" s="32" t="s">
        <v>3985</v>
      </c>
      <c r="D55" s="32" t="s">
        <v>3714</v>
      </c>
      <c r="E55" s="34">
        <v>3001</v>
      </c>
      <c r="F55" s="32" t="s">
        <v>3941</v>
      </c>
      <c r="G55" s="34">
        <v>3000</v>
      </c>
      <c r="H55" s="7">
        <v>44868</v>
      </c>
      <c r="I55" s="32" t="s">
        <v>3537</v>
      </c>
      <c r="J55" s="34">
        <v>0</v>
      </c>
      <c r="L55" s="7">
        <v>44985</v>
      </c>
      <c r="M55" s="34">
        <v>1</v>
      </c>
      <c r="N55" s="32" t="s">
        <v>3539</v>
      </c>
      <c r="O55" s="36">
        <v>4.63</v>
      </c>
      <c r="P55" s="32" t="s">
        <v>3714</v>
      </c>
      <c r="Q55" s="5" t="s">
        <v>3938</v>
      </c>
      <c r="R55" s="5" t="s">
        <v>3984</v>
      </c>
      <c r="S55" s="6">
        <v>3001</v>
      </c>
      <c r="T55" s="6">
        <v>3000</v>
      </c>
      <c r="U55" s="6">
        <v>0</v>
      </c>
      <c r="V55" s="7">
        <v>44868</v>
      </c>
      <c r="W55" s="7" t="s">
        <v>3811</v>
      </c>
      <c r="X55" s="7">
        <v>44985</v>
      </c>
      <c r="Y55" s="5" t="s">
        <v>4046</v>
      </c>
      <c r="Z55" s="5" t="s">
        <v>3811</v>
      </c>
      <c r="AA55" s="6">
        <v>3000</v>
      </c>
      <c r="AB55" s="7" t="s">
        <v>4117</v>
      </c>
      <c r="AC55" s="7" t="str">
        <f>A55&amp;COUNTIF($A$2:A55,A55)</f>
        <v>100AG361-62001</v>
      </c>
      <c r="AD55" s="7">
        <v>44761</v>
      </c>
      <c r="AE55" s="7" t="s">
        <v>3811</v>
      </c>
      <c r="AF55" s="7" t="s">
        <v>3811</v>
      </c>
      <c r="AG55" s="5">
        <v>196</v>
      </c>
      <c r="AH55" s="5">
        <v>14</v>
      </c>
      <c r="AI55" s="5">
        <v>14</v>
      </c>
      <c r="AJ55" s="5">
        <v>3000</v>
      </c>
      <c r="AK55" s="5" t="str">
        <f t="shared" ca="1" si="0"/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3670</v>
      </c>
      <c r="L56" s="7">
        <v>44941</v>
      </c>
      <c r="P56" s="32" t="s">
        <v>3730</v>
      </c>
      <c r="Q56" s="5" t="s">
        <v>894</v>
      </c>
      <c r="R56" s="5" t="s">
        <v>4120</v>
      </c>
      <c r="S56" s="6">
        <v>1734</v>
      </c>
      <c r="T56" s="6">
        <v>1734</v>
      </c>
      <c r="U56" s="6">
        <v>0</v>
      </c>
      <c r="V56" s="7">
        <v>44763</v>
      </c>
      <c r="W56" s="7" t="s">
        <v>3811</v>
      </c>
      <c r="X56" s="7">
        <v>44941</v>
      </c>
      <c r="Y56" s="5" t="s">
        <v>4046</v>
      </c>
      <c r="Z56" s="5" t="s">
        <v>3811</v>
      </c>
      <c r="AA56" s="6">
        <v>1734</v>
      </c>
      <c r="AB56" s="7" t="s">
        <v>4121</v>
      </c>
      <c r="AC56" s="7" t="str">
        <f>A56&amp;COUNTIF($A$2:A56,A56)</f>
        <v>100AG471-62001</v>
      </c>
      <c r="AD56" s="7">
        <v>44734</v>
      </c>
      <c r="AE56" s="7" t="s">
        <v>3811</v>
      </c>
      <c r="AF56" s="7" t="s">
        <v>3811</v>
      </c>
      <c r="AG56" s="5">
        <v>140</v>
      </c>
      <c r="AH56" s="5">
        <v>14</v>
      </c>
      <c r="AI56" s="5">
        <v>14</v>
      </c>
      <c r="AJ56" s="5">
        <v>2500</v>
      </c>
      <c r="AK56" s="5" t="str">
        <f t="shared" ca="1" si="0"/>
        <v>run complete</v>
      </c>
    </row>
    <row r="57" spans="1:37">
      <c r="A57" s="32" t="s">
        <v>382</v>
      </c>
      <c r="B57" s="32">
        <v>7019</v>
      </c>
      <c r="C57" s="32" t="s">
        <v>3908</v>
      </c>
      <c r="E57" s="34">
        <v>7492</v>
      </c>
      <c r="F57" s="32" t="s">
        <v>3906</v>
      </c>
      <c r="G57" s="34">
        <v>7500</v>
      </c>
      <c r="H57" s="7">
        <v>44788</v>
      </c>
      <c r="I57" s="32" t="s">
        <v>3670</v>
      </c>
      <c r="L57" s="7">
        <v>44972</v>
      </c>
      <c r="N57" s="32">
        <v>6</v>
      </c>
      <c r="O57" s="36">
        <v>3.76</v>
      </c>
      <c r="Q57" s="5" t="s">
        <v>3907</v>
      </c>
      <c r="R57" s="5" t="s">
        <v>4124</v>
      </c>
      <c r="S57" s="6">
        <v>7492</v>
      </c>
      <c r="T57" s="6">
        <v>7492</v>
      </c>
      <c r="U57" s="6">
        <v>0</v>
      </c>
      <c r="V57" s="7">
        <v>44788</v>
      </c>
      <c r="W57" s="7" t="s">
        <v>3811</v>
      </c>
      <c r="X57" s="7">
        <v>44972</v>
      </c>
      <c r="Y57" s="5" t="s">
        <v>4046</v>
      </c>
      <c r="Z57" s="5" t="s">
        <v>3811</v>
      </c>
      <c r="AA57" s="6">
        <v>7492</v>
      </c>
      <c r="AB57" s="7" t="s">
        <v>4125</v>
      </c>
      <c r="AC57" s="7" t="str">
        <f>A57&amp;COUNTIF($A$2:A57,A57)</f>
        <v>100AG611-50001</v>
      </c>
      <c r="AD57" s="7">
        <v>44701</v>
      </c>
      <c r="AE57" s="7" t="s">
        <v>3811</v>
      </c>
      <c r="AF57" s="7" t="s">
        <v>3811</v>
      </c>
      <c r="AG57" s="5">
        <v>84</v>
      </c>
      <c r="AH57" s="5">
        <v>14</v>
      </c>
      <c r="AI57" s="5">
        <v>14</v>
      </c>
      <c r="AJ57" s="5">
        <v>7500</v>
      </c>
      <c r="AK57" s="5" t="str">
        <f t="shared" ca="1" si="0"/>
        <v>run complete</v>
      </c>
    </row>
    <row r="58" spans="1:37">
      <c r="A58" s="32" t="s">
        <v>384</v>
      </c>
      <c r="B58" s="32">
        <v>7019</v>
      </c>
      <c r="C58" s="32" t="s">
        <v>3908</v>
      </c>
      <c r="E58" s="34">
        <v>7959</v>
      </c>
      <c r="F58" s="32" t="s">
        <v>3906</v>
      </c>
      <c r="G58" s="34">
        <v>7500</v>
      </c>
      <c r="H58" s="7">
        <v>44788</v>
      </c>
      <c r="I58" s="32" t="s">
        <v>3670</v>
      </c>
      <c r="L58" s="7">
        <v>44972</v>
      </c>
      <c r="N58" s="32">
        <v>6</v>
      </c>
      <c r="O58" s="36">
        <v>3.76</v>
      </c>
      <c r="Q58" s="5" t="s">
        <v>3907</v>
      </c>
      <c r="R58" s="5" t="s">
        <v>4124</v>
      </c>
      <c r="S58" s="6">
        <v>7959</v>
      </c>
      <c r="T58" s="6">
        <v>7959</v>
      </c>
      <c r="U58" s="6">
        <v>0</v>
      </c>
      <c r="V58" s="7">
        <v>44788</v>
      </c>
      <c r="W58" s="7" t="s">
        <v>3811</v>
      </c>
      <c r="X58" s="7">
        <v>44972</v>
      </c>
      <c r="Y58" s="5" t="s">
        <v>4046</v>
      </c>
      <c r="Z58" s="5" t="s">
        <v>3811</v>
      </c>
      <c r="AA58" s="6">
        <v>7959</v>
      </c>
      <c r="AB58" s="7" t="s">
        <v>4127</v>
      </c>
      <c r="AC58" s="7" t="str">
        <f>A58&amp;COUNTIF($A$2:A58,A58)</f>
        <v>100AG611-62001</v>
      </c>
      <c r="AD58" s="7">
        <v>44701</v>
      </c>
      <c r="AE58" s="7" t="s">
        <v>3811</v>
      </c>
      <c r="AF58" s="7" t="s">
        <v>3811</v>
      </c>
      <c r="AG58" s="5">
        <v>84</v>
      </c>
      <c r="AH58" s="5">
        <v>14</v>
      </c>
      <c r="AI58" s="5">
        <v>14</v>
      </c>
      <c r="AJ58" s="5">
        <v>7500</v>
      </c>
      <c r="AK58" s="5" t="str">
        <f t="shared" ca="1" si="0"/>
        <v>run complete</v>
      </c>
    </row>
    <row r="59" spans="1:37">
      <c r="A59" s="32" t="s">
        <v>472</v>
      </c>
      <c r="B59" s="32">
        <v>7023</v>
      </c>
      <c r="C59" s="32" t="s">
        <v>3731</v>
      </c>
      <c r="E59" s="34">
        <v>602</v>
      </c>
      <c r="G59" s="34">
        <v>1000</v>
      </c>
      <c r="H59" s="7">
        <v>44755</v>
      </c>
      <c r="I59" s="32" t="s">
        <v>3670</v>
      </c>
      <c r="L59" s="7">
        <v>44935</v>
      </c>
      <c r="P59" s="32" t="s">
        <v>3732</v>
      </c>
      <c r="Q59" s="5" t="s">
        <v>894</v>
      </c>
      <c r="R59" s="5" t="s">
        <v>4134</v>
      </c>
      <c r="S59" s="6">
        <v>602</v>
      </c>
      <c r="T59" s="6">
        <v>602</v>
      </c>
      <c r="U59" s="6">
        <v>0</v>
      </c>
      <c r="V59" s="7">
        <v>44755</v>
      </c>
      <c r="W59" s="7" t="s">
        <v>3811</v>
      </c>
      <c r="X59" s="7">
        <v>44935</v>
      </c>
      <c r="Y59" s="5" t="s">
        <v>4046</v>
      </c>
      <c r="Z59" s="5" t="s">
        <v>3811</v>
      </c>
      <c r="AA59" s="6">
        <v>602</v>
      </c>
      <c r="AB59" s="7" t="s">
        <v>4135</v>
      </c>
      <c r="AC59" s="7" t="str">
        <f>A59&amp;COUNTIF($A$2:A59,A59)</f>
        <v>100AT401-62001</v>
      </c>
      <c r="AD59" s="7">
        <v>44707</v>
      </c>
      <c r="AE59" s="7" t="s">
        <v>3811</v>
      </c>
      <c r="AF59" s="7" t="s">
        <v>3811</v>
      </c>
      <c r="AG59" s="5">
        <v>140</v>
      </c>
      <c r="AH59" s="5">
        <v>14</v>
      </c>
      <c r="AI59" s="5">
        <v>14</v>
      </c>
      <c r="AJ59" s="5">
        <v>1000</v>
      </c>
      <c r="AK59" s="5" t="str">
        <f t="shared" ca="1" si="0"/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3670</v>
      </c>
      <c r="L60" s="7">
        <v>2958465</v>
      </c>
      <c r="M60" s="34">
        <v>1344</v>
      </c>
      <c r="P60" s="32" t="s">
        <v>4139</v>
      </c>
      <c r="Q60" s="5" t="s">
        <v>894</v>
      </c>
      <c r="R60" s="5" t="s">
        <v>4140</v>
      </c>
      <c r="S60" s="6">
        <v>1344</v>
      </c>
      <c r="T60" s="6">
        <v>0</v>
      </c>
      <c r="U60" s="6">
        <v>0</v>
      </c>
      <c r="V60" s="7">
        <v>44105</v>
      </c>
      <c r="W60" s="7" t="s">
        <v>3811</v>
      </c>
      <c r="X60" s="7">
        <v>2958465</v>
      </c>
      <c r="Y60" s="5" t="s">
        <v>4046</v>
      </c>
      <c r="Z60" s="5" t="s">
        <v>3811</v>
      </c>
      <c r="AA60" s="6">
        <v>0</v>
      </c>
      <c r="AB60" s="7" t="s">
        <v>4141</v>
      </c>
      <c r="AC60" s="7" t="str">
        <f>A60&amp;COUNTIF($A$2:A60,A60)</f>
        <v>100AV781-62001</v>
      </c>
      <c r="AD60" s="7" t="s">
        <v>4099</v>
      </c>
      <c r="AE60" s="7" t="s">
        <v>3811</v>
      </c>
      <c r="AF60" s="7" t="s">
        <v>3811</v>
      </c>
      <c r="AG60" s="5">
        <v>140</v>
      </c>
      <c r="AH60" s="5">
        <v>14</v>
      </c>
      <c r="AI60" s="5">
        <v>14</v>
      </c>
      <c r="AJ60" s="5">
        <v>2000</v>
      </c>
      <c r="AK60" s="5" t="str">
        <f t="shared" ca="1" si="0"/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3670</v>
      </c>
      <c r="L61" s="7">
        <v>45022</v>
      </c>
      <c r="P61" s="32" t="s">
        <v>5627</v>
      </c>
      <c r="Q61" s="5" t="s">
        <v>894</v>
      </c>
      <c r="R61" s="5" t="s">
        <v>4142</v>
      </c>
      <c r="S61" s="6">
        <v>502</v>
      </c>
      <c r="T61" s="6">
        <v>502</v>
      </c>
      <c r="U61" s="6">
        <v>0</v>
      </c>
      <c r="V61" s="7">
        <v>44841</v>
      </c>
      <c r="W61" s="7" t="s">
        <v>3811</v>
      </c>
      <c r="X61" s="7">
        <v>45022</v>
      </c>
      <c r="Y61" s="5" t="s">
        <v>4046</v>
      </c>
      <c r="Z61" s="5" t="s">
        <v>3811</v>
      </c>
      <c r="AA61" s="6">
        <v>502</v>
      </c>
      <c r="AB61" s="7" t="s">
        <v>4143</v>
      </c>
      <c r="AC61" s="7" t="str">
        <f>A61&amp;COUNTIF($A$2:A61,A61)</f>
        <v>100AV971-50001</v>
      </c>
      <c r="AD61" s="7">
        <v>44734</v>
      </c>
      <c r="AE61" s="7" t="s">
        <v>3811</v>
      </c>
      <c r="AF61" s="7" t="s">
        <v>3811</v>
      </c>
      <c r="AG61" s="5">
        <v>140</v>
      </c>
      <c r="AH61" s="5">
        <v>14</v>
      </c>
      <c r="AI61" s="5">
        <v>14</v>
      </c>
      <c r="AJ61" s="5">
        <v>500</v>
      </c>
      <c r="AK61" s="5" t="str">
        <f t="shared" ca="1" si="0"/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3670</v>
      </c>
      <c r="L62" s="7">
        <v>45022</v>
      </c>
      <c r="M62" s="34">
        <v>1680</v>
      </c>
      <c r="P62" s="32" t="s">
        <v>5628</v>
      </c>
      <c r="Q62" s="5" t="s">
        <v>894</v>
      </c>
      <c r="R62" s="5" t="s">
        <v>4142</v>
      </c>
      <c r="S62" s="6">
        <v>3848</v>
      </c>
      <c r="T62" s="6">
        <v>2168</v>
      </c>
      <c r="U62" s="6">
        <v>0</v>
      </c>
      <c r="V62" s="7">
        <v>44841</v>
      </c>
      <c r="W62" s="7" t="s">
        <v>3811</v>
      </c>
      <c r="X62" s="7">
        <v>45022</v>
      </c>
      <c r="Y62" s="5" t="s">
        <v>4046</v>
      </c>
      <c r="Z62" s="5" t="s">
        <v>3811</v>
      </c>
      <c r="AA62" s="6">
        <v>2168</v>
      </c>
      <c r="AB62" s="7" t="s">
        <v>4144</v>
      </c>
      <c r="AC62" s="7" t="str">
        <f>A62&amp;COUNTIF($A$2:A62,A62)</f>
        <v>100AV971-62001</v>
      </c>
      <c r="AD62" s="7">
        <v>44734</v>
      </c>
      <c r="AE62" s="7" t="s">
        <v>3811</v>
      </c>
      <c r="AF62" s="7" t="s">
        <v>3811</v>
      </c>
      <c r="AG62" s="5">
        <v>140</v>
      </c>
      <c r="AH62" s="5">
        <v>14</v>
      </c>
      <c r="AI62" s="5">
        <v>14</v>
      </c>
      <c r="AJ62" s="5">
        <v>2500</v>
      </c>
      <c r="AK62" s="5" t="str">
        <f t="shared" ca="1" si="0"/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3670</v>
      </c>
      <c r="L63" s="7">
        <v>45047</v>
      </c>
      <c r="P63" s="32" t="s">
        <v>3735</v>
      </c>
      <c r="Q63" s="5" t="s">
        <v>894</v>
      </c>
      <c r="R63" s="5" t="s">
        <v>4149</v>
      </c>
      <c r="S63" s="6">
        <v>5000</v>
      </c>
      <c r="T63" s="6">
        <v>5000</v>
      </c>
      <c r="U63" s="6">
        <v>0</v>
      </c>
      <c r="V63" s="7">
        <v>44867</v>
      </c>
      <c r="W63" s="7" t="s">
        <v>3811</v>
      </c>
      <c r="X63" s="7">
        <v>45047</v>
      </c>
      <c r="Y63" s="5" t="s">
        <v>4046</v>
      </c>
      <c r="Z63" s="5" t="s">
        <v>3811</v>
      </c>
      <c r="AA63" s="6">
        <v>5000</v>
      </c>
      <c r="AB63" s="7" t="s">
        <v>4150</v>
      </c>
      <c r="AC63" s="7" t="str">
        <f>A63&amp;COUNTIF($A$2:A63,A63)</f>
        <v>100AW300-50001</v>
      </c>
      <c r="AD63" s="7">
        <v>44750</v>
      </c>
      <c r="AE63" s="7" t="s">
        <v>3811</v>
      </c>
      <c r="AF63" s="7" t="s">
        <v>3811</v>
      </c>
      <c r="AG63" s="5">
        <v>140</v>
      </c>
      <c r="AH63" s="5">
        <v>14</v>
      </c>
      <c r="AI63" s="5">
        <v>14</v>
      </c>
      <c r="AJ63" s="5">
        <v>6000</v>
      </c>
      <c r="AK63" s="5" t="str">
        <f t="shared" ca="1" si="0"/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3670</v>
      </c>
      <c r="L64" s="7">
        <v>45047</v>
      </c>
      <c r="P64" s="32" t="s">
        <v>3736</v>
      </c>
      <c r="Q64" s="5" t="s">
        <v>894</v>
      </c>
      <c r="R64" s="5" t="s">
        <v>4149</v>
      </c>
      <c r="S64" s="6">
        <v>3000</v>
      </c>
      <c r="T64" s="6">
        <v>3000</v>
      </c>
      <c r="U64" s="6">
        <v>0</v>
      </c>
      <c r="V64" s="7">
        <v>44867</v>
      </c>
      <c r="W64" s="7" t="s">
        <v>3811</v>
      </c>
      <c r="X64" s="7">
        <v>45047</v>
      </c>
      <c r="Y64" s="5" t="s">
        <v>4046</v>
      </c>
      <c r="Z64" s="5" t="s">
        <v>3811</v>
      </c>
      <c r="AA64" s="6">
        <v>3000</v>
      </c>
      <c r="AB64" s="7" t="s">
        <v>4152</v>
      </c>
      <c r="AC64" s="7" t="str">
        <f>A64&amp;COUNTIF($A$2:A64,A64)</f>
        <v>100AW300-62001</v>
      </c>
      <c r="AD64" s="7">
        <v>44750</v>
      </c>
      <c r="AE64" s="7" t="s">
        <v>3811</v>
      </c>
      <c r="AF64" s="7" t="s">
        <v>3811</v>
      </c>
      <c r="AG64" s="5">
        <v>140</v>
      </c>
      <c r="AH64" s="5">
        <v>14</v>
      </c>
      <c r="AI64" s="5">
        <v>14</v>
      </c>
      <c r="AJ64" s="5">
        <v>4000</v>
      </c>
      <c r="AK64" s="5" t="str">
        <f t="shared" ca="1" si="0"/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3670</v>
      </c>
      <c r="L65" s="7">
        <v>44982</v>
      </c>
      <c r="P65" s="32" t="s">
        <v>3737</v>
      </c>
      <c r="Q65" s="5" t="s">
        <v>894</v>
      </c>
      <c r="R65" s="5" t="s">
        <v>4120</v>
      </c>
      <c r="S65" s="6">
        <v>4659</v>
      </c>
      <c r="T65" s="6">
        <v>4659</v>
      </c>
      <c r="U65" s="6">
        <v>0</v>
      </c>
      <c r="V65" s="7">
        <v>44805</v>
      </c>
      <c r="W65" s="7" t="s">
        <v>3811</v>
      </c>
      <c r="X65" s="7">
        <v>44982</v>
      </c>
      <c r="Y65" s="5" t="s">
        <v>4046</v>
      </c>
      <c r="Z65" s="5" t="s">
        <v>3811</v>
      </c>
      <c r="AA65" s="6">
        <v>4659</v>
      </c>
      <c r="AB65" s="7" t="s">
        <v>4153</v>
      </c>
      <c r="AC65" s="7" t="str">
        <f>A65&amp;COUNTIF($A$2:A65,A65)</f>
        <v>100AW785-62001</v>
      </c>
      <c r="AD65" s="7">
        <v>44734</v>
      </c>
      <c r="AE65" s="7" t="s">
        <v>3811</v>
      </c>
      <c r="AF65" s="7" t="s">
        <v>3811</v>
      </c>
      <c r="AG65" s="5">
        <v>140</v>
      </c>
      <c r="AH65" s="5">
        <v>14</v>
      </c>
      <c r="AI65" s="5">
        <v>14</v>
      </c>
      <c r="AJ65" s="5">
        <v>8500</v>
      </c>
      <c r="AK65" s="5" t="str">
        <f t="shared" ca="1" si="0"/>
        <v>run complete</v>
      </c>
    </row>
    <row r="66" spans="1:37">
      <c r="A66" s="32" t="s">
        <v>3928</v>
      </c>
      <c r="B66" s="32" t="s">
        <v>5349</v>
      </c>
      <c r="C66" s="32" t="s">
        <v>5438</v>
      </c>
      <c r="D66" s="32" t="s">
        <v>3811</v>
      </c>
      <c r="E66" s="34">
        <v>21722.14667486</v>
      </c>
      <c r="F66" s="32" t="s">
        <v>3926</v>
      </c>
      <c r="G66" s="34">
        <v>20000</v>
      </c>
      <c r="H66" s="7" t="s">
        <v>5941</v>
      </c>
      <c r="I66" s="32" t="s">
        <v>3537</v>
      </c>
      <c r="J66" s="34" t="s">
        <v>3811</v>
      </c>
      <c r="K66" s="7" t="s">
        <v>3811</v>
      </c>
      <c r="L66" s="7" t="s">
        <v>5942</v>
      </c>
      <c r="M66" s="34" t="s">
        <v>3811</v>
      </c>
      <c r="N66" s="32" t="s">
        <v>3543</v>
      </c>
      <c r="O66" s="36">
        <v>1.91</v>
      </c>
      <c r="Q66" s="5" t="s">
        <v>3927</v>
      </c>
      <c r="R66" s="5" t="s">
        <v>5349</v>
      </c>
      <c r="S66" s="6">
        <v>21722</v>
      </c>
      <c r="T66" s="6">
        <v>0</v>
      </c>
      <c r="U66" s="6">
        <v>0</v>
      </c>
      <c r="V66" s="7">
        <v>44857</v>
      </c>
      <c r="W66" s="7" t="s">
        <v>3811</v>
      </c>
      <c r="X66" s="7">
        <v>44951</v>
      </c>
      <c r="Y66" s="5" t="s">
        <v>4046</v>
      </c>
      <c r="Z66" s="5" t="s">
        <v>3811</v>
      </c>
      <c r="AA66" s="6">
        <v>21722</v>
      </c>
      <c r="AB66" s="7" t="s">
        <v>5378</v>
      </c>
      <c r="AC66" s="7" t="str">
        <f>A66&amp;COUNTIF($A$2:A66,A66)</f>
        <v>100BP006-50001</v>
      </c>
      <c r="AD66" s="7">
        <v>44796</v>
      </c>
      <c r="AE66" s="7" t="s">
        <v>3811</v>
      </c>
      <c r="AF66" s="7" t="s">
        <v>3811</v>
      </c>
      <c r="AG66" s="5">
        <v>42</v>
      </c>
      <c r="AH66" s="5">
        <v>7</v>
      </c>
      <c r="AI66" s="5">
        <v>14</v>
      </c>
      <c r="AJ66" s="5">
        <v>20000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4529</v>
      </c>
      <c r="B67" s="32" t="s">
        <v>5349</v>
      </c>
      <c r="C67" s="32" t="s">
        <v>5438</v>
      </c>
      <c r="D67" s="32" t="s">
        <v>3811</v>
      </c>
      <c r="E67" s="34">
        <v>9224.1410420800003</v>
      </c>
      <c r="F67" s="32" t="s">
        <v>3926</v>
      </c>
      <c r="G67" s="34">
        <v>24000</v>
      </c>
      <c r="H67" s="7" t="s">
        <v>5941</v>
      </c>
      <c r="I67" s="32" t="s">
        <v>3537</v>
      </c>
      <c r="J67" s="34" t="s">
        <v>3811</v>
      </c>
      <c r="K67" s="7" t="s">
        <v>3811</v>
      </c>
      <c r="L67" s="7" t="s">
        <v>5942</v>
      </c>
      <c r="M67" s="34" t="s">
        <v>3811</v>
      </c>
      <c r="N67" s="32" t="s">
        <v>3543</v>
      </c>
      <c r="O67" s="36">
        <v>1.91</v>
      </c>
      <c r="Q67" s="5" t="s">
        <v>3927</v>
      </c>
      <c r="R67" s="5" t="s">
        <v>5349</v>
      </c>
      <c r="S67" s="6">
        <v>9224</v>
      </c>
      <c r="T67" s="6">
        <v>0</v>
      </c>
      <c r="U67" s="6">
        <v>0</v>
      </c>
      <c r="V67" s="7">
        <v>44857</v>
      </c>
      <c r="W67" s="7" t="s">
        <v>3811</v>
      </c>
      <c r="X67" s="7">
        <v>44951</v>
      </c>
      <c r="Y67" s="5" t="s">
        <v>4046</v>
      </c>
      <c r="Z67" s="5" t="s">
        <v>3811</v>
      </c>
      <c r="AA67" s="6">
        <v>9224</v>
      </c>
      <c r="AB67" s="7" t="s">
        <v>5379</v>
      </c>
      <c r="AC67" s="7" t="str">
        <f>A67&amp;COUNTIF($A$2:A67,A67)</f>
        <v>100BP006-62001</v>
      </c>
      <c r="AD67" s="7">
        <v>44796</v>
      </c>
      <c r="AE67" s="7" t="s">
        <v>3811</v>
      </c>
      <c r="AF67" s="7" t="s">
        <v>3811</v>
      </c>
      <c r="AG67" s="5">
        <v>42</v>
      </c>
      <c r="AH67" s="5">
        <v>7</v>
      </c>
      <c r="AI67" s="5">
        <v>14</v>
      </c>
      <c r="AJ67" s="5">
        <v>24000</v>
      </c>
      <c r="AK67" s="5" t="str">
        <f t="shared" ca="1" si="1"/>
        <v>run complete</v>
      </c>
    </row>
    <row r="68" spans="1:37">
      <c r="A68" s="32" t="s">
        <v>3667</v>
      </c>
      <c r="B68" s="32">
        <v>6814</v>
      </c>
      <c r="C68" s="32" t="s">
        <v>3668</v>
      </c>
      <c r="E68" s="34">
        <v>190401</v>
      </c>
      <c r="F68" s="32" t="s">
        <v>3669</v>
      </c>
      <c r="G68" s="34">
        <v>150000</v>
      </c>
      <c r="I68" s="32" t="s">
        <v>3670</v>
      </c>
      <c r="L68" s="7">
        <v>44961</v>
      </c>
      <c r="N68" s="32">
        <v>3</v>
      </c>
      <c r="O68" s="36">
        <v>1.95</v>
      </c>
      <c r="Q68" s="5" t="s">
        <v>3665</v>
      </c>
      <c r="R68" s="5" t="s">
        <v>4160</v>
      </c>
      <c r="S68" s="6">
        <v>190401</v>
      </c>
      <c r="T68" s="6">
        <v>190401</v>
      </c>
      <c r="U68" s="6">
        <v>0</v>
      </c>
      <c r="V68" s="7" t="s">
        <v>3811</v>
      </c>
      <c r="W68" s="7" t="s">
        <v>3811</v>
      </c>
      <c r="X68" s="7">
        <v>44961</v>
      </c>
      <c r="Y68" s="5" t="s">
        <v>4046</v>
      </c>
      <c r="Z68" s="5" t="s">
        <v>3811</v>
      </c>
      <c r="AA68" s="6">
        <v>190401</v>
      </c>
      <c r="AB68" s="7" t="s">
        <v>4161</v>
      </c>
      <c r="AC68" s="7" t="str">
        <f>A68&amp;COUNTIF($A$2:A68,A68)</f>
        <v>100BP007-50001</v>
      </c>
      <c r="AD68" s="7">
        <v>44413</v>
      </c>
      <c r="AE68" s="7" t="s">
        <v>3811</v>
      </c>
      <c r="AF68" s="7" t="s">
        <v>3811</v>
      </c>
      <c r="AG68" s="5">
        <v>42</v>
      </c>
      <c r="AH68" s="5">
        <v>7</v>
      </c>
      <c r="AI68" s="5">
        <v>14</v>
      </c>
      <c r="AJ68" s="5">
        <v>150000</v>
      </c>
      <c r="AK68" s="5" t="str">
        <f t="shared" ca="1" si="1"/>
        <v>run complete</v>
      </c>
    </row>
    <row r="69" spans="1:37">
      <c r="A69" s="32" t="s">
        <v>3667</v>
      </c>
      <c r="B69" s="32">
        <v>6998</v>
      </c>
      <c r="C69" s="32" t="s">
        <v>3668</v>
      </c>
      <c r="E69" s="34">
        <v>166182</v>
      </c>
      <c r="F69" s="32" t="s">
        <v>3669</v>
      </c>
      <c r="G69" s="34">
        <v>175000</v>
      </c>
      <c r="I69" s="32" t="s">
        <v>3670</v>
      </c>
      <c r="L69" s="7">
        <v>45077</v>
      </c>
      <c r="N69" s="32">
        <v>3</v>
      </c>
      <c r="O69" s="36">
        <v>2</v>
      </c>
      <c r="Q69" s="5" t="s">
        <v>3665</v>
      </c>
      <c r="R69" s="5" t="s">
        <v>4154</v>
      </c>
      <c r="S69" s="6">
        <v>166182</v>
      </c>
      <c r="T69" s="6">
        <v>166182</v>
      </c>
      <c r="U69" s="6">
        <v>0</v>
      </c>
      <c r="V69" s="7" t="s">
        <v>3811</v>
      </c>
      <c r="W69" s="7" t="s">
        <v>3811</v>
      </c>
      <c r="X69" s="7">
        <v>45077</v>
      </c>
      <c r="Y69" s="5" t="s">
        <v>4046</v>
      </c>
      <c r="Z69" s="5" t="s">
        <v>3811</v>
      </c>
      <c r="AA69" s="6">
        <v>166182</v>
      </c>
      <c r="AB69" s="7" t="s">
        <v>4155</v>
      </c>
      <c r="AC69" s="7" t="str">
        <f>A69&amp;COUNTIF($A$2:A69,A69)</f>
        <v>100BP007-50002</v>
      </c>
      <c r="AD69" s="7">
        <v>44678</v>
      </c>
      <c r="AE69" s="7" t="s">
        <v>3811</v>
      </c>
      <c r="AF69" s="7" t="s">
        <v>3811</v>
      </c>
      <c r="AG69" s="5">
        <v>42</v>
      </c>
      <c r="AH69" s="5">
        <v>7</v>
      </c>
      <c r="AI69" s="5">
        <v>14</v>
      </c>
      <c r="AJ69" s="5">
        <v>175000</v>
      </c>
      <c r="AK69" s="5" t="str">
        <f t="shared" ca="1" si="1"/>
        <v>run complete</v>
      </c>
    </row>
    <row r="70" spans="1:37">
      <c r="A70" s="32" t="s">
        <v>3671</v>
      </c>
      <c r="B70" s="32">
        <v>6814</v>
      </c>
      <c r="C70" s="32" t="s">
        <v>3668</v>
      </c>
      <c r="E70" s="34">
        <v>71507</v>
      </c>
      <c r="F70" s="32" t="s">
        <v>3669</v>
      </c>
      <c r="G70" s="34">
        <v>70000</v>
      </c>
      <c r="I70" s="32" t="s">
        <v>3670</v>
      </c>
      <c r="L70" s="7">
        <v>44961</v>
      </c>
      <c r="N70" s="32">
        <v>3</v>
      </c>
      <c r="O70" s="36">
        <v>1.95</v>
      </c>
      <c r="Q70" s="5" t="s">
        <v>3665</v>
      </c>
      <c r="R70" s="5" t="s">
        <v>4160</v>
      </c>
      <c r="S70" s="6">
        <v>71507</v>
      </c>
      <c r="T70" s="6">
        <v>71507</v>
      </c>
      <c r="U70" s="6">
        <v>0</v>
      </c>
      <c r="V70" s="7" t="s">
        <v>3811</v>
      </c>
      <c r="W70" s="7" t="s">
        <v>3811</v>
      </c>
      <c r="X70" s="7">
        <v>44961</v>
      </c>
      <c r="Y70" s="5" t="s">
        <v>4046</v>
      </c>
      <c r="Z70" s="5" t="s">
        <v>3811</v>
      </c>
      <c r="AA70" s="6">
        <v>71507</v>
      </c>
      <c r="AB70" s="7" t="s">
        <v>4165</v>
      </c>
      <c r="AC70" s="7" t="str">
        <f>A70&amp;COUNTIF($A$2:A70,A70)</f>
        <v>100BP007-62001</v>
      </c>
      <c r="AD70" s="7">
        <v>44413</v>
      </c>
      <c r="AE70" s="7" t="s">
        <v>3811</v>
      </c>
      <c r="AF70" s="7" t="s">
        <v>3811</v>
      </c>
      <c r="AG70" s="5">
        <v>42</v>
      </c>
      <c r="AH70" s="5">
        <v>7</v>
      </c>
      <c r="AI70" s="5">
        <v>14</v>
      </c>
      <c r="AJ70" s="5">
        <v>70000</v>
      </c>
      <c r="AK70" s="5" t="str">
        <f t="shared" ca="1" si="1"/>
        <v>run complete</v>
      </c>
    </row>
    <row r="71" spans="1:37">
      <c r="A71" s="32" t="s">
        <v>3671</v>
      </c>
      <c r="B71" s="32">
        <v>6998</v>
      </c>
      <c r="C71" s="32" t="s">
        <v>3668</v>
      </c>
      <c r="E71" s="34">
        <v>23501</v>
      </c>
      <c r="F71" s="32" t="s">
        <v>3669</v>
      </c>
      <c r="G71" s="34">
        <v>25000</v>
      </c>
      <c r="I71" s="32" t="s">
        <v>3670</v>
      </c>
      <c r="L71" s="7">
        <v>45077</v>
      </c>
      <c r="N71" s="32">
        <v>3</v>
      </c>
      <c r="O71" s="36">
        <v>2</v>
      </c>
      <c r="Q71" s="5" t="s">
        <v>3665</v>
      </c>
      <c r="R71" s="5" t="s">
        <v>4154</v>
      </c>
      <c r="S71" s="6">
        <v>23501</v>
      </c>
      <c r="T71" s="6">
        <v>23501</v>
      </c>
      <c r="U71" s="6">
        <v>0</v>
      </c>
      <c r="V71" s="7" t="s">
        <v>3811</v>
      </c>
      <c r="W71" s="7" t="s">
        <v>3811</v>
      </c>
      <c r="X71" s="7">
        <v>45077</v>
      </c>
      <c r="Y71" s="5" t="s">
        <v>4046</v>
      </c>
      <c r="Z71" s="5" t="s">
        <v>3811</v>
      </c>
      <c r="AA71" s="6">
        <v>23501</v>
      </c>
      <c r="AB71" s="7" t="s">
        <v>4162</v>
      </c>
      <c r="AC71" s="7" t="str">
        <f>A71&amp;COUNTIF($A$2:A71,A71)</f>
        <v>100BP007-62002</v>
      </c>
      <c r="AD71" s="7">
        <v>44678</v>
      </c>
      <c r="AE71" s="7" t="s">
        <v>3811</v>
      </c>
      <c r="AF71" s="7" t="s">
        <v>3811</v>
      </c>
      <c r="AG71" s="5">
        <v>42</v>
      </c>
      <c r="AH71" s="5">
        <v>7</v>
      </c>
      <c r="AI71" s="5">
        <v>14</v>
      </c>
      <c r="AJ71" s="5">
        <v>25000</v>
      </c>
      <c r="AK71" s="5" t="str">
        <f t="shared" ca="1" si="1"/>
        <v>run complete</v>
      </c>
    </row>
    <row r="72" spans="1:37">
      <c r="A72" s="32" t="s">
        <v>3840</v>
      </c>
      <c r="B72" s="32" t="s">
        <v>3828</v>
      </c>
      <c r="C72" s="32" t="s">
        <v>3841</v>
      </c>
      <c r="D72" s="32" t="s">
        <v>3811</v>
      </c>
      <c r="E72" s="34" t="s">
        <v>6047</v>
      </c>
      <c r="F72" s="32" t="s">
        <v>3811</v>
      </c>
      <c r="G72" s="34" t="s">
        <v>3555</v>
      </c>
      <c r="H72" s="7" t="s">
        <v>3842</v>
      </c>
      <c r="I72" s="32" t="s">
        <v>3670</v>
      </c>
      <c r="J72" s="34" t="s">
        <v>3811</v>
      </c>
      <c r="K72" s="7" t="s">
        <v>3811</v>
      </c>
      <c r="L72" s="7" t="s">
        <v>3843</v>
      </c>
      <c r="M72" s="34" t="s">
        <v>5947</v>
      </c>
      <c r="N72" s="32" t="s">
        <v>3539</v>
      </c>
      <c r="O72" s="36">
        <v>1.76</v>
      </c>
      <c r="P72" s="32" t="s">
        <v>3811</v>
      </c>
      <c r="Q72" s="5" t="s">
        <v>3813</v>
      </c>
      <c r="R72" s="5" t="s">
        <v>3828</v>
      </c>
      <c r="S72" s="6">
        <v>1523</v>
      </c>
      <c r="T72" s="6">
        <v>1523</v>
      </c>
      <c r="U72" s="6">
        <v>0</v>
      </c>
      <c r="V72" s="7">
        <v>44851</v>
      </c>
      <c r="W72" s="7" t="s">
        <v>3811</v>
      </c>
      <c r="X72" s="7">
        <v>44986</v>
      </c>
      <c r="Y72" s="5" t="s">
        <v>4046</v>
      </c>
      <c r="Z72" s="5" t="s">
        <v>3811</v>
      </c>
      <c r="AA72" s="6">
        <v>1523</v>
      </c>
      <c r="AB72" s="7" t="s">
        <v>4166</v>
      </c>
      <c r="AC72" s="7" t="str">
        <f>A72&amp;COUNTIF($A$2:A72,A72)</f>
        <v>100DB030-50001</v>
      </c>
      <c r="AD72" s="7">
        <v>44810</v>
      </c>
      <c r="AE72" s="7" t="s">
        <v>3811</v>
      </c>
      <c r="AF72" s="7" t="s">
        <v>3811</v>
      </c>
      <c r="AG72" s="5">
        <v>70</v>
      </c>
      <c r="AH72" s="5">
        <v>7</v>
      </c>
      <c r="AI72" s="5">
        <v>14</v>
      </c>
      <c r="AJ72" s="5">
        <v>3000</v>
      </c>
      <c r="AK72" s="5" t="str">
        <f t="shared" ca="1" si="1"/>
        <v>run complete</v>
      </c>
    </row>
    <row r="73" spans="1:37">
      <c r="A73" s="32" t="s">
        <v>3844</v>
      </c>
      <c r="B73" s="32" t="s">
        <v>3828</v>
      </c>
      <c r="C73" s="32" t="s">
        <v>3841</v>
      </c>
      <c r="D73" s="32" t="s">
        <v>3811</v>
      </c>
      <c r="E73" s="34" t="s">
        <v>6048</v>
      </c>
      <c r="F73" s="32" t="s">
        <v>3811</v>
      </c>
      <c r="G73" s="34" t="s">
        <v>3845</v>
      </c>
      <c r="H73" s="7" t="s">
        <v>3842</v>
      </c>
      <c r="I73" s="32" t="s">
        <v>3670</v>
      </c>
      <c r="J73" s="34" t="s">
        <v>3811</v>
      </c>
      <c r="K73" s="7" t="s">
        <v>3811</v>
      </c>
      <c r="L73" s="7" t="s">
        <v>3843</v>
      </c>
      <c r="M73" s="34" t="s">
        <v>5948</v>
      </c>
      <c r="N73" s="32" t="s">
        <v>3539</v>
      </c>
      <c r="O73" s="36">
        <v>1.76</v>
      </c>
      <c r="P73" s="32" t="s">
        <v>3811</v>
      </c>
      <c r="Q73" s="5" t="s">
        <v>3813</v>
      </c>
      <c r="R73" s="5" t="s">
        <v>3828</v>
      </c>
      <c r="S73" s="6">
        <v>6433</v>
      </c>
      <c r="T73" s="6">
        <v>6433</v>
      </c>
      <c r="U73" s="6">
        <v>0</v>
      </c>
      <c r="V73" s="7">
        <v>44851</v>
      </c>
      <c r="W73" s="7" t="s">
        <v>3811</v>
      </c>
      <c r="X73" s="7">
        <v>44986</v>
      </c>
      <c r="Y73" s="5" t="s">
        <v>4046</v>
      </c>
      <c r="Z73" s="5" t="s">
        <v>3811</v>
      </c>
      <c r="AA73" s="6">
        <v>6433</v>
      </c>
      <c r="AB73" s="7" t="s">
        <v>4167</v>
      </c>
      <c r="AC73" s="7" t="str">
        <f>A73&amp;COUNTIF($A$2:A73,A73)</f>
        <v>100DB030-62001</v>
      </c>
      <c r="AD73" s="7">
        <v>44810</v>
      </c>
      <c r="AE73" s="7" t="s">
        <v>3811</v>
      </c>
      <c r="AF73" s="7" t="s">
        <v>3811</v>
      </c>
      <c r="AG73" s="5">
        <v>70</v>
      </c>
      <c r="AH73" s="5">
        <v>7</v>
      </c>
      <c r="AI73" s="5">
        <v>14</v>
      </c>
      <c r="AJ73" s="5">
        <v>7000</v>
      </c>
      <c r="AK73" s="5" t="str">
        <f t="shared" ca="1" si="1"/>
        <v>run complete</v>
      </c>
    </row>
    <row r="74" spans="1:37">
      <c r="A74" s="32" t="s">
        <v>647</v>
      </c>
      <c r="B74" s="32" t="s">
        <v>3846</v>
      </c>
      <c r="C74" s="32" t="s">
        <v>648</v>
      </c>
      <c r="D74" s="32" t="s">
        <v>3811</v>
      </c>
      <c r="E74" s="34" t="s">
        <v>3612</v>
      </c>
      <c r="F74" s="32" t="s">
        <v>3811</v>
      </c>
      <c r="G74" s="34" t="s">
        <v>3580</v>
      </c>
      <c r="H74" s="7" t="s">
        <v>3842</v>
      </c>
      <c r="I74" s="32" t="s">
        <v>3670</v>
      </c>
      <c r="J74" s="34" t="s">
        <v>3811</v>
      </c>
      <c r="K74" s="7" t="s">
        <v>3811</v>
      </c>
      <c r="L74" s="7" t="s">
        <v>5332</v>
      </c>
      <c r="M74" s="34" t="s">
        <v>5949</v>
      </c>
      <c r="N74" s="32" t="s">
        <v>3539</v>
      </c>
      <c r="O74" s="36">
        <v>4.6399999999999997</v>
      </c>
      <c r="P74" s="32" t="s">
        <v>3811</v>
      </c>
      <c r="Q74" s="5" t="s">
        <v>3813</v>
      </c>
      <c r="R74" s="5" t="s">
        <v>3846</v>
      </c>
      <c r="S74" s="6">
        <v>1001</v>
      </c>
      <c r="T74" s="6">
        <v>939</v>
      </c>
      <c r="U74" s="6">
        <v>0</v>
      </c>
      <c r="V74" s="7">
        <v>44851</v>
      </c>
      <c r="W74" s="7" t="s">
        <v>3811</v>
      </c>
      <c r="X74" s="7">
        <v>44985</v>
      </c>
      <c r="Y74" s="5" t="s">
        <v>4046</v>
      </c>
      <c r="Z74" s="5" t="s">
        <v>3811</v>
      </c>
      <c r="AA74" s="6">
        <v>939</v>
      </c>
      <c r="AB74" s="7" t="s">
        <v>4170</v>
      </c>
      <c r="AC74" s="7" t="str">
        <f>A74&amp;COUNTIF($A$2:A74,A74)</f>
        <v>100DS059-50001</v>
      </c>
      <c r="AD74" s="7">
        <v>44781</v>
      </c>
      <c r="AE74" s="7" t="s">
        <v>3811</v>
      </c>
      <c r="AF74" s="7" t="s">
        <v>3811</v>
      </c>
      <c r="AG74" s="5">
        <v>70</v>
      </c>
      <c r="AH74" s="5">
        <v>7</v>
      </c>
      <c r="AI74" s="5">
        <v>14</v>
      </c>
      <c r="AJ74" s="5">
        <v>2000</v>
      </c>
      <c r="AK74" s="5" t="str">
        <f t="shared" ca="1" si="1"/>
        <v>run complete</v>
      </c>
    </row>
    <row r="75" spans="1:37">
      <c r="A75" s="32" t="s">
        <v>655</v>
      </c>
      <c r="B75" s="32" t="s">
        <v>3828</v>
      </c>
      <c r="C75" s="32" t="s">
        <v>3848</v>
      </c>
      <c r="D75" s="32" t="s">
        <v>3811</v>
      </c>
      <c r="E75" s="34" t="s">
        <v>6532</v>
      </c>
      <c r="F75" s="32" t="s">
        <v>3811</v>
      </c>
      <c r="G75" s="34" t="s">
        <v>6229</v>
      </c>
      <c r="H75" s="7" t="s">
        <v>5641</v>
      </c>
      <c r="I75" s="32" t="s">
        <v>3670</v>
      </c>
      <c r="J75" s="34" t="s">
        <v>3811</v>
      </c>
      <c r="K75" s="7" t="s">
        <v>3811</v>
      </c>
      <c r="L75" s="7" t="s">
        <v>5967</v>
      </c>
      <c r="M75" s="34" t="s">
        <v>6478</v>
      </c>
      <c r="N75" s="32" t="s">
        <v>3539</v>
      </c>
      <c r="O75" s="36">
        <v>1.71</v>
      </c>
      <c r="P75" s="32" t="s">
        <v>3811</v>
      </c>
      <c r="Q75" s="5" t="s">
        <v>3813</v>
      </c>
      <c r="R75" s="5" t="s">
        <v>3828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3811</v>
      </c>
      <c r="X75" s="7">
        <v>45045</v>
      </c>
      <c r="Y75" s="5" t="s">
        <v>4046</v>
      </c>
      <c r="Z75" s="5" t="s">
        <v>3811</v>
      </c>
      <c r="AA75" s="6">
        <v>20222</v>
      </c>
      <c r="AB75" s="7" t="s">
        <v>4171</v>
      </c>
      <c r="AC75" s="7" t="str">
        <f>A75&amp;COUNTIF($A$2:A75,A75)</f>
        <v>100DS064-49141</v>
      </c>
      <c r="AD75" s="7">
        <v>44810</v>
      </c>
      <c r="AE75" s="7" t="s">
        <v>3811</v>
      </c>
      <c r="AF75" s="7" t="s">
        <v>3811</v>
      </c>
      <c r="AG75" s="5">
        <v>70</v>
      </c>
      <c r="AH75" s="5">
        <v>7</v>
      </c>
      <c r="AI75" s="5">
        <v>14</v>
      </c>
      <c r="AJ75" s="5">
        <v>21000</v>
      </c>
      <c r="AK75" s="5" t="str">
        <f t="shared" ca="1" si="1"/>
        <v>run complete</v>
      </c>
    </row>
    <row r="76" spans="1:37">
      <c r="A76" s="32" t="s">
        <v>658</v>
      </c>
      <c r="B76" s="32" t="s">
        <v>3828</v>
      </c>
      <c r="C76" s="32" t="s">
        <v>3848</v>
      </c>
      <c r="D76" s="32" t="s">
        <v>3811</v>
      </c>
      <c r="E76" s="34" t="s">
        <v>6174</v>
      </c>
      <c r="F76" s="32" t="s">
        <v>3811</v>
      </c>
      <c r="G76" s="34" t="s">
        <v>3580</v>
      </c>
      <c r="H76" s="7" t="s">
        <v>5641</v>
      </c>
      <c r="I76" s="32" t="s">
        <v>3670</v>
      </c>
      <c r="J76" s="34" t="s">
        <v>3811</v>
      </c>
      <c r="K76" s="7" t="s">
        <v>3811</v>
      </c>
      <c r="L76" s="7" t="s">
        <v>5967</v>
      </c>
      <c r="M76" s="34" t="s">
        <v>6479</v>
      </c>
      <c r="N76" s="32" t="s">
        <v>3539</v>
      </c>
      <c r="O76" s="36">
        <v>1.71</v>
      </c>
      <c r="P76" s="32" t="s">
        <v>3811</v>
      </c>
      <c r="Q76" s="5" t="s">
        <v>3813</v>
      </c>
      <c r="R76" s="5" t="s">
        <v>3828</v>
      </c>
      <c r="S76" s="6">
        <v>2535</v>
      </c>
      <c r="T76" s="6">
        <v>1968</v>
      </c>
      <c r="U76" s="6">
        <v>0</v>
      </c>
      <c r="V76" s="7">
        <v>44900</v>
      </c>
      <c r="W76" s="7" t="s">
        <v>3811</v>
      </c>
      <c r="X76" s="7">
        <v>45045</v>
      </c>
      <c r="Y76" s="5" t="s">
        <v>4046</v>
      </c>
      <c r="Z76" s="5" t="s">
        <v>3811</v>
      </c>
      <c r="AA76" s="6">
        <v>1968</v>
      </c>
      <c r="AB76" s="7" t="s">
        <v>4172</v>
      </c>
      <c r="AC76" s="7" t="str">
        <f>A76&amp;COUNTIF($A$2:A76,A76)</f>
        <v>100DS064-50001</v>
      </c>
      <c r="AD76" s="7">
        <v>44810</v>
      </c>
      <c r="AE76" s="7" t="s">
        <v>3811</v>
      </c>
      <c r="AF76" s="7" t="s">
        <v>3811</v>
      </c>
      <c r="AG76" s="5">
        <v>70</v>
      </c>
      <c r="AH76" s="5">
        <v>7</v>
      </c>
      <c r="AI76" s="5">
        <v>14</v>
      </c>
      <c r="AJ76" s="5">
        <v>2000</v>
      </c>
      <c r="AK76" s="5" t="str">
        <f t="shared" ca="1" si="1"/>
        <v>run complete</v>
      </c>
    </row>
    <row r="77" spans="1:37">
      <c r="A77" s="32" t="s">
        <v>660</v>
      </c>
      <c r="B77" s="32" t="s">
        <v>3828</v>
      </c>
      <c r="C77" s="32" t="s">
        <v>3848</v>
      </c>
      <c r="D77" s="32" t="s">
        <v>3811</v>
      </c>
      <c r="E77" s="34" t="s">
        <v>6533</v>
      </c>
      <c r="F77" s="32" t="s">
        <v>3811</v>
      </c>
      <c r="G77" s="34" t="s">
        <v>6230</v>
      </c>
      <c r="H77" s="7" t="s">
        <v>5641</v>
      </c>
      <c r="I77" s="32" t="s">
        <v>3670</v>
      </c>
      <c r="J77" s="34" t="s">
        <v>3811</v>
      </c>
      <c r="K77" s="7" t="s">
        <v>3811</v>
      </c>
      <c r="L77" s="7" t="s">
        <v>5967</v>
      </c>
      <c r="M77" s="34" t="s">
        <v>6480</v>
      </c>
      <c r="N77" s="32" t="s">
        <v>3539</v>
      </c>
      <c r="O77" s="36">
        <v>1.71</v>
      </c>
      <c r="P77" s="32" t="s">
        <v>3811</v>
      </c>
      <c r="Q77" s="5" t="s">
        <v>3813</v>
      </c>
      <c r="R77" s="5" t="s">
        <v>3828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3811</v>
      </c>
      <c r="X77" s="7">
        <v>45045</v>
      </c>
      <c r="Y77" s="5" t="s">
        <v>4046</v>
      </c>
      <c r="Z77" s="5" t="s">
        <v>3811</v>
      </c>
      <c r="AA77" s="6">
        <v>16724</v>
      </c>
      <c r="AB77" s="7" t="s">
        <v>4173</v>
      </c>
      <c r="AC77" s="7" t="str">
        <f>A77&amp;COUNTIF($A$2:A77,A77)</f>
        <v>100DS064-62001</v>
      </c>
      <c r="AD77" s="7">
        <v>44810</v>
      </c>
      <c r="AE77" s="7" t="s">
        <v>3811</v>
      </c>
      <c r="AF77" s="7" t="s">
        <v>3811</v>
      </c>
      <c r="AG77" s="5">
        <v>70</v>
      </c>
      <c r="AH77" s="5">
        <v>7</v>
      </c>
      <c r="AI77" s="5">
        <v>14</v>
      </c>
      <c r="AJ77" s="5">
        <v>17000</v>
      </c>
      <c r="AK77" s="5" t="str">
        <f t="shared" ca="1" si="1"/>
        <v>run complete</v>
      </c>
    </row>
    <row r="78" spans="1:37">
      <c r="A78" s="32" t="s">
        <v>793</v>
      </c>
      <c r="B78" s="32" t="s">
        <v>3925</v>
      </c>
      <c r="C78" s="32" t="s">
        <v>5440</v>
      </c>
      <c r="D78" s="32" t="s">
        <v>3811</v>
      </c>
      <c r="E78" s="34">
        <v>1944.4771508399999</v>
      </c>
      <c r="F78" s="32" t="s">
        <v>3926</v>
      </c>
      <c r="G78" s="34">
        <v>1500</v>
      </c>
      <c r="H78" s="7" t="s">
        <v>5441</v>
      </c>
      <c r="I78" s="32" t="s">
        <v>3537</v>
      </c>
      <c r="J78" s="34" t="s">
        <v>3811</v>
      </c>
      <c r="K78" s="7" t="s">
        <v>3811</v>
      </c>
      <c r="L78" s="7" t="s">
        <v>5442</v>
      </c>
      <c r="M78" s="34" t="s">
        <v>3811</v>
      </c>
      <c r="N78" s="32" t="s">
        <v>3543</v>
      </c>
      <c r="O78" s="36">
        <v>1.1100000000000001</v>
      </c>
      <c r="Q78" s="5" t="s">
        <v>3927</v>
      </c>
      <c r="R78" s="5" t="s">
        <v>3925</v>
      </c>
      <c r="S78" s="6">
        <v>1944</v>
      </c>
      <c r="T78" s="6">
        <v>0</v>
      </c>
      <c r="U78" s="6">
        <v>0</v>
      </c>
      <c r="V78" s="7">
        <v>44822</v>
      </c>
      <c r="W78" s="7" t="s">
        <v>3811</v>
      </c>
      <c r="X78" s="7">
        <v>44916</v>
      </c>
      <c r="Y78" s="5" t="s">
        <v>4046</v>
      </c>
      <c r="Z78" s="5" t="s">
        <v>5620</v>
      </c>
      <c r="AA78" s="6">
        <v>1944</v>
      </c>
      <c r="AB78" s="7" t="s">
        <v>5380</v>
      </c>
      <c r="AC78" s="7" t="str">
        <f>A78&amp;COUNTIF($A$2:A78,A78)</f>
        <v>100FR115-37141</v>
      </c>
      <c r="AD78" s="7">
        <v>44732</v>
      </c>
      <c r="AE78" s="7" t="s">
        <v>3811</v>
      </c>
      <c r="AF78" s="7" t="s">
        <v>3811</v>
      </c>
      <c r="AG78" s="5">
        <v>42</v>
      </c>
      <c r="AH78" s="5">
        <v>7</v>
      </c>
      <c r="AI78" s="5">
        <v>14</v>
      </c>
      <c r="AJ78" s="5">
        <v>1500</v>
      </c>
      <c r="AK78" s="5" t="str">
        <f t="shared" ca="1" si="1"/>
        <v>run complete</v>
      </c>
    </row>
    <row r="79" spans="1:37">
      <c r="A79" s="32" t="s">
        <v>796</v>
      </c>
      <c r="B79" s="32" t="s">
        <v>5349</v>
      </c>
      <c r="C79" s="32" t="s">
        <v>5440</v>
      </c>
      <c r="D79" s="32" t="s">
        <v>3811</v>
      </c>
      <c r="E79" s="34">
        <v>75700.126902939999</v>
      </c>
      <c r="F79" s="32" t="s">
        <v>3926</v>
      </c>
      <c r="G79" s="34">
        <v>120434</v>
      </c>
      <c r="H79" s="7" t="s">
        <v>3661</v>
      </c>
      <c r="I79" s="32" t="s">
        <v>3537</v>
      </c>
      <c r="J79" s="34" t="s">
        <v>3811</v>
      </c>
      <c r="K79" s="7" t="s">
        <v>3811</v>
      </c>
      <c r="L79" s="7" t="s">
        <v>6154</v>
      </c>
      <c r="M79" s="34" t="s">
        <v>3811</v>
      </c>
      <c r="N79" s="32" t="s">
        <v>3543</v>
      </c>
      <c r="O79" s="36">
        <v>1.1100000000000001</v>
      </c>
      <c r="Q79" s="5" t="s">
        <v>3927</v>
      </c>
      <c r="R79" s="5" t="s">
        <v>5349</v>
      </c>
      <c r="S79" s="6">
        <v>75700</v>
      </c>
      <c r="T79" s="6">
        <v>0</v>
      </c>
      <c r="U79" s="6">
        <v>0</v>
      </c>
      <c r="V79" s="7">
        <v>44879</v>
      </c>
      <c r="W79" s="7" t="s">
        <v>3811</v>
      </c>
      <c r="X79" s="7">
        <v>44973</v>
      </c>
      <c r="Y79" s="5" t="s">
        <v>4046</v>
      </c>
      <c r="Z79" s="5" t="s">
        <v>3811</v>
      </c>
      <c r="AA79" s="6">
        <v>75700</v>
      </c>
      <c r="AB79" s="7" t="s">
        <v>5381</v>
      </c>
      <c r="AC79" s="7" t="str">
        <f>A79&amp;COUNTIF($A$2:A79,A79)</f>
        <v>100FR115-50141</v>
      </c>
      <c r="AD79" s="7">
        <v>44796</v>
      </c>
      <c r="AE79" s="7" t="s">
        <v>3811</v>
      </c>
      <c r="AF79" s="7" t="s">
        <v>3811</v>
      </c>
      <c r="AG79" s="5">
        <v>42</v>
      </c>
      <c r="AH79" s="5">
        <v>7</v>
      </c>
      <c r="AI79" s="5">
        <v>14</v>
      </c>
      <c r="AJ79" s="5">
        <v>120434</v>
      </c>
      <c r="AK79" s="5" t="str">
        <f t="shared" ca="1" si="1"/>
        <v>run complete</v>
      </c>
    </row>
    <row r="80" spans="1:37">
      <c r="A80" s="32" t="s">
        <v>797</v>
      </c>
      <c r="B80" s="32" t="s">
        <v>5349</v>
      </c>
      <c r="C80" s="32" t="s">
        <v>5440</v>
      </c>
      <c r="D80" s="32" t="s">
        <v>3811</v>
      </c>
      <c r="E80" s="34">
        <v>27500.462561879998</v>
      </c>
      <c r="F80" s="32" t="s">
        <v>3926</v>
      </c>
      <c r="G80" s="34">
        <v>34284</v>
      </c>
      <c r="H80" s="7" t="s">
        <v>3661</v>
      </c>
      <c r="I80" s="32" t="s">
        <v>3537</v>
      </c>
      <c r="J80" s="34" t="s">
        <v>3811</v>
      </c>
      <c r="K80" s="7" t="s">
        <v>3811</v>
      </c>
      <c r="L80" s="7" t="s">
        <v>6154</v>
      </c>
      <c r="M80" s="34" t="s">
        <v>3811</v>
      </c>
      <c r="N80" s="32" t="s">
        <v>3543</v>
      </c>
      <c r="O80" s="36">
        <v>1.1100000000000001</v>
      </c>
      <c r="Q80" s="5" t="s">
        <v>3927</v>
      </c>
      <c r="R80" s="5" t="s">
        <v>5349</v>
      </c>
      <c r="S80" s="6">
        <v>27500</v>
      </c>
      <c r="T80" s="6">
        <v>0</v>
      </c>
      <c r="U80" s="6">
        <v>0</v>
      </c>
      <c r="V80" s="7">
        <v>44879</v>
      </c>
      <c r="W80" s="7" t="s">
        <v>3811</v>
      </c>
      <c r="X80" s="7">
        <v>44973</v>
      </c>
      <c r="Y80" s="5" t="s">
        <v>4046</v>
      </c>
      <c r="Z80" s="5" t="s">
        <v>3811</v>
      </c>
      <c r="AA80" s="6">
        <v>27500</v>
      </c>
      <c r="AB80" s="7" t="s">
        <v>5382</v>
      </c>
      <c r="AC80" s="7" t="str">
        <f>A80&amp;COUNTIF($A$2:A80,A80)</f>
        <v>100FR115-62121</v>
      </c>
      <c r="AD80" s="7">
        <v>44796</v>
      </c>
      <c r="AE80" s="7" t="s">
        <v>3811</v>
      </c>
      <c r="AF80" s="7" t="s">
        <v>3811</v>
      </c>
      <c r="AG80" s="5">
        <v>42</v>
      </c>
      <c r="AH80" s="5">
        <v>7</v>
      </c>
      <c r="AI80" s="5">
        <v>14</v>
      </c>
      <c r="AJ80" s="5">
        <v>34284</v>
      </c>
      <c r="AK80" s="5" t="str">
        <f t="shared" ca="1" si="1"/>
        <v>run complete</v>
      </c>
    </row>
    <row r="81" spans="1:37">
      <c r="A81" s="32" t="s">
        <v>828</v>
      </c>
      <c r="B81" s="32" t="s">
        <v>3925</v>
      </c>
      <c r="C81" s="32" t="s">
        <v>5443</v>
      </c>
      <c r="D81" s="32" t="s">
        <v>3811</v>
      </c>
      <c r="E81" s="34">
        <v>23521.11873278</v>
      </c>
      <c r="F81" s="32" t="s">
        <v>3926</v>
      </c>
      <c r="G81" s="34">
        <v>30000</v>
      </c>
      <c r="H81" s="7" t="s">
        <v>3620</v>
      </c>
      <c r="I81" s="32" t="s">
        <v>3537</v>
      </c>
      <c r="J81" s="34" t="s">
        <v>3811</v>
      </c>
      <c r="K81" s="7" t="s">
        <v>3811</v>
      </c>
      <c r="L81" s="7" t="s">
        <v>5444</v>
      </c>
      <c r="M81" s="34" t="s">
        <v>3811</v>
      </c>
      <c r="N81" s="32" t="s">
        <v>3543</v>
      </c>
      <c r="O81" s="36">
        <v>1.9</v>
      </c>
      <c r="Q81" s="5" t="s">
        <v>3927</v>
      </c>
      <c r="R81" s="5" t="s">
        <v>3925</v>
      </c>
      <c r="S81" s="6">
        <v>23521</v>
      </c>
      <c r="T81" s="6">
        <v>0</v>
      </c>
      <c r="U81" s="6">
        <v>0</v>
      </c>
      <c r="V81" s="7">
        <v>44816</v>
      </c>
      <c r="W81" s="7" t="s">
        <v>3811</v>
      </c>
      <c r="X81" s="7">
        <v>44937</v>
      </c>
      <c r="Y81" s="5" t="s">
        <v>4046</v>
      </c>
      <c r="Z81" s="5" t="s">
        <v>3811</v>
      </c>
      <c r="AA81" s="6">
        <v>23521</v>
      </c>
      <c r="AB81" s="7" t="s">
        <v>4174</v>
      </c>
      <c r="AC81" s="7" t="str">
        <f>A81&amp;COUNTIF($A$2:A81,A81)</f>
        <v>100HP020-50001</v>
      </c>
      <c r="AD81" s="7">
        <v>44732</v>
      </c>
      <c r="AE81" s="7" t="s">
        <v>3811</v>
      </c>
      <c r="AF81" s="7" t="s">
        <v>3811</v>
      </c>
      <c r="AG81" s="5">
        <v>42</v>
      </c>
      <c r="AH81" s="5">
        <v>7</v>
      </c>
      <c r="AI81" s="5">
        <v>14</v>
      </c>
      <c r="AJ81" s="5">
        <v>30000</v>
      </c>
      <c r="AK81" s="5" t="str">
        <f t="shared" ca="1" si="1"/>
        <v>run complete</v>
      </c>
    </row>
    <row r="82" spans="1:37">
      <c r="A82" s="32" t="s">
        <v>831</v>
      </c>
      <c r="B82" s="32" t="s">
        <v>3925</v>
      </c>
      <c r="C82" s="32" t="s">
        <v>5443</v>
      </c>
      <c r="D82" s="32" t="s">
        <v>3811</v>
      </c>
      <c r="E82" s="34">
        <v>8913.2892526600008</v>
      </c>
      <c r="F82" s="32" t="s">
        <v>3926</v>
      </c>
      <c r="G82" s="34">
        <v>14000</v>
      </c>
      <c r="H82" s="7" t="s">
        <v>3620</v>
      </c>
      <c r="I82" s="32" t="s">
        <v>3537</v>
      </c>
      <c r="J82" s="34" t="s">
        <v>3811</v>
      </c>
      <c r="K82" s="7" t="s">
        <v>3811</v>
      </c>
      <c r="L82" s="7" t="s">
        <v>5444</v>
      </c>
      <c r="M82" s="34" t="s">
        <v>3811</v>
      </c>
      <c r="N82" s="32" t="s">
        <v>3543</v>
      </c>
      <c r="O82" s="36">
        <v>1.9</v>
      </c>
      <c r="Q82" s="5" t="s">
        <v>3927</v>
      </c>
      <c r="R82" s="5" t="s">
        <v>3925</v>
      </c>
      <c r="S82" s="6">
        <v>8913</v>
      </c>
      <c r="T82" s="6">
        <v>0</v>
      </c>
      <c r="U82" s="6">
        <v>0</v>
      </c>
      <c r="V82" s="7">
        <v>44816</v>
      </c>
      <c r="W82" s="7" t="s">
        <v>3811</v>
      </c>
      <c r="X82" s="7">
        <v>44937</v>
      </c>
      <c r="Y82" s="5" t="s">
        <v>4046</v>
      </c>
      <c r="Z82" s="5" t="s">
        <v>3811</v>
      </c>
      <c r="AA82" s="6">
        <v>8913</v>
      </c>
      <c r="AB82" s="7" t="s">
        <v>4175</v>
      </c>
      <c r="AC82" s="7" t="str">
        <f>A82&amp;COUNTIF($A$2:A82,A82)</f>
        <v>100HP020-62001</v>
      </c>
      <c r="AD82" s="7">
        <v>44732</v>
      </c>
      <c r="AE82" s="7" t="s">
        <v>3811</v>
      </c>
      <c r="AF82" s="7" t="s">
        <v>3811</v>
      </c>
      <c r="AG82" s="5">
        <v>42</v>
      </c>
      <c r="AH82" s="5">
        <v>7</v>
      </c>
      <c r="AI82" s="5">
        <v>14</v>
      </c>
      <c r="AJ82" s="5">
        <v>14000</v>
      </c>
      <c r="AK82" s="5" t="str">
        <f t="shared" ca="1" si="1"/>
        <v>run complete</v>
      </c>
    </row>
    <row r="83" spans="1:37">
      <c r="A83" s="32" t="s">
        <v>842</v>
      </c>
      <c r="B83" s="32">
        <v>6986</v>
      </c>
      <c r="C83" s="32" t="s">
        <v>843</v>
      </c>
      <c r="E83" s="34">
        <v>1538</v>
      </c>
      <c r="G83" s="34">
        <v>1500</v>
      </c>
      <c r="H83" s="7">
        <v>44777</v>
      </c>
      <c r="I83" s="32" t="s">
        <v>3670</v>
      </c>
      <c r="L83" s="7">
        <v>44957</v>
      </c>
      <c r="P83" s="32" t="s">
        <v>3738</v>
      </c>
      <c r="Q83" s="5" t="s">
        <v>894</v>
      </c>
      <c r="R83" s="5" t="s">
        <v>4111</v>
      </c>
      <c r="S83" s="6">
        <v>1538</v>
      </c>
      <c r="T83" s="6">
        <v>1538</v>
      </c>
      <c r="U83" s="6">
        <v>0</v>
      </c>
      <c r="V83" s="7">
        <v>44777</v>
      </c>
      <c r="W83" s="7" t="s">
        <v>3811</v>
      </c>
      <c r="X83" s="7">
        <v>44957</v>
      </c>
      <c r="Y83" s="5" t="s">
        <v>4046</v>
      </c>
      <c r="Z83" s="5" t="s">
        <v>3811</v>
      </c>
      <c r="AA83" s="6">
        <v>1538</v>
      </c>
      <c r="AB83" s="7" t="s">
        <v>4176</v>
      </c>
      <c r="AC83" s="7" t="str">
        <f>A83&amp;COUNTIF($A$2:A83,A83)</f>
        <v>100HP156-50001</v>
      </c>
      <c r="AD83" s="7">
        <v>44664</v>
      </c>
      <c r="AE83" s="7" t="s">
        <v>3811</v>
      </c>
      <c r="AF83" s="7" t="s">
        <v>3811</v>
      </c>
      <c r="AG83" s="5">
        <v>140</v>
      </c>
      <c r="AH83" s="5">
        <v>14</v>
      </c>
      <c r="AI83" s="5">
        <v>14</v>
      </c>
      <c r="AJ83" s="5">
        <v>1500</v>
      </c>
      <c r="AK83" s="5" t="str">
        <f t="shared" ca="1" si="1"/>
        <v>run complete</v>
      </c>
    </row>
    <row r="84" spans="1:37">
      <c r="A84" s="32" t="s">
        <v>845</v>
      </c>
      <c r="B84" s="32">
        <v>6986</v>
      </c>
      <c r="C84" s="32" t="s">
        <v>843</v>
      </c>
      <c r="E84" s="34">
        <v>1817</v>
      </c>
      <c r="G84" s="34">
        <v>2500</v>
      </c>
      <c r="H84" s="7">
        <v>44777</v>
      </c>
      <c r="I84" s="32" t="s">
        <v>3670</v>
      </c>
      <c r="L84" s="7">
        <v>44957</v>
      </c>
      <c r="P84" s="32" t="s">
        <v>3739</v>
      </c>
      <c r="Q84" s="5" t="s">
        <v>894</v>
      </c>
      <c r="R84" s="5" t="s">
        <v>4111</v>
      </c>
      <c r="S84" s="6">
        <v>1817</v>
      </c>
      <c r="T84" s="6">
        <v>1817</v>
      </c>
      <c r="U84" s="6">
        <v>0</v>
      </c>
      <c r="V84" s="7">
        <v>44777</v>
      </c>
      <c r="W84" s="7" t="s">
        <v>3811</v>
      </c>
      <c r="X84" s="7">
        <v>44957</v>
      </c>
      <c r="Y84" s="5" t="s">
        <v>4046</v>
      </c>
      <c r="Z84" s="5" t="s">
        <v>3811</v>
      </c>
      <c r="AA84" s="6">
        <v>1817</v>
      </c>
      <c r="AB84" s="7" t="s">
        <v>4179</v>
      </c>
      <c r="AC84" s="7" t="str">
        <f>A84&amp;COUNTIF($A$2:A84,A84)</f>
        <v>100HP156-62001</v>
      </c>
      <c r="AD84" s="7">
        <v>44664</v>
      </c>
      <c r="AE84" s="7" t="s">
        <v>3811</v>
      </c>
      <c r="AF84" s="7" t="s">
        <v>3811</v>
      </c>
      <c r="AG84" s="5">
        <v>140</v>
      </c>
      <c r="AH84" s="5">
        <v>14</v>
      </c>
      <c r="AI84" s="5">
        <v>14</v>
      </c>
      <c r="AJ84" s="5">
        <v>2500</v>
      </c>
      <c r="AK84" s="5" t="str">
        <f t="shared" ca="1" si="1"/>
        <v>run complete</v>
      </c>
    </row>
    <row r="85" spans="1:37">
      <c r="A85" s="32" t="s">
        <v>851</v>
      </c>
      <c r="B85" s="32" t="s">
        <v>3548</v>
      </c>
      <c r="C85" s="32" t="s">
        <v>3545</v>
      </c>
      <c r="E85" s="34" t="s">
        <v>6049</v>
      </c>
      <c r="F85" s="32" t="s">
        <v>3535</v>
      </c>
      <c r="G85" s="34" t="s">
        <v>3549</v>
      </c>
      <c r="H85" s="7" t="s">
        <v>3842</v>
      </c>
      <c r="I85" s="32" t="s">
        <v>3537</v>
      </c>
      <c r="J85" s="34" t="s">
        <v>3538</v>
      </c>
      <c r="L85" s="7" t="s">
        <v>7619</v>
      </c>
      <c r="N85" s="32" t="s">
        <v>3539</v>
      </c>
      <c r="O85" s="36" t="s">
        <v>5292</v>
      </c>
      <c r="Q85" s="5" t="s">
        <v>5492</v>
      </c>
      <c r="R85" s="5" t="s">
        <v>3548</v>
      </c>
      <c r="S85" s="6">
        <v>3521</v>
      </c>
      <c r="T85" s="6">
        <v>3521</v>
      </c>
      <c r="U85" s="6">
        <v>0</v>
      </c>
      <c r="V85" s="7">
        <v>44851</v>
      </c>
      <c r="W85" s="7" t="s">
        <v>3811</v>
      </c>
      <c r="X85" s="7">
        <v>45030</v>
      </c>
      <c r="Y85" s="5" t="s">
        <v>4046</v>
      </c>
      <c r="Z85" s="5" t="s">
        <v>3811</v>
      </c>
      <c r="AA85" s="6">
        <v>3521</v>
      </c>
      <c r="AB85" s="7" t="s">
        <v>4180</v>
      </c>
      <c r="AC85" s="7" t="str">
        <f>A85&amp;COUNTIF($A$2:A85,A85)</f>
        <v>100HP190-50001</v>
      </c>
      <c r="AD85" s="7">
        <v>44712</v>
      </c>
      <c r="AE85" s="7" t="s">
        <v>3811</v>
      </c>
      <c r="AF85" s="7" t="s">
        <v>3811</v>
      </c>
      <c r="AG85" s="5">
        <v>84</v>
      </c>
      <c r="AH85" s="5">
        <v>56</v>
      </c>
      <c r="AI85" s="5">
        <v>14</v>
      </c>
      <c r="AJ85" s="5">
        <v>3999</v>
      </c>
      <c r="AK85" s="5" t="str">
        <f t="shared" ca="1" si="1"/>
        <v>run complete</v>
      </c>
    </row>
    <row r="86" spans="1:37">
      <c r="A86" s="32" t="s">
        <v>853</v>
      </c>
      <c r="B86" s="32" t="s">
        <v>3548</v>
      </c>
      <c r="C86" s="32" t="s">
        <v>3545</v>
      </c>
      <c r="E86" s="34" t="s">
        <v>6050</v>
      </c>
      <c r="F86" s="32" t="s">
        <v>3535</v>
      </c>
      <c r="G86" s="34" t="s">
        <v>3550</v>
      </c>
      <c r="H86" s="7" t="s">
        <v>3842</v>
      </c>
      <c r="I86" s="32" t="s">
        <v>3537</v>
      </c>
      <c r="J86" s="34" t="s">
        <v>3538</v>
      </c>
      <c r="L86" s="7" t="s">
        <v>7619</v>
      </c>
      <c r="N86" s="32" t="s">
        <v>3539</v>
      </c>
      <c r="O86" s="36" t="s">
        <v>5292</v>
      </c>
      <c r="Q86" s="5" t="s">
        <v>5492</v>
      </c>
      <c r="R86" s="5" t="s">
        <v>3548</v>
      </c>
      <c r="S86" s="6">
        <v>2359</v>
      </c>
      <c r="T86" s="6">
        <v>2359</v>
      </c>
      <c r="U86" s="6">
        <v>0</v>
      </c>
      <c r="V86" s="7">
        <v>44851</v>
      </c>
      <c r="W86" s="7" t="s">
        <v>3811</v>
      </c>
      <c r="X86" s="7">
        <v>45030</v>
      </c>
      <c r="Y86" s="5" t="s">
        <v>4046</v>
      </c>
      <c r="Z86" s="5" t="s">
        <v>3811</v>
      </c>
      <c r="AA86" s="6">
        <v>2359</v>
      </c>
      <c r="AB86" s="7" t="s">
        <v>4182</v>
      </c>
      <c r="AC86" s="7" t="str">
        <f>A86&amp;COUNTIF($A$2:A86,A86)</f>
        <v>100HP190-62001</v>
      </c>
      <c r="AD86" s="7">
        <v>44712</v>
      </c>
      <c r="AE86" s="7" t="s">
        <v>3811</v>
      </c>
      <c r="AF86" s="7" t="s">
        <v>3811</v>
      </c>
      <c r="AG86" s="5">
        <v>84</v>
      </c>
      <c r="AH86" s="5">
        <v>56</v>
      </c>
      <c r="AI86" s="5">
        <v>14</v>
      </c>
      <c r="AJ86" s="5">
        <v>2599</v>
      </c>
      <c r="AK86" s="5" t="str">
        <f t="shared" ca="1" si="1"/>
        <v>run complete</v>
      </c>
    </row>
    <row r="87" spans="1:37">
      <c r="A87" s="32" t="s">
        <v>868</v>
      </c>
      <c r="B87" s="32">
        <v>6987</v>
      </c>
      <c r="C87" s="32" t="s">
        <v>869</v>
      </c>
      <c r="E87" s="34">
        <v>24532</v>
      </c>
      <c r="G87" s="34">
        <v>42500</v>
      </c>
      <c r="H87" s="7">
        <v>44770</v>
      </c>
      <c r="I87" s="32" t="s">
        <v>3670</v>
      </c>
      <c r="L87" s="7">
        <v>44950</v>
      </c>
      <c r="P87" s="32" t="s">
        <v>3741</v>
      </c>
      <c r="Q87" s="5" t="s">
        <v>894</v>
      </c>
      <c r="R87" s="5" t="s">
        <v>4186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3811</v>
      </c>
      <c r="X87" s="7">
        <v>44950</v>
      </c>
      <c r="Y87" s="5" t="s">
        <v>4046</v>
      </c>
      <c r="Z87" s="5" t="s">
        <v>3811</v>
      </c>
      <c r="AA87" s="6">
        <v>24532</v>
      </c>
      <c r="AB87" s="7" t="s">
        <v>4187</v>
      </c>
      <c r="AC87" s="7" t="str">
        <f>A87&amp;COUNTIF($A$2:A87,A87)</f>
        <v>100HP256-50001</v>
      </c>
      <c r="AD87" s="7">
        <v>44664</v>
      </c>
      <c r="AE87" s="7" t="s">
        <v>3811</v>
      </c>
      <c r="AF87" s="7" t="s">
        <v>3811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t="shared" ca="1" si="1"/>
        <v>run complete</v>
      </c>
    </row>
    <row r="88" spans="1:37">
      <c r="A88" s="32" t="s">
        <v>891</v>
      </c>
      <c r="B88" s="32">
        <v>7111</v>
      </c>
      <c r="C88" s="32" t="s">
        <v>3744</v>
      </c>
      <c r="E88" s="34">
        <v>1514</v>
      </c>
      <c r="G88" s="34">
        <v>3000</v>
      </c>
      <c r="H88" s="7">
        <v>44819</v>
      </c>
      <c r="I88" s="32" t="s">
        <v>3670</v>
      </c>
      <c r="L88" s="7">
        <v>44999</v>
      </c>
      <c r="P88" s="32" t="s">
        <v>5428</v>
      </c>
      <c r="Q88" s="5" t="s">
        <v>894</v>
      </c>
      <c r="R88" s="5" t="s">
        <v>4191</v>
      </c>
      <c r="S88" s="6">
        <v>1514</v>
      </c>
      <c r="T88" s="6">
        <v>1514</v>
      </c>
      <c r="U88" s="6">
        <v>0</v>
      </c>
      <c r="V88" s="7">
        <v>44819</v>
      </c>
      <c r="W88" s="7" t="s">
        <v>3811</v>
      </c>
      <c r="X88" s="7">
        <v>44999</v>
      </c>
      <c r="Y88" s="5" t="s">
        <v>4046</v>
      </c>
      <c r="Z88" s="5" t="s">
        <v>3811</v>
      </c>
      <c r="AA88" s="6">
        <v>1514</v>
      </c>
      <c r="AB88" s="7" t="s">
        <v>4192</v>
      </c>
      <c r="AC88" s="7" t="str">
        <f>A88&amp;COUNTIF($A$2:A88,A88)</f>
        <v>100HP290-62001</v>
      </c>
      <c r="AD88" s="7">
        <v>44795</v>
      </c>
      <c r="AE88" s="7" t="s">
        <v>3811</v>
      </c>
      <c r="AF88" s="7" t="s">
        <v>3811</v>
      </c>
      <c r="AG88" s="5">
        <v>140</v>
      </c>
      <c r="AH88" s="5">
        <v>14</v>
      </c>
      <c r="AI88" s="5">
        <v>14</v>
      </c>
      <c r="AJ88" s="5">
        <v>3000</v>
      </c>
      <c r="AK88" s="5" t="str">
        <f t="shared" ca="1" si="1"/>
        <v>run complete</v>
      </c>
    </row>
    <row r="89" spans="1:37">
      <c r="A89" s="32" t="s">
        <v>3745</v>
      </c>
      <c r="B89" s="32">
        <v>7058</v>
      </c>
      <c r="C89" s="32" t="s">
        <v>898</v>
      </c>
      <c r="E89" s="34">
        <v>3537</v>
      </c>
      <c r="G89" s="34">
        <v>3000</v>
      </c>
      <c r="H89" s="7">
        <v>44838</v>
      </c>
      <c r="I89" s="32" t="s">
        <v>3670</v>
      </c>
      <c r="L89" s="7">
        <v>45019</v>
      </c>
      <c r="P89" s="32" t="s">
        <v>3746</v>
      </c>
      <c r="Q89" s="5" t="s">
        <v>894</v>
      </c>
      <c r="R89" s="5" t="s">
        <v>4145</v>
      </c>
      <c r="S89" s="6">
        <v>3537</v>
      </c>
      <c r="T89" s="6">
        <v>3537</v>
      </c>
      <c r="U89" s="6">
        <v>0</v>
      </c>
      <c r="V89" s="7">
        <v>44838</v>
      </c>
      <c r="W89" s="7" t="s">
        <v>3811</v>
      </c>
      <c r="X89" s="7">
        <v>45019</v>
      </c>
      <c r="Y89" s="5" t="s">
        <v>4046</v>
      </c>
      <c r="Z89" s="5" t="s">
        <v>3811</v>
      </c>
      <c r="AA89" s="6">
        <v>3537</v>
      </c>
      <c r="AB89" s="7" t="s">
        <v>4193</v>
      </c>
      <c r="AC89" s="7" t="str">
        <f>A89&amp;COUNTIF($A$2:A89,A89)</f>
        <v>100HP302-62001</v>
      </c>
      <c r="AD89" s="7">
        <v>44734</v>
      </c>
      <c r="AE89" s="7" t="s">
        <v>3811</v>
      </c>
      <c r="AF89" s="7" t="s">
        <v>3811</v>
      </c>
      <c r="AG89" s="5">
        <v>140</v>
      </c>
      <c r="AH89" s="5">
        <v>14</v>
      </c>
      <c r="AI89" s="5">
        <v>14</v>
      </c>
      <c r="AJ89" s="5">
        <v>3000</v>
      </c>
      <c r="AK89" s="5" t="str">
        <f t="shared" ca="1" si="1"/>
        <v>run complete</v>
      </c>
    </row>
    <row r="90" spans="1:37">
      <c r="A90" s="32" t="s">
        <v>903</v>
      </c>
      <c r="B90" s="32">
        <v>6982</v>
      </c>
      <c r="C90" s="32" t="s">
        <v>3909</v>
      </c>
      <c r="E90" s="34">
        <v>804</v>
      </c>
      <c r="F90" s="32" t="s">
        <v>3906</v>
      </c>
      <c r="G90" s="34">
        <v>700</v>
      </c>
      <c r="H90" s="7">
        <v>44757</v>
      </c>
      <c r="I90" s="32" t="s">
        <v>3670</v>
      </c>
      <c r="L90" s="7">
        <v>44941</v>
      </c>
      <c r="N90" s="32">
        <v>3</v>
      </c>
      <c r="O90" s="36">
        <v>6.41</v>
      </c>
      <c r="Q90" s="5" t="s">
        <v>3907</v>
      </c>
      <c r="R90" s="5" t="s">
        <v>4137</v>
      </c>
      <c r="S90" s="6">
        <v>804</v>
      </c>
      <c r="T90" s="6">
        <v>804</v>
      </c>
      <c r="U90" s="6">
        <v>0</v>
      </c>
      <c r="V90" s="7">
        <v>44757</v>
      </c>
      <c r="W90" s="7" t="s">
        <v>3811</v>
      </c>
      <c r="X90" s="7">
        <v>44941</v>
      </c>
      <c r="Y90" s="5" t="s">
        <v>4046</v>
      </c>
      <c r="Z90" s="5" t="s">
        <v>3811</v>
      </c>
      <c r="AA90" s="6">
        <v>804</v>
      </c>
      <c r="AB90" s="7" t="s">
        <v>4194</v>
      </c>
      <c r="AC90" s="7" t="str">
        <f>A90&amp;COUNTIF($A$2:A90,A90)</f>
        <v>100HP336-50001</v>
      </c>
      <c r="AD90" s="7">
        <v>44658</v>
      </c>
      <c r="AE90" s="7" t="s">
        <v>3811</v>
      </c>
      <c r="AF90" s="7" t="s">
        <v>3811</v>
      </c>
      <c r="AG90" s="5">
        <v>84</v>
      </c>
      <c r="AH90" s="5">
        <v>14</v>
      </c>
      <c r="AI90" s="5">
        <v>14</v>
      </c>
      <c r="AJ90" s="5">
        <v>700</v>
      </c>
      <c r="AK90" s="5" t="str">
        <f t="shared" ca="1" si="1"/>
        <v>run complete</v>
      </c>
    </row>
    <row r="91" spans="1:37">
      <c r="A91" s="32" t="s">
        <v>906</v>
      </c>
      <c r="B91" s="32">
        <v>6982</v>
      </c>
      <c r="C91" s="32" t="s">
        <v>3909</v>
      </c>
      <c r="E91" s="34">
        <v>1757</v>
      </c>
      <c r="F91" s="32" t="s">
        <v>3906</v>
      </c>
      <c r="G91" s="34">
        <v>1500</v>
      </c>
      <c r="H91" s="7">
        <v>44757</v>
      </c>
      <c r="I91" s="32" t="s">
        <v>3670</v>
      </c>
      <c r="L91" s="7">
        <v>44941</v>
      </c>
      <c r="N91" s="32">
        <v>3</v>
      </c>
      <c r="O91" s="36">
        <v>6.41</v>
      </c>
      <c r="Q91" s="5" t="s">
        <v>3907</v>
      </c>
      <c r="R91" s="5" t="s">
        <v>4137</v>
      </c>
      <c r="S91" s="6">
        <v>1757</v>
      </c>
      <c r="T91" s="6">
        <v>1757</v>
      </c>
      <c r="U91" s="6">
        <v>0</v>
      </c>
      <c r="V91" s="7">
        <v>44757</v>
      </c>
      <c r="W91" s="7" t="s">
        <v>3811</v>
      </c>
      <c r="X91" s="7">
        <v>44941</v>
      </c>
      <c r="Y91" s="5" t="s">
        <v>4046</v>
      </c>
      <c r="Z91" s="5" t="s">
        <v>3811</v>
      </c>
      <c r="AA91" s="6">
        <v>1757</v>
      </c>
      <c r="AB91" s="7" t="s">
        <v>4195</v>
      </c>
      <c r="AC91" s="7" t="str">
        <f>A91&amp;COUNTIF($A$2:A91,A91)</f>
        <v>100HP336-62001</v>
      </c>
      <c r="AD91" s="7">
        <v>44658</v>
      </c>
      <c r="AE91" s="7" t="s">
        <v>3811</v>
      </c>
      <c r="AF91" s="7" t="s">
        <v>3811</v>
      </c>
      <c r="AG91" s="5">
        <v>84</v>
      </c>
      <c r="AH91" s="5">
        <v>14</v>
      </c>
      <c r="AI91" s="5">
        <v>14</v>
      </c>
      <c r="AJ91" s="5">
        <v>1500</v>
      </c>
      <c r="AK91" s="5" t="str">
        <f t="shared" ca="1" si="1"/>
        <v>run complete</v>
      </c>
    </row>
    <row r="92" spans="1:37">
      <c r="A92" s="32" t="s">
        <v>911</v>
      </c>
      <c r="B92" s="32">
        <v>7057</v>
      </c>
      <c r="C92" s="32" t="s">
        <v>912</v>
      </c>
      <c r="E92" s="34">
        <v>500</v>
      </c>
      <c r="G92" s="34">
        <v>500</v>
      </c>
      <c r="H92" s="7">
        <v>44910</v>
      </c>
      <c r="I92" s="32" t="s">
        <v>3670</v>
      </c>
      <c r="P92" s="32" t="s">
        <v>3747</v>
      </c>
      <c r="Q92" s="5" t="s">
        <v>894</v>
      </c>
      <c r="R92" s="5" t="s">
        <v>4142</v>
      </c>
      <c r="S92" s="6">
        <v>500</v>
      </c>
      <c r="T92" s="6">
        <v>500</v>
      </c>
      <c r="U92" s="6">
        <v>0</v>
      </c>
      <c r="V92" s="7">
        <v>44910</v>
      </c>
      <c r="W92" s="7" t="s">
        <v>3811</v>
      </c>
      <c r="X92" s="7" t="s">
        <v>3811</v>
      </c>
      <c r="Y92" s="5" t="s">
        <v>4046</v>
      </c>
      <c r="Z92" s="5" t="s">
        <v>3811</v>
      </c>
      <c r="AA92" s="6">
        <v>500</v>
      </c>
      <c r="AB92" s="7" t="s">
        <v>4196</v>
      </c>
      <c r="AC92" s="7" t="str">
        <f>A92&amp;COUNTIF($A$2:A92,A92)</f>
        <v>100HP340-50001</v>
      </c>
      <c r="AD92" s="7">
        <v>44734</v>
      </c>
      <c r="AE92" s="7" t="s">
        <v>3811</v>
      </c>
      <c r="AF92" s="7" t="s">
        <v>3811</v>
      </c>
      <c r="AG92" s="5">
        <v>140</v>
      </c>
      <c r="AH92" s="5">
        <v>14</v>
      </c>
      <c r="AI92" s="5">
        <v>14</v>
      </c>
      <c r="AJ92" s="5">
        <v>500</v>
      </c>
      <c r="AK92" s="5" t="str">
        <f t="shared" ca="1" si="1"/>
        <v>run complete</v>
      </c>
    </row>
    <row r="93" spans="1:37">
      <c r="A93" s="32" t="s">
        <v>914</v>
      </c>
      <c r="B93" s="32">
        <v>7057</v>
      </c>
      <c r="C93" s="32" t="s">
        <v>912</v>
      </c>
      <c r="E93" s="34">
        <v>2500</v>
      </c>
      <c r="G93" s="34">
        <v>2500</v>
      </c>
      <c r="H93" s="7">
        <v>44910</v>
      </c>
      <c r="I93" s="32" t="s">
        <v>3670</v>
      </c>
      <c r="P93" s="32" t="s">
        <v>3748</v>
      </c>
      <c r="Q93" s="5" t="s">
        <v>894</v>
      </c>
      <c r="R93" s="5" t="s">
        <v>4142</v>
      </c>
      <c r="S93" s="6">
        <v>2500</v>
      </c>
      <c r="T93" s="6">
        <v>2500</v>
      </c>
      <c r="U93" s="6">
        <v>0</v>
      </c>
      <c r="V93" s="7">
        <v>44910</v>
      </c>
      <c r="W93" s="7" t="s">
        <v>3811</v>
      </c>
      <c r="X93" s="7" t="s">
        <v>3811</v>
      </c>
      <c r="Y93" s="5" t="s">
        <v>4046</v>
      </c>
      <c r="Z93" s="5" t="s">
        <v>3811</v>
      </c>
      <c r="AA93" s="6">
        <v>2500</v>
      </c>
      <c r="AB93" s="7" t="s">
        <v>4197</v>
      </c>
      <c r="AC93" s="7" t="str">
        <f>A93&amp;COUNTIF($A$2:A93,A93)</f>
        <v>100HP340-62001</v>
      </c>
      <c r="AD93" s="7">
        <v>44734</v>
      </c>
      <c r="AE93" s="7" t="s">
        <v>3811</v>
      </c>
      <c r="AF93" s="7" t="s">
        <v>3811</v>
      </c>
      <c r="AG93" s="5">
        <v>140</v>
      </c>
      <c r="AH93" s="5">
        <v>14</v>
      </c>
      <c r="AI93" s="5">
        <v>14</v>
      </c>
      <c r="AJ93" s="5">
        <v>2500</v>
      </c>
      <c r="AK93" s="5" t="str">
        <f t="shared" ca="1" si="1"/>
        <v>run complete</v>
      </c>
    </row>
    <row r="94" spans="1:37">
      <c r="A94" s="32" t="s">
        <v>936</v>
      </c>
      <c r="B94" s="32">
        <v>7059</v>
      </c>
      <c r="C94" s="32" t="s">
        <v>937</v>
      </c>
      <c r="E94" s="34">
        <v>1251</v>
      </c>
      <c r="G94" s="34">
        <v>1200</v>
      </c>
      <c r="H94" s="7">
        <v>44820</v>
      </c>
      <c r="I94" s="32" t="s">
        <v>3670</v>
      </c>
      <c r="L94" s="7">
        <v>45003</v>
      </c>
      <c r="P94" s="32" t="s">
        <v>3749</v>
      </c>
      <c r="Q94" s="5" t="s">
        <v>894</v>
      </c>
      <c r="R94" s="5" t="s">
        <v>4198</v>
      </c>
      <c r="S94" s="6">
        <v>1251</v>
      </c>
      <c r="T94" s="6">
        <v>1251</v>
      </c>
      <c r="U94" s="6">
        <v>0</v>
      </c>
      <c r="V94" s="7">
        <v>44820</v>
      </c>
      <c r="W94" s="7" t="s">
        <v>3811</v>
      </c>
      <c r="X94" s="7">
        <v>45003</v>
      </c>
      <c r="Y94" s="5" t="s">
        <v>4046</v>
      </c>
      <c r="Z94" s="5" t="s">
        <v>3811</v>
      </c>
      <c r="AA94" s="6">
        <v>1251</v>
      </c>
      <c r="AB94" s="7" t="s">
        <v>4199</v>
      </c>
      <c r="AC94" s="7" t="str">
        <f>A94&amp;COUNTIF($A$2:A94,A94)</f>
        <v>100HP370-50001</v>
      </c>
      <c r="AD94" s="7">
        <v>44734</v>
      </c>
      <c r="AE94" s="7" t="s">
        <v>3811</v>
      </c>
      <c r="AF94" s="7" t="s">
        <v>3811</v>
      </c>
      <c r="AG94" s="5">
        <v>140</v>
      </c>
      <c r="AH94" s="5">
        <v>14</v>
      </c>
      <c r="AI94" s="5">
        <v>14</v>
      </c>
      <c r="AJ94" s="5">
        <v>1200</v>
      </c>
      <c r="AK94" s="5" t="str">
        <f t="shared" ca="1" si="1"/>
        <v>run complete</v>
      </c>
    </row>
    <row r="95" spans="1:37">
      <c r="A95" s="32" t="s">
        <v>938</v>
      </c>
      <c r="B95" s="32">
        <v>7059</v>
      </c>
      <c r="C95" s="32" t="s">
        <v>937</v>
      </c>
      <c r="E95" s="34">
        <v>1691</v>
      </c>
      <c r="G95" s="34">
        <v>1800</v>
      </c>
      <c r="H95" s="7">
        <v>44820</v>
      </c>
      <c r="I95" s="32" t="s">
        <v>3670</v>
      </c>
      <c r="L95" s="7">
        <v>45003</v>
      </c>
      <c r="P95" s="32" t="s">
        <v>5320</v>
      </c>
      <c r="Q95" s="5" t="s">
        <v>894</v>
      </c>
      <c r="R95" s="5" t="s">
        <v>4198</v>
      </c>
      <c r="S95" s="6">
        <v>1691</v>
      </c>
      <c r="T95" s="6">
        <v>1691</v>
      </c>
      <c r="U95" s="6">
        <v>0</v>
      </c>
      <c r="V95" s="7">
        <v>44820</v>
      </c>
      <c r="W95" s="7" t="s">
        <v>3811</v>
      </c>
      <c r="X95" s="7">
        <v>45003</v>
      </c>
      <c r="Y95" s="5" t="s">
        <v>4046</v>
      </c>
      <c r="Z95" s="5" t="s">
        <v>3811</v>
      </c>
      <c r="AA95" s="6">
        <v>1691</v>
      </c>
      <c r="AB95" s="7" t="s">
        <v>4200</v>
      </c>
      <c r="AC95" s="7" t="str">
        <f>A95&amp;COUNTIF($A$2:A95,A95)</f>
        <v>100HP370-62001</v>
      </c>
      <c r="AD95" s="7">
        <v>44734</v>
      </c>
      <c r="AE95" s="7" t="s">
        <v>3811</v>
      </c>
      <c r="AF95" s="7" t="s">
        <v>3811</v>
      </c>
      <c r="AG95" s="5">
        <v>140</v>
      </c>
      <c r="AH95" s="5">
        <v>14</v>
      </c>
      <c r="AI95" s="5">
        <v>14</v>
      </c>
      <c r="AJ95" s="5">
        <v>1800</v>
      </c>
      <c r="AK95" s="5" t="str">
        <f t="shared" ca="1" si="1"/>
        <v>run complete</v>
      </c>
    </row>
    <row r="96" spans="1:37">
      <c r="A96" s="32" t="s">
        <v>939</v>
      </c>
      <c r="B96" s="32">
        <v>6876</v>
      </c>
      <c r="C96" s="32" t="s">
        <v>3672</v>
      </c>
      <c r="E96" s="34">
        <v>10448</v>
      </c>
      <c r="F96" s="32" t="s">
        <v>3673</v>
      </c>
      <c r="G96" s="34">
        <v>10000</v>
      </c>
      <c r="H96" s="7">
        <v>44780</v>
      </c>
      <c r="I96" s="32" t="s">
        <v>3670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3674</v>
      </c>
      <c r="R96" s="5" t="s">
        <v>4201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3811</v>
      </c>
      <c r="X96" s="7">
        <v>45041</v>
      </c>
      <c r="Y96" s="5" t="s">
        <v>4046</v>
      </c>
      <c r="Z96" s="5" t="s">
        <v>3811</v>
      </c>
      <c r="AA96" s="6">
        <v>10000</v>
      </c>
      <c r="AB96" s="7" t="s">
        <v>4202</v>
      </c>
      <c r="AC96" s="7" t="str">
        <f>A96&amp;COUNTIF($A$2:A96,A96)</f>
        <v>100HP372-50001</v>
      </c>
      <c r="AD96" s="7">
        <v>44498</v>
      </c>
      <c r="AE96" s="7" t="s">
        <v>3811</v>
      </c>
      <c r="AF96" s="7" t="s">
        <v>3811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t="shared" ca="1" si="1"/>
        <v>run complete</v>
      </c>
    </row>
    <row r="97" spans="1:37">
      <c r="A97" s="32" t="s">
        <v>943</v>
      </c>
      <c r="B97" s="32">
        <v>6885</v>
      </c>
      <c r="C97" s="32" t="s">
        <v>3676</v>
      </c>
      <c r="E97" s="34">
        <v>1021</v>
      </c>
      <c r="F97" s="32" t="s">
        <v>3673</v>
      </c>
      <c r="G97" s="34">
        <v>4000</v>
      </c>
      <c r="H97" s="7">
        <v>44651</v>
      </c>
      <c r="I97" s="32" t="s">
        <v>3670</v>
      </c>
      <c r="L97" s="7">
        <v>44930</v>
      </c>
      <c r="M97" s="34">
        <v>21</v>
      </c>
      <c r="N97" s="32">
        <v>3</v>
      </c>
      <c r="O97" s="36">
        <v>6.01</v>
      </c>
      <c r="Q97" s="5" t="s">
        <v>3674</v>
      </c>
      <c r="R97" s="5" t="s">
        <v>4205</v>
      </c>
      <c r="S97" s="6">
        <v>1021</v>
      </c>
      <c r="T97" s="6">
        <v>1000</v>
      </c>
      <c r="U97" s="6">
        <v>0</v>
      </c>
      <c r="V97" s="7">
        <v>44651</v>
      </c>
      <c r="W97" s="7" t="s">
        <v>3811</v>
      </c>
      <c r="X97" s="7">
        <v>44930</v>
      </c>
      <c r="Y97" s="5" t="s">
        <v>4046</v>
      </c>
      <c r="Z97" s="5" t="s">
        <v>3811</v>
      </c>
      <c r="AA97" s="6">
        <v>1000</v>
      </c>
      <c r="AB97" s="7" t="s">
        <v>4206</v>
      </c>
      <c r="AC97" s="7" t="str">
        <f>A97&amp;COUNTIF($A$2:A97,A97)</f>
        <v>100HP375-50001</v>
      </c>
      <c r="AD97" s="7">
        <v>44533</v>
      </c>
      <c r="AE97" s="7" t="s">
        <v>3811</v>
      </c>
      <c r="AF97" s="7" t="s">
        <v>3811</v>
      </c>
      <c r="AG97" s="5">
        <v>154</v>
      </c>
      <c r="AH97" s="5">
        <v>70</v>
      </c>
      <c r="AI97" s="5">
        <v>14</v>
      </c>
      <c r="AJ97" s="5">
        <v>4000</v>
      </c>
      <c r="AK97" s="5" t="str">
        <f t="shared" ca="1" si="1"/>
        <v>run complete</v>
      </c>
    </row>
    <row r="98" spans="1:37">
      <c r="A98" s="32" t="s">
        <v>3677</v>
      </c>
      <c r="B98" s="32">
        <v>6885</v>
      </c>
      <c r="C98" s="32" t="s">
        <v>3676</v>
      </c>
      <c r="D98" s="32" t="s">
        <v>3675</v>
      </c>
      <c r="E98" s="34">
        <v>499</v>
      </c>
      <c r="F98" s="32" t="s">
        <v>3673</v>
      </c>
      <c r="G98" s="34">
        <v>1000</v>
      </c>
      <c r="H98" s="7">
        <v>44651</v>
      </c>
      <c r="I98" s="32" t="s">
        <v>3670</v>
      </c>
      <c r="L98" s="7">
        <v>45041</v>
      </c>
      <c r="M98" s="34">
        <v>21</v>
      </c>
      <c r="N98" s="32">
        <v>3</v>
      </c>
      <c r="O98" s="36">
        <v>6.01</v>
      </c>
      <c r="Q98" s="5" t="s">
        <v>3674</v>
      </c>
      <c r="R98" s="5" t="s">
        <v>4205</v>
      </c>
      <c r="S98" s="6">
        <v>499</v>
      </c>
      <c r="T98" s="6">
        <v>478</v>
      </c>
      <c r="U98" s="6">
        <v>0</v>
      </c>
      <c r="V98" s="7">
        <v>44651</v>
      </c>
      <c r="W98" s="7" t="s">
        <v>3811</v>
      </c>
      <c r="X98" s="7">
        <v>45041</v>
      </c>
      <c r="Y98" s="5" t="s">
        <v>4046</v>
      </c>
      <c r="Z98" s="5" t="s">
        <v>3811</v>
      </c>
      <c r="AA98" s="6">
        <v>478</v>
      </c>
      <c r="AB98" s="7" t="s">
        <v>6231</v>
      </c>
      <c r="AC98" s="7" t="str">
        <f>A98&amp;COUNTIF($A$2:A98,A98)</f>
        <v>100HP375-62001</v>
      </c>
      <c r="AD98" s="7">
        <v>44533</v>
      </c>
      <c r="AE98" s="7" t="s">
        <v>3811</v>
      </c>
      <c r="AF98" s="7" t="s">
        <v>3811</v>
      </c>
      <c r="AG98" s="5">
        <v>154</v>
      </c>
      <c r="AH98" s="5">
        <v>70</v>
      </c>
      <c r="AI98" s="5">
        <v>14</v>
      </c>
      <c r="AJ98" s="5">
        <v>1000</v>
      </c>
      <c r="AK98" s="5" t="str">
        <f t="shared" ca="1" si="1"/>
        <v>run complete</v>
      </c>
    </row>
    <row r="99" spans="1:37">
      <c r="A99" s="32" t="s">
        <v>3677</v>
      </c>
      <c r="B99" s="32">
        <v>6961</v>
      </c>
      <c r="C99" s="32" t="s">
        <v>3676</v>
      </c>
      <c r="D99" s="32" t="s">
        <v>3675</v>
      </c>
      <c r="E99" s="34">
        <v>1201</v>
      </c>
      <c r="F99" s="32" t="s">
        <v>3673</v>
      </c>
      <c r="G99" s="34">
        <v>2500</v>
      </c>
      <c r="H99" s="7">
        <v>44781</v>
      </c>
      <c r="I99" s="32" t="s">
        <v>3670</v>
      </c>
      <c r="L99" s="7">
        <v>45041</v>
      </c>
      <c r="N99" s="32">
        <v>3</v>
      </c>
      <c r="O99" s="36">
        <v>6.96</v>
      </c>
      <c r="Q99" s="5" t="s">
        <v>3674</v>
      </c>
      <c r="R99" s="5" t="s">
        <v>4207</v>
      </c>
      <c r="S99" s="6">
        <v>1201</v>
      </c>
      <c r="T99" s="6">
        <v>1201</v>
      </c>
      <c r="U99" s="6">
        <v>0</v>
      </c>
      <c r="V99" s="7">
        <v>44781</v>
      </c>
      <c r="W99" s="7" t="s">
        <v>3811</v>
      </c>
      <c r="X99" s="7">
        <v>45041</v>
      </c>
      <c r="Y99" s="5" t="s">
        <v>4046</v>
      </c>
      <c r="Z99" s="5" t="s">
        <v>3811</v>
      </c>
      <c r="AA99" s="6">
        <v>1201</v>
      </c>
      <c r="AB99" s="7" t="s">
        <v>4208</v>
      </c>
      <c r="AC99" s="7" t="str">
        <f>A99&amp;COUNTIF($A$2:A99,A99)</f>
        <v>100HP375-62002</v>
      </c>
      <c r="AD99" s="7">
        <v>44641</v>
      </c>
      <c r="AE99" s="7" t="s">
        <v>3811</v>
      </c>
      <c r="AF99" s="7" t="s">
        <v>3811</v>
      </c>
      <c r="AG99" s="5">
        <v>154</v>
      </c>
      <c r="AH99" s="5">
        <v>70</v>
      </c>
      <c r="AI99" s="5">
        <v>14</v>
      </c>
      <c r="AJ99" s="5">
        <v>2500</v>
      </c>
      <c r="AK99" s="5" t="str">
        <f t="shared" ca="1" si="1"/>
        <v>run complete</v>
      </c>
    </row>
    <row r="100" spans="1:37">
      <c r="A100" s="32" t="s">
        <v>952</v>
      </c>
      <c r="B100" s="32">
        <v>6889</v>
      </c>
      <c r="C100" s="32" t="s">
        <v>953</v>
      </c>
      <c r="E100" s="34">
        <v>673</v>
      </c>
      <c r="G100" s="34">
        <v>2000</v>
      </c>
      <c r="H100" s="7">
        <v>44634</v>
      </c>
      <c r="I100" s="32" t="s">
        <v>3670</v>
      </c>
      <c r="L100" s="7">
        <v>2958465</v>
      </c>
      <c r="M100" s="34">
        <v>673</v>
      </c>
      <c r="P100" s="32" t="s">
        <v>4209</v>
      </c>
      <c r="Q100" s="5" t="s">
        <v>894</v>
      </c>
      <c r="R100" s="5" t="s">
        <v>4210</v>
      </c>
      <c r="S100" s="6">
        <v>673</v>
      </c>
      <c r="T100" s="6">
        <v>0</v>
      </c>
      <c r="U100" s="6">
        <v>0</v>
      </c>
      <c r="V100" s="7">
        <v>44634</v>
      </c>
      <c r="W100" s="7" t="s">
        <v>3811</v>
      </c>
      <c r="X100" s="7">
        <v>2958465</v>
      </c>
      <c r="Y100" s="5" t="s">
        <v>4046</v>
      </c>
      <c r="Z100" s="5" t="s">
        <v>3811</v>
      </c>
      <c r="AA100" s="6">
        <v>0</v>
      </c>
      <c r="AB100" s="7" t="s">
        <v>4211</v>
      </c>
      <c r="AC100" s="7" t="str">
        <f>A100&amp;COUNTIF($A$2:A100,A100)</f>
        <v>100HP393-50001</v>
      </c>
      <c r="AD100" s="7">
        <v>44550</v>
      </c>
      <c r="AE100" s="7" t="s">
        <v>3811</v>
      </c>
      <c r="AF100" s="7" t="s">
        <v>3811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t="shared" ca="1" si="1"/>
        <v>run complete</v>
      </c>
    </row>
    <row r="101" spans="1:37">
      <c r="A101" s="32" t="s">
        <v>972</v>
      </c>
      <c r="B101" s="32">
        <v>7177</v>
      </c>
      <c r="C101" s="32" t="s">
        <v>3551</v>
      </c>
      <c r="E101" s="34" t="s">
        <v>5293</v>
      </c>
      <c r="F101" s="32" t="s">
        <v>5566</v>
      </c>
      <c r="G101" s="34" t="s">
        <v>3536</v>
      </c>
      <c r="H101" s="7" t="s">
        <v>3552</v>
      </c>
      <c r="I101" s="32" t="s">
        <v>3537</v>
      </c>
      <c r="J101" s="34" t="s">
        <v>3538</v>
      </c>
      <c r="L101" s="7" t="s">
        <v>5294</v>
      </c>
      <c r="N101" s="32" t="s">
        <v>3539</v>
      </c>
      <c r="O101" s="36" t="s">
        <v>3553</v>
      </c>
      <c r="Q101" s="5" t="s">
        <v>5493</v>
      </c>
      <c r="R101" s="5" t="s">
        <v>6052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3811</v>
      </c>
      <c r="X101" s="7">
        <v>44938</v>
      </c>
      <c r="Y101" s="5" t="s">
        <v>4046</v>
      </c>
      <c r="Z101" s="5" t="s">
        <v>3811</v>
      </c>
      <c r="AA101" s="6">
        <v>4068</v>
      </c>
      <c r="AB101" s="7" t="s">
        <v>6053</v>
      </c>
      <c r="AC101" s="7" t="str">
        <f>A101&amp;COUNTIF($A$2:A101,A101)</f>
        <v>100HP451-50001</v>
      </c>
      <c r="AD101" s="7">
        <v>44844</v>
      </c>
      <c r="AE101" s="7" t="s">
        <v>3811</v>
      </c>
      <c r="AF101" s="7" t="s">
        <v>3811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t="shared" ca="1" si="1"/>
        <v>run complete</v>
      </c>
    </row>
    <row r="102" spans="1:37">
      <c r="A102" s="32" t="s">
        <v>990</v>
      </c>
      <c r="B102" s="32">
        <v>7024</v>
      </c>
      <c r="C102" s="32" t="s">
        <v>991</v>
      </c>
      <c r="E102" s="34">
        <v>2757</v>
      </c>
      <c r="F102" s="32" t="s">
        <v>3669</v>
      </c>
      <c r="G102" s="34">
        <v>2500</v>
      </c>
      <c r="I102" s="32" t="s">
        <v>3670</v>
      </c>
      <c r="L102" s="7">
        <v>45082</v>
      </c>
      <c r="N102" s="32">
        <v>3</v>
      </c>
      <c r="O102" s="36">
        <v>3.68</v>
      </c>
      <c r="Q102" s="5" t="s">
        <v>3665</v>
      </c>
      <c r="R102" s="5" t="s">
        <v>4214</v>
      </c>
      <c r="S102" s="6">
        <v>2757</v>
      </c>
      <c r="T102" s="6">
        <v>2757</v>
      </c>
      <c r="U102" s="6">
        <v>0</v>
      </c>
      <c r="V102" s="7" t="s">
        <v>3811</v>
      </c>
      <c r="W102" s="7" t="s">
        <v>3811</v>
      </c>
      <c r="X102" s="7">
        <v>45082</v>
      </c>
      <c r="Y102" s="5" t="s">
        <v>4046</v>
      </c>
      <c r="Z102" s="5" t="s">
        <v>3811</v>
      </c>
      <c r="AA102" s="6">
        <v>2757</v>
      </c>
      <c r="AB102" s="7" t="s">
        <v>4215</v>
      </c>
      <c r="AC102" s="7" t="str">
        <f>A102&amp;COUNTIF($A$2:A102,A102)</f>
        <v>100HP548-50001</v>
      </c>
      <c r="AD102" s="7">
        <v>44712</v>
      </c>
      <c r="AE102" s="7" t="s">
        <v>3811</v>
      </c>
      <c r="AF102" s="7" t="s">
        <v>3811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t="shared" ca="1" si="1"/>
        <v>run complete</v>
      </c>
    </row>
    <row r="103" spans="1:37">
      <c r="A103" s="32" t="s">
        <v>994</v>
      </c>
      <c r="B103" s="32">
        <v>7024</v>
      </c>
      <c r="C103" s="32" t="s">
        <v>991</v>
      </c>
      <c r="E103" s="34">
        <v>11265</v>
      </c>
      <c r="F103" s="32" t="s">
        <v>3669</v>
      </c>
      <c r="G103" s="34">
        <v>7500</v>
      </c>
      <c r="I103" s="32" t="s">
        <v>3670</v>
      </c>
      <c r="L103" s="7">
        <v>45082</v>
      </c>
      <c r="N103" s="32">
        <v>3</v>
      </c>
      <c r="O103" s="36">
        <v>3.68</v>
      </c>
      <c r="Q103" s="5" t="s">
        <v>3665</v>
      </c>
      <c r="R103" s="5" t="s">
        <v>4214</v>
      </c>
      <c r="S103" s="6">
        <v>11265</v>
      </c>
      <c r="T103" s="6">
        <v>11265</v>
      </c>
      <c r="U103" s="6">
        <v>0</v>
      </c>
      <c r="V103" s="7" t="s">
        <v>3811</v>
      </c>
      <c r="W103" s="7" t="s">
        <v>3811</v>
      </c>
      <c r="X103" s="7">
        <v>45082</v>
      </c>
      <c r="Y103" s="5" t="s">
        <v>4046</v>
      </c>
      <c r="Z103" s="5" t="s">
        <v>3811</v>
      </c>
      <c r="AA103" s="6">
        <v>11265</v>
      </c>
      <c r="AB103" s="7" t="s">
        <v>4218</v>
      </c>
      <c r="AC103" s="7" t="str">
        <f>A103&amp;COUNTIF($A$2:A103,A103)</f>
        <v>100HP548-62001</v>
      </c>
      <c r="AD103" s="7">
        <v>44712</v>
      </c>
      <c r="AE103" s="7" t="s">
        <v>3811</v>
      </c>
      <c r="AF103" s="7" t="s">
        <v>3811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t="shared" ca="1" si="1"/>
        <v>run complete</v>
      </c>
    </row>
    <row r="104" spans="1:37">
      <c r="A104" s="32" t="s">
        <v>995</v>
      </c>
      <c r="B104" s="32">
        <v>7159</v>
      </c>
      <c r="C104" s="32" t="s">
        <v>3554</v>
      </c>
      <c r="E104" s="34" t="s">
        <v>5422</v>
      </c>
      <c r="F104" s="32" t="s">
        <v>5566</v>
      </c>
      <c r="G104" s="34" t="s">
        <v>3558</v>
      </c>
      <c r="H104" s="7" t="s">
        <v>3559</v>
      </c>
      <c r="I104" s="32" t="s">
        <v>3537</v>
      </c>
      <c r="J104" s="34" t="s">
        <v>3538</v>
      </c>
      <c r="M104" s="34" t="s">
        <v>3560</v>
      </c>
      <c r="N104" s="32" t="s">
        <v>3539</v>
      </c>
      <c r="O104" s="36" t="s">
        <v>3561</v>
      </c>
      <c r="Q104" s="5" t="s">
        <v>5493</v>
      </c>
      <c r="R104" s="5" t="s">
        <v>6054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3811</v>
      </c>
      <c r="X104" s="7" t="s">
        <v>3811</v>
      </c>
      <c r="Y104" s="5" t="s">
        <v>4046</v>
      </c>
      <c r="Z104" s="5" t="s">
        <v>3811</v>
      </c>
      <c r="AA104" s="6">
        <v>15000</v>
      </c>
      <c r="AB104" s="7" t="s">
        <v>6055</v>
      </c>
      <c r="AC104" s="7" t="str">
        <f>A104&amp;COUNTIF($A$2:A104,A104)</f>
        <v>100HP551-50001</v>
      </c>
      <c r="AD104" s="7">
        <v>44844</v>
      </c>
      <c r="AE104" s="7" t="s">
        <v>3811</v>
      </c>
      <c r="AF104" s="7" t="s">
        <v>3811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t="shared" ca="1" si="1"/>
        <v>run complete</v>
      </c>
    </row>
    <row r="105" spans="1:37">
      <c r="A105" s="32" t="s">
        <v>998</v>
      </c>
      <c r="B105" s="32">
        <v>7159</v>
      </c>
      <c r="C105" s="32" t="s">
        <v>3554</v>
      </c>
      <c r="E105" s="34" t="s">
        <v>7689</v>
      </c>
      <c r="F105" s="32" t="s">
        <v>5566</v>
      </c>
      <c r="G105" s="34" t="s">
        <v>3562</v>
      </c>
      <c r="H105" s="7" t="s">
        <v>3559</v>
      </c>
      <c r="I105" s="32" t="s">
        <v>3537</v>
      </c>
      <c r="J105" s="34" t="s">
        <v>3538</v>
      </c>
      <c r="M105" s="34" t="s">
        <v>3563</v>
      </c>
      <c r="N105" s="32" t="s">
        <v>3539</v>
      </c>
      <c r="O105" s="36" t="s">
        <v>3561</v>
      </c>
      <c r="Q105" s="5" t="s">
        <v>5493</v>
      </c>
      <c r="R105" s="5" t="s">
        <v>6054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3811</v>
      </c>
      <c r="X105" s="7" t="s">
        <v>3811</v>
      </c>
      <c r="Y105" s="5" t="s">
        <v>4046</v>
      </c>
      <c r="Z105" s="5" t="s">
        <v>3811</v>
      </c>
      <c r="AA105" s="6">
        <v>2634</v>
      </c>
      <c r="AB105" s="7" t="s">
        <v>6058</v>
      </c>
      <c r="AC105" s="7" t="str">
        <f>A105&amp;COUNTIF($A$2:A105,A105)</f>
        <v>100HP551-62001</v>
      </c>
      <c r="AD105" s="7">
        <v>44844</v>
      </c>
      <c r="AE105" s="7" t="s">
        <v>3811</v>
      </c>
      <c r="AF105" s="7" t="s">
        <v>3811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t="shared" ca="1" si="1"/>
        <v>run complete</v>
      </c>
    </row>
    <row r="106" spans="1:37">
      <c r="A106" s="32" t="s">
        <v>1045</v>
      </c>
      <c r="B106" s="32">
        <v>7141</v>
      </c>
      <c r="C106" s="32" t="s">
        <v>1046</v>
      </c>
      <c r="E106" s="34">
        <v>887</v>
      </c>
      <c r="F106" s="32" t="s">
        <v>3906</v>
      </c>
      <c r="G106" s="34">
        <v>3300</v>
      </c>
      <c r="H106" s="7">
        <v>44909</v>
      </c>
      <c r="I106" s="32" t="s">
        <v>3670</v>
      </c>
      <c r="L106" s="7">
        <v>45091</v>
      </c>
      <c r="N106" s="32">
        <v>3</v>
      </c>
      <c r="O106" s="36">
        <v>4.75</v>
      </c>
      <c r="Q106" s="5" t="s">
        <v>3907</v>
      </c>
      <c r="R106" s="5" t="s">
        <v>5348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3811</v>
      </c>
      <c r="X106" s="7">
        <v>45091</v>
      </c>
      <c r="Y106" s="5" t="s">
        <v>4046</v>
      </c>
      <c r="Z106" s="5" t="s">
        <v>3811</v>
      </c>
      <c r="AA106" s="6">
        <v>887</v>
      </c>
      <c r="AB106" s="7" t="s">
        <v>6485</v>
      </c>
      <c r="AC106" s="7" t="str">
        <f>A106&amp;COUNTIF($A$2:A106,A106)</f>
        <v>100HP687-50001</v>
      </c>
      <c r="AD106" s="7">
        <v>44830</v>
      </c>
      <c r="AE106" s="7" t="s">
        <v>3811</v>
      </c>
      <c r="AF106" s="7" t="s">
        <v>3811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t="shared" ca="1" si="1"/>
        <v>run complete</v>
      </c>
    </row>
    <row r="107" spans="1:37">
      <c r="A107" s="32" t="s">
        <v>1048</v>
      </c>
      <c r="B107" s="32">
        <v>7141</v>
      </c>
      <c r="C107" s="32" t="s">
        <v>1046</v>
      </c>
      <c r="E107" s="34">
        <v>1145</v>
      </c>
      <c r="F107" s="32" t="s">
        <v>3906</v>
      </c>
      <c r="G107" s="34">
        <v>1100</v>
      </c>
      <c r="H107" s="7">
        <v>44909</v>
      </c>
      <c r="I107" s="32" t="s">
        <v>3670</v>
      </c>
      <c r="L107" s="7">
        <v>45091</v>
      </c>
      <c r="N107" s="32">
        <v>3</v>
      </c>
      <c r="O107" s="36">
        <v>4.75</v>
      </c>
      <c r="Q107" s="5" t="s">
        <v>3907</v>
      </c>
      <c r="R107" s="5" t="s">
        <v>5348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3811</v>
      </c>
      <c r="X107" s="7">
        <v>45091</v>
      </c>
      <c r="Y107" s="5" t="s">
        <v>4046</v>
      </c>
      <c r="Z107" s="5" t="s">
        <v>3811</v>
      </c>
      <c r="AA107" s="6">
        <v>1145</v>
      </c>
      <c r="AB107" s="7" t="s">
        <v>5387</v>
      </c>
      <c r="AC107" s="7" t="str">
        <f>A107&amp;COUNTIF($A$2:A107,A107)</f>
        <v>100HP687-62001</v>
      </c>
      <c r="AD107" s="7">
        <v>44830</v>
      </c>
      <c r="AE107" s="7" t="s">
        <v>3811</v>
      </c>
      <c r="AF107" s="7" t="s">
        <v>3811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t="shared" ca="1" si="1"/>
        <v>run complete</v>
      </c>
    </row>
    <row r="108" spans="1:37">
      <c r="A108" s="32" t="s">
        <v>1056</v>
      </c>
      <c r="B108" s="32">
        <v>7133</v>
      </c>
      <c r="C108" s="32" t="s">
        <v>1055</v>
      </c>
      <c r="E108" s="34">
        <v>1599</v>
      </c>
      <c r="F108" s="32" t="s">
        <v>3906</v>
      </c>
      <c r="G108" s="34">
        <v>2200</v>
      </c>
      <c r="H108" s="7">
        <v>44874</v>
      </c>
      <c r="I108" s="32" t="s">
        <v>3670</v>
      </c>
      <c r="L108" s="7">
        <v>45055</v>
      </c>
      <c r="N108" s="32">
        <v>3</v>
      </c>
      <c r="O108" s="36">
        <v>6.51</v>
      </c>
      <c r="Q108" s="5" t="s">
        <v>3907</v>
      </c>
      <c r="R108" s="5" t="s">
        <v>4223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3811</v>
      </c>
      <c r="X108" s="7">
        <v>45055</v>
      </c>
      <c r="Y108" s="5" t="s">
        <v>4046</v>
      </c>
      <c r="Z108" s="5" t="s">
        <v>3811</v>
      </c>
      <c r="AA108" s="6">
        <v>1599</v>
      </c>
      <c r="AB108" s="7" t="s">
        <v>4224</v>
      </c>
      <c r="AC108" s="7" t="str">
        <f>A108&amp;COUNTIF($A$2:A108,A108)</f>
        <v>100HP689-62001</v>
      </c>
      <c r="AD108" s="7">
        <v>44812</v>
      </c>
      <c r="AE108" s="7" t="s">
        <v>3811</v>
      </c>
      <c r="AF108" s="7" t="s">
        <v>3811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t="shared" ca="1" si="1"/>
        <v>run complete</v>
      </c>
    </row>
    <row r="109" spans="1:37">
      <c r="A109" s="32" t="s">
        <v>4577</v>
      </c>
      <c r="B109" s="32">
        <v>7141</v>
      </c>
      <c r="C109" s="32" t="s">
        <v>1058</v>
      </c>
      <c r="E109" s="34">
        <v>1998</v>
      </c>
      <c r="F109" s="32" t="s">
        <v>3906</v>
      </c>
      <c r="G109" s="34">
        <v>2200</v>
      </c>
      <c r="H109" s="7">
        <v>44838</v>
      </c>
      <c r="I109" s="32" t="s">
        <v>3670</v>
      </c>
      <c r="L109" s="7">
        <v>45020</v>
      </c>
      <c r="N109" s="32">
        <v>3</v>
      </c>
      <c r="O109" s="36">
        <v>6.51</v>
      </c>
      <c r="Q109" s="5" t="s">
        <v>3907</v>
      </c>
      <c r="R109" s="5" t="s">
        <v>5348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3811</v>
      </c>
      <c r="X109" s="7">
        <v>45020</v>
      </c>
      <c r="Y109" s="5" t="s">
        <v>4046</v>
      </c>
      <c r="Z109" s="5" t="s">
        <v>3811</v>
      </c>
      <c r="AA109" s="6">
        <v>1998</v>
      </c>
      <c r="AB109" s="7" t="s">
        <v>5388</v>
      </c>
      <c r="AC109" s="7" t="str">
        <f>A109&amp;COUNTIF($A$2:A109,A109)</f>
        <v>100HP690-62001</v>
      </c>
      <c r="AD109" s="7">
        <v>44830</v>
      </c>
      <c r="AE109" s="7" t="s">
        <v>3811</v>
      </c>
      <c r="AF109" s="7" t="s">
        <v>3811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t="shared" ca="1" si="1"/>
        <v>run complete</v>
      </c>
    </row>
    <row r="110" spans="1:37">
      <c r="A110" s="32" t="s">
        <v>1096</v>
      </c>
      <c r="B110" s="32">
        <v>7180</v>
      </c>
      <c r="C110" s="32" t="s">
        <v>5629</v>
      </c>
      <c r="E110" s="34">
        <v>1411</v>
      </c>
      <c r="G110" s="34">
        <v>2000</v>
      </c>
      <c r="H110" s="7">
        <v>44868</v>
      </c>
      <c r="I110" s="32" t="s">
        <v>3670</v>
      </c>
      <c r="L110" s="7">
        <v>45049</v>
      </c>
      <c r="P110" s="32" t="s">
        <v>6486</v>
      </c>
      <c r="Q110" s="5" t="s">
        <v>894</v>
      </c>
      <c r="R110" s="5" t="s">
        <v>5630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3811</v>
      </c>
      <c r="X110" s="7">
        <v>45049</v>
      </c>
      <c r="Y110" s="5" t="s">
        <v>4046</v>
      </c>
      <c r="Z110" s="5" t="s">
        <v>3811</v>
      </c>
      <c r="AA110" s="6">
        <v>1411</v>
      </c>
      <c r="AB110" s="7" t="s">
        <v>6063</v>
      </c>
      <c r="AC110" s="7" t="str">
        <f>A110&amp;COUNTIF($A$2:A110,A110)</f>
        <v>100KM009-62001</v>
      </c>
      <c r="AD110" s="7">
        <v>44846</v>
      </c>
      <c r="AE110" s="7" t="s">
        <v>3811</v>
      </c>
      <c r="AF110" s="7" t="s">
        <v>3811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t="shared" ca="1" si="1"/>
        <v>run complete</v>
      </c>
    </row>
    <row r="111" spans="1:37">
      <c r="A111" s="32" t="s">
        <v>4015</v>
      </c>
      <c r="B111" s="32" t="s">
        <v>4016</v>
      </c>
      <c r="C111" s="32" t="s">
        <v>4017</v>
      </c>
      <c r="D111" s="32" t="s">
        <v>3714</v>
      </c>
      <c r="E111" s="34">
        <v>2733</v>
      </c>
      <c r="F111" s="32" t="s">
        <v>3941</v>
      </c>
      <c r="G111" s="34">
        <v>3000</v>
      </c>
      <c r="H111" s="7">
        <v>44867</v>
      </c>
      <c r="I111" s="32" t="s">
        <v>3537</v>
      </c>
      <c r="J111" s="34">
        <v>0</v>
      </c>
      <c r="L111" s="7">
        <v>45048</v>
      </c>
      <c r="M111" s="34">
        <v>0</v>
      </c>
      <c r="N111" s="32" t="s">
        <v>3539</v>
      </c>
      <c r="O111" s="36">
        <v>4.63</v>
      </c>
      <c r="P111" s="32" t="s">
        <v>3714</v>
      </c>
      <c r="Q111" s="5" t="s">
        <v>3938</v>
      </c>
      <c r="R111" s="5" t="s">
        <v>4016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3811</v>
      </c>
      <c r="X111" s="7">
        <v>45048</v>
      </c>
      <c r="Y111" s="5" t="s">
        <v>4046</v>
      </c>
      <c r="Z111" s="5" t="s">
        <v>3811</v>
      </c>
      <c r="AA111" s="6">
        <v>2733</v>
      </c>
      <c r="AB111" s="7" t="s">
        <v>4225</v>
      </c>
      <c r="AC111" s="7" t="str">
        <f>A111&amp;COUNTIF($A$2:A111,A111)</f>
        <v>100KM034-62001</v>
      </c>
      <c r="AD111" s="7">
        <v>44802</v>
      </c>
      <c r="AE111" s="7" t="s">
        <v>3811</v>
      </c>
      <c r="AF111" s="7" t="s">
        <v>3811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t="shared" ca="1" si="1"/>
        <v>run complete</v>
      </c>
    </row>
    <row r="112" spans="1:37">
      <c r="A112" s="32" t="s">
        <v>3854</v>
      </c>
      <c r="B112" s="32" t="s">
        <v>3832</v>
      </c>
      <c r="C112" s="32" t="s">
        <v>3855</v>
      </c>
      <c r="D112" s="32" t="s">
        <v>3811</v>
      </c>
      <c r="E112" s="34" t="s">
        <v>5567</v>
      </c>
      <c r="F112" s="32" t="s">
        <v>3811</v>
      </c>
      <c r="G112" s="34" t="s">
        <v>3593</v>
      </c>
      <c r="H112" s="7" t="s">
        <v>3834</v>
      </c>
      <c r="I112" s="32" t="s">
        <v>3670</v>
      </c>
      <c r="J112" s="34" t="s">
        <v>3811</v>
      </c>
      <c r="K112" s="7" t="s">
        <v>3811</v>
      </c>
      <c r="L112" s="7" t="s">
        <v>3835</v>
      </c>
      <c r="M112" s="34" t="s">
        <v>3565</v>
      </c>
      <c r="N112" s="32" t="s">
        <v>3539</v>
      </c>
      <c r="O112" s="36">
        <v>5.25</v>
      </c>
      <c r="P112" s="32" t="s">
        <v>3811</v>
      </c>
      <c r="Q112" s="5" t="s">
        <v>3813</v>
      </c>
      <c r="R112" s="5" t="s">
        <v>3832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3811</v>
      </c>
      <c r="X112" s="7">
        <v>44970</v>
      </c>
      <c r="Y112" s="5" t="s">
        <v>4046</v>
      </c>
      <c r="Z112" s="5" t="s">
        <v>3811</v>
      </c>
      <c r="AA112" s="6">
        <v>486</v>
      </c>
      <c r="AB112" s="7" t="s">
        <v>4228</v>
      </c>
      <c r="AC112" s="7" t="str">
        <f>A112&amp;COUNTIF($A$2:A112,A112)</f>
        <v>100KM067-50001</v>
      </c>
      <c r="AD112" s="7">
        <v>44776</v>
      </c>
      <c r="AE112" s="7" t="s">
        <v>3811</v>
      </c>
      <c r="AF112" s="7" t="s">
        <v>3811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t="shared" ca="1" si="1"/>
        <v>run complete</v>
      </c>
    </row>
    <row r="113" spans="1:37">
      <c r="A113" s="32" t="s">
        <v>3856</v>
      </c>
      <c r="B113" s="32" t="s">
        <v>3832</v>
      </c>
      <c r="C113" s="32" t="s">
        <v>3855</v>
      </c>
      <c r="D113" s="32" t="s">
        <v>3811</v>
      </c>
      <c r="E113" s="34" t="s">
        <v>5568</v>
      </c>
      <c r="F113" s="32" t="s">
        <v>3811</v>
      </c>
      <c r="G113" s="34" t="s">
        <v>3829</v>
      </c>
      <c r="H113" s="7" t="s">
        <v>3834</v>
      </c>
      <c r="I113" s="32" t="s">
        <v>3670</v>
      </c>
      <c r="J113" s="34" t="s">
        <v>3811</v>
      </c>
      <c r="K113" s="7" t="s">
        <v>3811</v>
      </c>
      <c r="L113" s="7" t="s">
        <v>3835</v>
      </c>
      <c r="M113" s="34" t="s">
        <v>5569</v>
      </c>
      <c r="N113" s="32" t="s">
        <v>3539</v>
      </c>
      <c r="O113" s="36">
        <v>5.25</v>
      </c>
      <c r="P113" s="32" t="s">
        <v>3811</v>
      </c>
      <c r="Q113" s="5" t="s">
        <v>3813</v>
      </c>
      <c r="R113" s="5" t="s">
        <v>3832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3811</v>
      </c>
      <c r="X113" s="7">
        <v>44970</v>
      </c>
      <c r="Y113" s="5" t="s">
        <v>4046</v>
      </c>
      <c r="Z113" s="5" t="s">
        <v>3811</v>
      </c>
      <c r="AA113" s="6">
        <v>2882</v>
      </c>
      <c r="AB113" s="7" t="s">
        <v>4229</v>
      </c>
      <c r="AC113" s="7" t="str">
        <f>A113&amp;COUNTIF($A$2:A113,A113)</f>
        <v>100KM067-62001</v>
      </c>
      <c r="AD113" s="7">
        <v>44776</v>
      </c>
      <c r="AE113" s="7" t="s">
        <v>3811</v>
      </c>
      <c r="AF113" s="7" t="s">
        <v>3811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t="shared" ca="1" si="1"/>
        <v>run complete</v>
      </c>
    </row>
    <row r="114" spans="1:37">
      <c r="A114" s="32" t="s">
        <v>3752</v>
      </c>
      <c r="B114" s="32">
        <v>7010</v>
      </c>
      <c r="C114" s="32" t="s">
        <v>3753</v>
      </c>
      <c r="E114" s="34">
        <v>2533</v>
      </c>
      <c r="G114" s="34">
        <v>3000</v>
      </c>
      <c r="H114" s="7">
        <v>44812</v>
      </c>
      <c r="I114" s="32" t="s">
        <v>3670</v>
      </c>
      <c r="L114" s="7">
        <v>44992</v>
      </c>
      <c r="P114" s="32" t="s">
        <v>3754</v>
      </c>
      <c r="Q114" s="5" t="s">
        <v>894</v>
      </c>
      <c r="R114" s="5" t="s">
        <v>4230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3811</v>
      </c>
      <c r="X114" s="7">
        <v>44992</v>
      </c>
      <c r="Y114" s="5" t="s">
        <v>4046</v>
      </c>
      <c r="Z114" s="5" t="s">
        <v>3811</v>
      </c>
      <c r="AA114" s="6">
        <v>2533</v>
      </c>
      <c r="AB114" s="7" t="s">
        <v>4231</v>
      </c>
      <c r="AC114" s="7" t="str">
        <f>A114&amp;COUNTIF($A$2:A114,A114)</f>
        <v>100ME060-62001</v>
      </c>
      <c r="AD114" s="7">
        <v>44690</v>
      </c>
      <c r="AE114" s="7" t="s">
        <v>3811</v>
      </c>
      <c r="AF114" s="7" t="s">
        <v>3811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t="shared" ca="1" si="1"/>
        <v>run complete</v>
      </c>
    </row>
    <row r="115" spans="1:37">
      <c r="A115" s="32" t="s">
        <v>1191</v>
      </c>
      <c r="B115" s="32" t="s">
        <v>3969</v>
      </c>
      <c r="C115" s="32" t="s">
        <v>3970</v>
      </c>
      <c r="D115" s="32" t="s">
        <v>3675</v>
      </c>
      <c r="E115" s="34">
        <v>2509</v>
      </c>
      <c r="F115" s="32" t="s">
        <v>3941</v>
      </c>
      <c r="G115" s="34">
        <v>3000</v>
      </c>
      <c r="H115" s="7">
        <v>44861</v>
      </c>
      <c r="I115" s="32" t="s">
        <v>3537</v>
      </c>
      <c r="J115" s="34">
        <v>0</v>
      </c>
      <c r="L115" s="7">
        <v>44959</v>
      </c>
      <c r="M115" s="34">
        <v>30</v>
      </c>
      <c r="N115" s="32" t="s">
        <v>3539</v>
      </c>
      <c r="O115" s="36">
        <v>4.63</v>
      </c>
      <c r="P115" s="32" t="s">
        <v>3714</v>
      </c>
      <c r="Q115" s="5" t="s">
        <v>3938</v>
      </c>
      <c r="R115" s="5" t="s">
        <v>3969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3811</v>
      </c>
      <c r="X115" s="7">
        <v>44959</v>
      </c>
      <c r="Y115" s="5" t="s">
        <v>4046</v>
      </c>
      <c r="Z115" s="5" t="s">
        <v>3811</v>
      </c>
      <c r="AA115" s="6">
        <v>2479</v>
      </c>
      <c r="AB115" s="7" t="s">
        <v>4232</v>
      </c>
      <c r="AC115" s="7" t="str">
        <f>A115&amp;COUNTIF($A$2:A115,A115)</f>
        <v>100MG130-62001</v>
      </c>
      <c r="AD115" s="7">
        <v>44649</v>
      </c>
      <c r="AE115" s="7" t="s">
        <v>3811</v>
      </c>
      <c r="AF115" s="7" t="s">
        <v>3811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t="shared" ca="1" si="1"/>
        <v>run complete</v>
      </c>
    </row>
    <row r="116" spans="1:37">
      <c r="A116" s="32" t="s">
        <v>1194</v>
      </c>
      <c r="B116" s="32">
        <v>7104</v>
      </c>
      <c r="C116" s="32" t="s">
        <v>1193</v>
      </c>
      <c r="E116" s="34">
        <v>3168</v>
      </c>
      <c r="G116" s="34">
        <v>2200</v>
      </c>
      <c r="H116" s="7">
        <v>44859</v>
      </c>
      <c r="I116" s="32" t="s">
        <v>3704</v>
      </c>
      <c r="L116" s="7">
        <v>45141</v>
      </c>
      <c r="O116" s="36">
        <v>6.75</v>
      </c>
      <c r="P116" s="32" t="s">
        <v>3714</v>
      </c>
      <c r="Q116" s="5" t="s">
        <v>3715</v>
      </c>
      <c r="R116" s="5" t="s">
        <v>4233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3811</v>
      </c>
      <c r="X116" s="7">
        <v>45141</v>
      </c>
      <c r="Y116" s="5" t="s">
        <v>4046</v>
      </c>
      <c r="Z116" s="5" t="s">
        <v>3811</v>
      </c>
      <c r="AA116" s="6">
        <v>3168</v>
      </c>
      <c r="AB116" s="7" t="s">
        <v>4234</v>
      </c>
      <c r="AC116" s="7" t="str">
        <f>A116&amp;COUNTIF($A$2:A116,A116)</f>
        <v>100MG135-62001</v>
      </c>
      <c r="AD116" s="7">
        <v>44788</v>
      </c>
      <c r="AE116" s="7" t="s">
        <v>3811</v>
      </c>
      <c r="AF116" s="7" t="s">
        <v>3811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t="shared" ca="1" si="1"/>
        <v>run complete</v>
      </c>
    </row>
    <row r="117" spans="1:37">
      <c r="A117" s="32" t="s">
        <v>1206</v>
      </c>
      <c r="B117" s="32">
        <v>7133</v>
      </c>
      <c r="C117" s="32" t="s">
        <v>1207</v>
      </c>
      <c r="E117" s="34">
        <v>2470</v>
      </c>
      <c r="F117" s="32" t="s">
        <v>3906</v>
      </c>
      <c r="G117" s="34">
        <v>2200</v>
      </c>
      <c r="H117" s="7">
        <v>44874</v>
      </c>
      <c r="I117" s="32" t="s">
        <v>3670</v>
      </c>
      <c r="L117" s="7">
        <v>45055</v>
      </c>
      <c r="N117" s="32">
        <v>6</v>
      </c>
      <c r="O117" s="36">
        <v>6.51</v>
      </c>
      <c r="Q117" s="5" t="s">
        <v>3907</v>
      </c>
      <c r="R117" s="5" t="s">
        <v>4223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3811</v>
      </c>
      <c r="X117" s="7">
        <v>45055</v>
      </c>
      <c r="Y117" s="5" t="s">
        <v>4046</v>
      </c>
      <c r="Z117" s="5" t="s">
        <v>3811</v>
      </c>
      <c r="AA117" s="6">
        <v>2470</v>
      </c>
      <c r="AB117" s="7" t="s">
        <v>4237</v>
      </c>
      <c r="AC117" s="7" t="str">
        <f>A117&amp;COUNTIF($A$2:A117,A117)</f>
        <v>100MG180-62001</v>
      </c>
      <c r="AD117" s="7">
        <v>44812</v>
      </c>
      <c r="AE117" s="7" t="s">
        <v>3811</v>
      </c>
      <c r="AF117" s="7" t="s">
        <v>3811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t="shared" ca="1" si="1"/>
        <v>run complete</v>
      </c>
    </row>
    <row r="118" spans="1:37">
      <c r="A118" s="32" t="s">
        <v>1219</v>
      </c>
      <c r="B118" s="32">
        <v>6885</v>
      </c>
      <c r="C118" s="32" t="s">
        <v>3695</v>
      </c>
      <c r="E118" s="34">
        <v>788</v>
      </c>
      <c r="F118" s="32" t="s">
        <v>3673</v>
      </c>
      <c r="G118" s="34">
        <v>750</v>
      </c>
      <c r="H118" s="7">
        <v>44751</v>
      </c>
      <c r="I118" s="32" t="s">
        <v>3670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3696</v>
      </c>
      <c r="Q118" s="5" t="s">
        <v>3674</v>
      </c>
      <c r="R118" s="5" t="s">
        <v>4205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3811</v>
      </c>
      <c r="X118" s="7">
        <v>45014</v>
      </c>
      <c r="Y118" s="5" t="s">
        <v>4046</v>
      </c>
      <c r="Z118" s="5" t="s">
        <v>3811</v>
      </c>
      <c r="AA118" s="6">
        <v>750</v>
      </c>
      <c r="AB118" s="7" t="s">
        <v>4241</v>
      </c>
      <c r="AC118" s="7" t="str">
        <f>A118&amp;COUNTIF($A$2:A118,A118)</f>
        <v>100MR130-50001</v>
      </c>
      <c r="AD118" s="7">
        <v>44533</v>
      </c>
      <c r="AE118" s="7" t="s">
        <v>3811</v>
      </c>
      <c r="AF118" s="7" t="s">
        <v>3811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t="shared" ca="1" si="1"/>
        <v>run complete</v>
      </c>
    </row>
    <row r="119" spans="1:37">
      <c r="A119" s="32" t="s">
        <v>1221</v>
      </c>
      <c r="B119" s="32">
        <v>6885</v>
      </c>
      <c r="C119" s="32" t="s">
        <v>3695</v>
      </c>
      <c r="D119" s="32" t="s">
        <v>3675</v>
      </c>
      <c r="E119" s="34">
        <v>383</v>
      </c>
      <c r="F119" s="32" t="s">
        <v>3673</v>
      </c>
      <c r="G119" s="34">
        <v>1000</v>
      </c>
      <c r="H119" s="7">
        <v>44751</v>
      </c>
      <c r="I119" s="32" t="s">
        <v>3670</v>
      </c>
      <c r="L119" s="7">
        <v>45014</v>
      </c>
      <c r="N119" s="32">
        <v>3</v>
      </c>
      <c r="O119" s="36">
        <v>7.48</v>
      </c>
      <c r="P119" s="32" t="s">
        <v>3697</v>
      </c>
      <c r="Q119" s="5" t="s">
        <v>3674</v>
      </c>
      <c r="R119" s="5" t="s">
        <v>4205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3811</v>
      </c>
      <c r="X119" s="7">
        <v>45014</v>
      </c>
      <c r="Y119" s="5" t="s">
        <v>4046</v>
      </c>
      <c r="Z119" s="5" t="s">
        <v>3811</v>
      </c>
      <c r="AA119" s="6">
        <v>383</v>
      </c>
      <c r="AB119" s="7" t="s">
        <v>4242</v>
      </c>
      <c r="AC119" s="7" t="str">
        <f>A119&amp;COUNTIF($A$2:A119,A119)</f>
        <v>100MR130-62001</v>
      </c>
      <c r="AD119" s="7">
        <v>44533</v>
      </c>
      <c r="AE119" s="7" t="s">
        <v>3811</v>
      </c>
      <c r="AF119" s="7" t="s">
        <v>3811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t="shared" ca="1" si="1"/>
        <v>run complete</v>
      </c>
    </row>
    <row r="120" spans="1:37">
      <c r="A120" s="32" t="s">
        <v>1258</v>
      </c>
      <c r="B120" s="32">
        <v>6944</v>
      </c>
      <c r="C120" s="32" t="s">
        <v>1257</v>
      </c>
      <c r="E120" s="34">
        <v>2408</v>
      </c>
      <c r="F120" s="32" t="s">
        <v>3906</v>
      </c>
      <c r="G120" s="34">
        <v>2200</v>
      </c>
      <c r="H120" s="7">
        <v>44775</v>
      </c>
      <c r="I120" s="32" t="s">
        <v>3670</v>
      </c>
      <c r="L120" s="7">
        <v>44959</v>
      </c>
      <c r="N120" s="32">
        <v>6</v>
      </c>
      <c r="O120" s="36">
        <v>6.51</v>
      </c>
      <c r="Q120" s="5" t="s">
        <v>3907</v>
      </c>
      <c r="R120" s="5" t="s">
        <v>4093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3811</v>
      </c>
      <c r="X120" s="7">
        <v>44959</v>
      </c>
      <c r="Y120" s="5" t="s">
        <v>4046</v>
      </c>
      <c r="Z120" s="5" t="s">
        <v>3811</v>
      </c>
      <c r="AA120" s="6">
        <v>2408</v>
      </c>
      <c r="AB120" s="7" t="s">
        <v>4244</v>
      </c>
      <c r="AC120" s="7" t="str">
        <f>A120&amp;COUNTIF($A$2:A120,A120)</f>
        <v>100MW550-62001</v>
      </c>
      <c r="AD120" s="7">
        <v>44617</v>
      </c>
      <c r="AE120" s="7" t="s">
        <v>3811</v>
      </c>
      <c r="AF120" s="7" t="s">
        <v>3811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t="shared" ca="1" si="1"/>
        <v>run complete</v>
      </c>
    </row>
    <row r="121" spans="1:37">
      <c r="A121" s="32" t="s">
        <v>1274</v>
      </c>
      <c r="B121" s="32">
        <v>6876</v>
      </c>
      <c r="C121" s="32" t="s">
        <v>3698</v>
      </c>
      <c r="D121" s="32" t="s">
        <v>3675</v>
      </c>
      <c r="E121" s="34">
        <v>546</v>
      </c>
      <c r="F121" s="32" t="s">
        <v>3673</v>
      </c>
      <c r="G121" s="34">
        <v>1000</v>
      </c>
      <c r="H121" s="7">
        <v>44585</v>
      </c>
      <c r="I121" s="32" t="s">
        <v>3670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3674</v>
      </c>
      <c r="R121" s="5" t="s">
        <v>4201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3811</v>
      </c>
      <c r="X121" s="7">
        <v>44930</v>
      </c>
      <c r="Y121" s="5" t="s">
        <v>4046</v>
      </c>
      <c r="Z121" s="5" t="s">
        <v>3811</v>
      </c>
      <c r="AA121" s="6">
        <v>500</v>
      </c>
      <c r="AB121" s="7" t="s">
        <v>4248</v>
      </c>
      <c r="AC121" s="7" t="str">
        <f>A121&amp;COUNTIF($A$2:A121,A121)</f>
        <v>100PFA39-62001</v>
      </c>
      <c r="AD121" s="7">
        <v>44498</v>
      </c>
      <c r="AE121" s="7" t="s">
        <v>3811</v>
      </c>
      <c r="AF121" s="7" t="s">
        <v>3811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t="shared" ca="1" si="1"/>
        <v>run complete</v>
      </c>
    </row>
    <row r="122" spans="1:37">
      <c r="A122" s="32" t="s">
        <v>1292</v>
      </c>
      <c r="B122" s="32">
        <v>7075</v>
      </c>
      <c r="C122" s="32" t="s">
        <v>3755</v>
      </c>
      <c r="E122" s="34">
        <v>13000</v>
      </c>
      <c r="G122" s="34">
        <v>13000</v>
      </c>
      <c r="H122" s="7">
        <v>44903</v>
      </c>
      <c r="I122" s="32" t="s">
        <v>3670</v>
      </c>
      <c r="P122" s="32" t="s">
        <v>6487</v>
      </c>
      <c r="Q122" s="5" t="s">
        <v>894</v>
      </c>
      <c r="R122" s="5" t="s">
        <v>4094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3811</v>
      </c>
      <c r="X122" s="7" t="s">
        <v>3811</v>
      </c>
      <c r="Y122" s="5" t="s">
        <v>4046</v>
      </c>
      <c r="Z122" s="5" t="s">
        <v>3811</v>
      </c>
      <c r="AA122" s="6">
        <v>13000</v>
      </c>
      <c r="AB122" s="7" t="s">
        <v>4253</v>
      </c>
      <c r="AC122" s="7" t="str">
        <f>A122&amp;COUNTIF($A$2:A122,A122)</f>
        <v>100PFA60-50001</v>
      </c>
      <c r="AD122" s="7">
        <v>44750</v>
      </c>
      <c r="AE122" s="7" t="s">
        <v>3811</v>
      </c>
      <c r="AF122" s="7" t="s">
        <v>3811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t="shared" ca="1" si="1"/>
        <v>run complete</v>
      </c>
    </row>
    <row r="123" spans="1:37">
      <c r="A123" s="32" t="s">
        <v>1294</v>
      </c>
      <c r="B123" s="32">
        <v>7075</v>
      </c>
      <c r="C123" s="32" t="s">
        <v>3755</v>
      </c>
      <c r="E123" s="34">
        <v>2000</v>
      </c>
      <c r="G123" s="34">
        <v>2000</v>
      </c>
      <c r="H123" s="7">
        <v>44903</v>
      </c>
      <c r="I123" s="32" t="s">
        <v>3670</v>
      </c>
      <c r="P123" s="32" t="s">
        <v>3756</v>
      </c>
      <c r="Q123" s="5" t="s">
        <v>894</v>
      </c>
      <c r="R123" s="5" t="s">
        <v>4094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3811</v>
      </c>
      <c r="X123" s="7" t="s">
        <v>3811</v>
      </c>
      <c r="Y123" s="5" t="s">
        <v>4046</v>
      </c>
      <c r="Z123" s="5" t="s">
        <v>3811</v>
      </c>
      <c r="AA123" s="6">
        <v>2000</v>
      </c>
      <c r="AB123" s="7" t="s">
        <v>4254</v>
      </c>
      <c r="AC123" s="7" t="str">
        <f>A123&amp;COUNTIF($A$2:A123,A123)</f>
        <v>100PFA60-62001</v>
      </c>
      <c r="AD123" s="7">
        <v>44750</v>
      </c>
      <c r="AE123" s="7" t="s">
        <v>3811</v>
      </c>
      <c r="AF123" s="7" t="s">
        <v>3811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t="shared" ca="1" si="1"/>
        <v>run complete</v>
      </c>
    </row>
    <row r="124" spans="1:37">
      <c r="A124" s="32" t="s">
        <v>1380</v>
      </c>
      <c r="B124" s="32" t="s">
        <v>3857</v>
      </c>
      <c r="C124" s="32" t="s">
        <v>1379</v>
      </c>
      <c r="D124" s="32" t="s">
        <v>3811</v>
      </c>
      <c r="E124" s="34" t="s">
        <v>6534</v>
      </c>
      <c r="F124" s="32" t="s">
        <v>3811</v>
      </c>
      <c r="G124" s="34" t="s">
        <v>3858</v>
      </c>
      <c r="H124" s="7" t="s">
        <v>6254</v>
      </c>
      <c r="I124" s="32" t="s">
        <v>3670</v>
      </c>
      <c r="J124" s="34" t="s">
        <v>3811</v>
      </c>
      <c r="K124" s="7" t="s">
        <v>3811</v>
      </c>
      <c r="L124" s="7" t="s">
        <v>5967</v>
      </c>
      <c r="M124" s="34" t="s">
        <v>6488</v>
      </c>
      <c r="N124" s="32" t="s">
        <v>3539</v>
      </c>
      <c r="O124" s="36">
        <v>5.41</v>
      </c>
      <c r="P124" s="32" t="s">
        <v>3811</v>
      </c>
      <c r="Q124" s="5" t="s">
        <v>3813</v>
      </c>
      <c r="R124" s="5" t="s">
        <v>3857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3811</v>
      </c>
      <c r="X124" s="7">
        <v>45045</v>
      </c>
      <c r="Y124" s="5" t="s">
        <v>4046</v>
      </c>
      <c r="Z124" s="5" t="s">
        <v>3811</v>
      </c>
      <c r="AA124" s="6">
        <v>1739</v>
      </c>
      <c r="AB124" s="7" t="s">
        <v>4255</v>
      </c>
      <c r="AC124" s="7" t="str">
        <f>A124&amp;COUNTIF($A$2:A124,A124)</f>
        <v>100SB007-50001</v>
      </c>
      <c r="AD124" s="7">
        <v>44812</v>
      </c>
      <c r="AE124" s="7" t="s">
        <v>3811</v>
      </c>
      <c r="AF124" s="7" t="s">
        <v>3811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t="shared" ca="1" si="1"/>
        <v>run complete</v>
      </c>
    </row>
    <row r="125" spans="1:37">
      <c r="A125" s="32" t="s">
        <v>1381</v>
      </c>
      <c r="B125" s="32" t="s">
        <v>3857</v>
      </c>
      <c r="C125" s="32" t="s">
        <v>1379</v>
      </c>
      <c r="D125" s="32" t="s">
        <v>3811</v>
      </c>
      <c r="E125" s="34" t="s">
        <v>6535</v>
      </c>
      <c r="F125" s="32" t="s">
        <v>3811</v>
      </c>
      <c r="G125" s="34" t="s">
        <v>3858</v>
      </c>
      <c r="H125" s="7" t="s">
        <v>6254</v>
      </c>
      <c r="I125" s="32" t="s">
        <v>3670</v>
      </c>
      <c r="J125" s="34" t="s">
        <v>3811</v>
      </c>
      <c r="K125" s="7" t="s">
        <v>3811</v>
      </c>
      <c r="L125" s="7" t="s">
        <v>5967</v>
      </c>
      <c r="M125" s="34" t="s">
        <v>6489</v>
      </c>
      <c r="N125" s="32" t="s">
        <v>3539</v>
      </c>
      <c r="O125" s="36">
        <v>5.41</v>
      </c>
      <c r="P125" s="32" t="s">
        <v>3811</v>
      </c>
      <c r="Q125" s="5" t="s">
        <v>3813</v>
      </c>
      <c r="R125" s="5" t="s">
        <v>3857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3811</v>
      </c>
      <c r="X125" s="7">
        <v>45045</v>
      </c>
      <c r="Y125" s="5" t="s">
        <v>4046</v>
      </c>
      <c r="Z125" s="5" t="s">
        <v>3811</v>
      </c>
      <c r="AA125" s="6">
        <v>1731</v>
      </c>
      <c r="AB125" s="7" t="s">
        <v>4256</v>
      </c>
      <c r="AC125" s="7" t="str">
        <f>A125&amp;COUNTIF($A$2:A125,A125)</f>
        <v>100SB007-62001</v>
      </c>
      <c r="AD125" s="7">
        <v>44812</v>
      </c>
      <c r="AE125" s="7" t="s">
        <v>3811</v>
      </c>
      <c r="AF125" s="7" t="s">
        <v>3811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t="shared" ca="1" si="1"/>
        <v>run complete</v>
      </c>
    </row>
    <row r="126" spans="1:37">
      <c r="A126" s="32" t="s">
        <v>1397</v>
      </c>
      <c r="B126" s="32" t="s">
        <v>3861</v>
      </c>
      <c r="C126" s="32" t="s">
        <v>1396</v>
      </c>
      <c r="D126" s="32" t="s">
        <v>3811</v>
      </c>
      <c r="E126" s="34" t="s">
        <v>6068</v>
      </c>
      <c r="F126" s="32" t="s">
        <v>3811</v>
      </c>
      <c r="G126" s="34" t="s">
        <v>3555</v>
      </c>
      <c r="H126" s="7" t="s">
        <v>3838</v>
      </c>
      <c r="I126" s="32" t="s">
        <v>3670</v>
      </c>
      <c r="J126" s="34" t="s">
        <v>3811</v>
      </c>
      <c r="K126" s="7" t="s">
        <v>3811</v>
      </c>
      <c r="L126" s="7" t="s">
        <v>3862</v>
      </c>
      <c r="M126" s="34" t="s">
        <v>3863</v>
      </c>
      <c r="N126" s="32" t="s">
        <v>3539</v>
      </c>
      <c r="O126" s="36">
        <v>5.21</v>
      </c>
      <c r="P126" s="32" t="s">
        <v>3811</v>
      </c>
      <c r="Q126" s="5" t="s">
        <v>3813</v>
      </c>
      <c r="R126" s="5" t="s">
        <v>3861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3811</v>
      </c>
      <c r="X126" s="7">
        <v>44946</v>
      </c>
      <c r="Y126" s="5" t="s">
        <v>4046</v>
      </c>
      <c r="Z126" s="5" t="s">
        <v>3811</v>
      </c>
      <c r="AA126" s="6">
        <v>965</v>
      </c>
      <c r="AB126" s="7" t="s">
        <v>4257</v>
      </c>
      <c r="AC126" s="7" t="str">
        <f>A126&amp;COUNTIF($A$2:A126,A126)</f>
        <v>100SE105-62001</v>
      </c>
      <c r="AD126" s="7">
        <v>44732</v>
      </c>
      <c r="AE126" s="7" t="s">
        <v>3811</v>
      </c>
      <c r="AF126" s="7" t="s">
        <v>3811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t="shared" ca="1" si="1"/>
        <v>run complete</v>
      </c>
    </row>
    <row r="127" spans="1:37">
      <c r="A127" s="32" t="s">
        <v>1417</v>
      </c>
      <c r="B127" s="32" t="s">
        <v>3832</v>
      </c>
      <c r="C127" s="32" t="s">
        <v>1415</v>
      </c>
      <c r="D127" s="32" t="s">
        <v>3811</v>
      </c>
      <c r="E127" s="34" t="s">
        <v>5632</v>
      </c>
      <c r="F127" s="32" t="s">
        <v>3811</v>
      </c>
      <c r="G127" s="34" t="s">
        <v>3580</v>
      </c>
      <c r="H127" s="7" t="s">
        <v>3834</v>
      </c>
      <c r="I127" s="32" t="s">
        <v>3670</v>
      </c>
      <c r="J127" s="34" t="s">
        <v>3811</v>
      </c>
      <c r="K127" s="7" t="s">
        <v>3811</v>
      </c>
      <c r="L127" s="7" t="s">
        <v>3835</v>
      </c>
      <c r="M127" s="34" t="s">
        <v>5573</v>
      </c>
      <c r="N127" s="32" t="s">
        <v>3539</v>
      </c>
      <c r="O127" s="36">
        <v>4.71</v>
      </c>
      <c r="P127" s="32" t="s">
        <v>3811</v>
      </c>
      <c r="Q127" s="5" t="s">
        <v>3813</v>
      </c>
      <c r="R127" s="5" t="s">
        <v>3832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3811</v>
      </c>
      <c r="X127" s="7">
        <v>44970</v>
      </c>
      <c r="Y127" s="5" t="s">
        <v>4046</v>
      </c>
      <c r="Z127" s="5" t="s">
        <v>3811</v>
      </c>
      <c r="AA127" s="6">
        <v>166</v>
      </c>
      <c r="AB127" s="7" t="s">
        <v>4258</v>
      </c>
      <c r="AC127" s="7" t="str">
        <f>A127&amp;COUNTIF($A$2:A127,A127)</f>
        <v>100SG208-62001</v>
      </c>
      <c r="AD127" s="7">
        <v>44776</v>
      </c>
      <c r="AE127" s="7" t="s">
        <v>3811</v>
      </c>
      <c r="AF127" s="7" t="s">
        <v>3811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t="shared" ca="1" si="1"/>
        <v>run complete</v>
      </c>
    </row>
    <row r="128" spans="1:37">
      <c r="A128" s="32" t="s">
        <v>1422</v>
      </c>
      <c r="B128" s="32" t="s">
        <v>3865</v>
      </c>
      <c r="C128" s="32" t="s">
        <v>1423</v>
      </c>
      <c r="D128" s="32" t="s">
        <v>3811</v>
      </c>
      <c r="E128" s="34" t="s">
        <v>5633</v>
      </c>
      <c r="F128" s="32" t="s">
        <v>3811</v>
      </c>
      <c r="G128" s="34" t="s">
        <v>3866</v>
      </c>
      <c r="H128" s="7" t="s">
        <v>3838</v>
      </c>
      <c r="I128" s="32" t="s">
        <v>3670</v>
      </c>
      <c r="J128" s="34" t="s">
        <v>3811</v>
      </c>
      <c r="K128" s="7" t="s">
        <v>3811</v>
      </c>
      <c r="L128" s="7" t="s">
        <v>3867</v>
      </c>
      <c r="M128" s="34" t="s">
        <v>5334</v>
      </c>
      <c r="N128" s="32" t="s">
        <v>3539</v>
      </c>
      <c r="O128" s="36">
        <v>5.41</v>
      </c>
      <c r="P128" s="32" t="s">
        <v>3811</v>
      </c>
      <c r="Q128" s="5" t="s">
        <v>3813</v>
      </c>
      <c r="R128" s="5" t="s">
        <v>3865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3811</v>
      </c>
      <c r="X128" s="7">
        <v>44941</v>
      </c>
      <c r="Y128" s="5" t="s">
        <v>4046</v>
      </c>
      <c r="Z128" s="5" t="s">
        <v>3811</v>
      </c>
      <c r="AA128" s="6">
        <v>2187</v>
      </c>
      <c r="AB128" s="7" t="s">
        <v>4261</v>
      </c>
      <c r="AC128" s="7" t="str">
        <f>A128&amp;COUNTIF($A$2:A128,A128)</f>
        <v>100SG211-50001</v>
      </c>
      <c r="AD128" s="7">
        <v>44750</v>
      </c>
      <c r="AE128" s="7" t="s">
        <v>3811</v>
      </c>
      <c r="AF128" s="7" t="s">
        <v>3811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t="shared" ca="1" si="1"/>
        <v>run complete</v>
      </c>
    </row>
    <row r="129" spans="1:37">
      <c r="A129" s="32" t="s">
        <v>1424</v>
      </c>
      <c r="B129" s="32" t="s">
        <v>3865</v>
      </c>
      <c r="C129" s="32" t="s">
        <v>1423</v>
      </c>
      <c r="D129" s="32" t="s">
        <v>3811</v>
      </c>
      <c r="E129" s="34" t="s">
        <v>5335</v>
      </c>
      <c r="F129" s="32" t="s">
        <v>3811</v>
      </c>
      <c r="G129" s="34" t="s">
        <v>3812</v>
      </c>
      <c r="H129" s="7" t="s">
        <v>3838</v>
      </c>
      <c r="I129" s="32" t="s">
        <v>3670</v>
      </c>
      <c r="J129" s="34" t="s">
        <v>3811</v>
      </c>
      <c r="K129" s="7" t="s">
        <v>3811</v>
      </c>
      <c r="L129" s="7" t="s">
        <v>3867</v>
      </c>
      <c r="M129" s="34" t="s">
        <v>5336</v>
      </c>
      <c r="N129" s="32" t="s">
        <v>3539</v>
      </c>
      <c r="O129" s="36">
        <v>5.41</v>
      </c>
      <c r="P129" s="32" t="s">
        <v>3811</v>
      </c>
      <c r="Q129" s="5" t="s">
        <v>3813</v>
      </c>
      <c r="R129" s="5" t="s">
        <v>3865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3811</v>
      </c>
      <c r="X129" s="7">
        <v>44941</v>
      </c>
      <c r="Y129" s="5" t="s">
        <v>4046</v>
      </c>
      <c r="Z129" s="5" t="s">
        <v>3811</v>
      </c>
      <c r="AA129" s="6">
        <v>697</v>
      </c>
      <c r="AB129" s="7" t="s">
        <v>4262</v>
      </c>
      <c r="AC129" s="7" t="str">
        <f>A129&amp;COUNTIF($A$2:A129,A129)</f>
        <v>100SG211-62001</v>
      </c>
      <c r="AD129" s="7">
        <v>44750</v>
      </c>
      <c r="AE129" s="7" t="s">
        <v>3811</v>
      </c>
      <c r="AF129" s="7" t="s">
        <v>3811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t="shared" ca="1" si="1"/>
        <v>run complete</v>
      </c>
    </row>
    <row r="130" spans="1:37">
      <c r="A130" s="32" t="s">
        <v>1436</v>
      </c>
      <c r="B130" s="32" t="s">
        <v>3573</v>
      </c>
      <c r="C130" s="32" t="s">
        <v>3574</v>
      </c>
      <c r="E130" s="34" t="s">
        <v>5424</v>
      </c>
      <c r="F130" s="32" t="s">
        <v>5566</v>
      </c>
      <c r="G130" s="34" t="s">
        <v>3575</v>
      </c>
      <c r="H130" s="7" t="s">
        <v>5297</v>
      </c>
      <c r="I130" s="32" t="s">
        <v>3537</v>
      </c>
      <c r="J130" s="34" t="s">
        <v>3538</v>
      </c>
      <c r="M130" s="34" t="s">
        <v>5298</v>
      </c>
      <c r="N130" s="32" t="s">
        <v>3539</v>
      </c>
      <c r="O130" s="36" t="s">
        <v>3576</v>
      </c>
      <c r="Q130" s="5" t="s">
        <v>5493</v>
      </c>
      <c r="R130" s="5" t="s">
        <v>3642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3811</v>
      </c>
      <c r="X130" s="7" t="s">
        <v>3811</v>
      </c>
      <c r="Y130" s="5" t="s">
        <v>4046</v>
      </c>
      <c r="Z130" s="5" t="s">
        <v>3811</v>
      </c>
      <c r="AA130" s="6">
        <v>1199</v>
      </c>
      <c r="AB130" s="7" t="s">
        <v>4263</v>
      </c>
      <c r="AC130" s="7" t="str">
        <f>A130&amp;COUNTIF($A$2:A130,A130)</f>
        <v>100SG224-50001</v>
      </c>
      <c r="AD130" s="7" t="s">
        <v>4099</v>
      </c>
      <c r="AE130" s="7" t="s">
        <v>3811</v>
      </c>
      <c r="AF130" s="7" t="s">
        <v>3811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1459</v>
      </c>
      <c r="B131" s="32" t="s">
        <v>3857</v>
      </c>
      <c r="C131" s="32" t="s">
        <v>1458</v>
      </c>
      <c r="D131" s="32" t="s">
        <v>3811</v>
      </c>
      <c r="E131" s="34" t="s">
        <v>7626</v>
      </c>
      <c r="F131" s="32" t="s">
        <v>3811</v>
      </c>
      <c r="G131" s="34" t="s">
        <v>3824</v>
      </c>
      <c r="H131" s="7" t="s">
        <v>3661</v>
      </c>
      <c r="I131" s="32" t="s">
        <v>3670</v>
      </c>
      <c r="J131" s="34" t="s">
        <v>3811</v>
      </c>
      <c r="K131" s="7" t="s">
        <v>3811</v>
      </c>
      <c r="L131" s="7" t="s">
        <v>3859</v>
      </c>
      <c r="M131" s="34" t="s">
        <v>6240</v>
      </c>
      <c r="N131" s="32" t="s">
        <v>3539</v>
      </c>
      <c r="O131" s="36">
        <v>5.57</v>
      </c>
      <c r="P131" s="32" t="s">
        <v>3811</v>
      </c>
      <c r="Q131" s="5" t="s">
        <v>3813</v>
      </c>
      <c r="R131" s="5" t="s">
        <v>3857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3811</v>
      </c>
      <c r="X131" s="7">
        <v>45014</v>
      </c>
      <c r="Y131" s="5" t="s">
        <v>4046</v>
      </c>
      <c r="Z131" s="5" t="s">
        <v>3811</v>
      </c>
      <c r="AA131" s="6">
        <v>921</v>
      </c>
      <c r="AB131" s="7" t="s">
        <v>4264</v>
      </c>
      <c r="AC131" s="7" t="str">
        <f>A131&amp;COUNTIF($A$2:A131,A131)</f>
        <v>100SG254-62001</v>
      </c>
      <c r="AD131" s="7">
        <v>44812</v>
      </c>
      <c r="AE131" s="7" t="s">
        <v>3811</v>
      </c>
      <c r="AF131" s="7" t="s">
        <v>3811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t="shared" ca="1" si="2"/>
        <v>run complete</v>
      </c>
    </row>
    <row r="132" spans="1:37">
      <c r="A132" s="32" t="s">
        <v>1480</v>
      </c>
      <c r="B132" s="32" t="s">
        <v>3865</v>
      </c>
      <c r="C132" s="32" t="s">
        <v>1481</v>
      </c>
      <c r="D132" s="32" t="s">
        <v>3811</v>
      </c>
      <c r="E132" s="34" t="s">
        <v>5337</v>
      </c>
      <c r="F132" s="32" t="s">
        <v>3811</v>
      </c>
      <c r="G132" s="34" t="s">
        <v>3823</v>
      </c>
      <c r="H132" s="7" t="s">
        <v>3838</v>
      </c>
      <c r="I132" s="32" t="s">
        <v>3670</v>
      </c>
      <c r="J132" s="34" t="s">
        <v>3811</v>
      </c>
      <c r="K132" s="7" t="s">
        <v>3811</v>
      </c>
      <c r="L132" s="7" t="s">
        <v>3867</v>
      </c>
      <c r="M132" s="34" t="s">
        <v>5338</v>
      </c>
      <c r="N132" s="32" t="s">
        <v>3539</v>
      </c>
      <c r="O132" s="36">
        <v>6.77</v>
      </c>
      <c r="P132" s="32" t="s">
        <v>3811</v>
      </c>
      <c r="Q132" s="5" t="s">
        <v>3813</v>
      </c>
      <c r="R132" s="5" t="s">
        <v>3865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3811</v>
      </c>
      <c r="X132" s="7">
        <v>44941</v>
      </c>
      <c r="Y132" s="5" t="s">
        <v>4046</v>
      </c>
      <c r="Z132" s="5" t="s">
        <v>3811</v>
      </c>
      <c r="AA132" s="6">
        <v>429</v>
      </c>
      <c r="AB132" s="7" t="s">
        <v>4265</v>
      </c>
      <c r="AC132" s="7" t="str">
        <f>A132&amp;COUNTIF($A$2:A132,A132)</f>
        <v>100SR520-50001</v>
      </c>
      <c r="AD132" s="7">
        <v>44750</v>
      </c>
      <c r="AE132" s="7" t="s">
        <v>3811</v>
      </c>
      <c r="AF132" s="7" t="s">
        <v>3811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t="shared" ca="1" si="2"/>
        <v>run complete</v>
      </c>
    </row>
    <row r="133" spans="1:37">
      <c r="A133" s="32" t="s">
        <v>1482</v>
      </c>
      <c r="B133" s="32" t="s">
        <v>3865</v>
      </c>
      <c r="C133" s="32" t="s">
        <v>1481</v>
      </c>
      <c r="D133" s="32" t="s">
        <v>3811</v>
      </c>
      <c r="E133" s="34" t="s">
        <v>5634</v>
      </c>
      <c r="F133" s="32" t="s">
        <v>3811</v>
      </c>
      <c r="G133" s="34" t="s">
        <v>3585</v>
      </c>
      <c r="H133" s="7" t="s">
        <v>3838</v>
      </c>
      <c r="I133" s="32" t="s">
        <v>3670</v>
      </c>
      <c r="J133" s="34" t="s">
        <v>3811</v>
      </c>
      <c r="K133" s="7" t="s">
        <v>3811</v>
      </c>
      <c r="L133" s="7" t="s">
        <v>3867</v>
      </c>
      <c r="M133" s="34" t="s">
        <v>5339</v>
      </c>
      <c r="N133" s="32" t="s">
        <v>3539</v>
      </c>
      <c r="O133" s="36">
        <v>6.77</v>
      </c>
      <c r="P133" s="32" t="s">
        <v>3811</v>
      </c>
      <c r="Q133" s="5" t="s">
        <v>3813</v>
      </c>
      <c r="R133" s="5" t="s">
        <v>3865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3811</v>
      </c>
      <c r="X133" s="7">
        <v>44941</v>
      </c>
      <c r="Y133" s="5" t="s">
        <v>4046</v>
      </c>
      <c r="Z133" s="5" t="s">
        <v>3811</v>
      </c>
      <c r="AA133" s="6">
        <v>959</v>
      </c>
      <c r="AB133" s="7" t="s">
        <v>4266</v>
      </c>
      <c r="AC133" s="7" t="str">
        <f>A133&amp;COUNTIF($A$2:A133,A133)</f>
        <v>100SR520-62001</v>
      </c>
      <c r="AD133" s="7">
        <v>44750</v>
      </c>
      <c r="AE133" s="7" t="s">
        <v>3811</v>
      </c>
      <c r="AF133" s="7" t="s">
        <v>3811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t="shared" ca="1" si="2"/>
        <v>run complete</v>
      </c>
    </row>
    <row r="134" spans="1:37">
      <c r="A134" s="32" t="s">
        <v>1496</v>
      </c>
      <c r="B134" s="32" t="s">
        <v>5333</v>
      </c>
      <c r="C134" s="32" t="s">
        <v>1495</v>
      </c>
      <c r="D134" s="32" t="s">
        <v>3811</v>
      </c>
      <c r="E134" s="34" t="s">
        <v>5427</v>
      </c>
      <c r="F134" s="32" t="s">
        <v>3811</v>
      </c>
      <c r="G134" s="34" t="s">
        <v>3829</v>
      </c>
      <c r="H134" s="7" t="s">
        <v>3851</v>
      </c>
      <c r="I134" s="32" t="s">
        <v>3670</v>
      </c>
      <c r="J134" s="34" t="s">
        <v>3811</v>
      </c>
      <c r="K134" s="7" t="s">
        <v>3811</v>
      </c>
      <c r="L134" s="7" t="s">
        <v>3859</v>
      </c>
      <c r="M134" s="34" t="s">
        <v>6241</v>
      </c>
      <c r="N134" s="32" t="s">
        <v>3539</v>
      </c>
      <c r="O134" s="36">
        <v>5.28</v>
      </c>
      <c r="P134" s="32" t="s">
        <v>3811</v>
      </c>
      <c r="Q134" s="5" t="s">
        <v>3813</v>
      </c>
      <c r="R134" s="5" t="s">
        <v>5333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3811</v>
      </c>
      <c r="X134" s="7">
        <v>45014</v>
      </c>
      <c r="Y134" s="5" t="s">
        <v>4046</v>
      </c>
      <c r="Z134" s="5" t="s">
        <v>3811</v>
      </c>
      <c r="AA134" s="6">
        <v>2412</v>
      </c>
      <c r="AB134" s="7" t="s">
        <v>5389</v>
      </c>
      <c r="AC134" s="7" t="str">
        <f>A134&amp;COUNTIF($A$2:A134,A134)</f>
        <v>100ST604-62001</v>
      </c>
      <c r="AD134" s="7">
        <v>44830</v>
      </c>
      <c r="AE134" s="7" t="s">
        <v>3811</v>
      </c>
      <c r="AF134" s="7" t="s">
        <v>3811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t="shared" ca="1" si="2"/>
        <v>run complete</v>
      </c>
    </row>
    <row r="135" spans="1:37">
      <c r="A135" s="32" t="s">
        <v>1503</v>
      </c>
      <c r="B135" s="32" t="s">
        <v>3872</v>
      </c>
      <c r="C135" s="32" t="s">
        <v>1501</v>
      </c>
      <c r="D135" s="32" t="s">
        <v>3811</v>
      </c>
      <c r="E135" s="34" t="s">
        <v>5340</v>
      </c>
      <c r="F135" s="32" t="s">
        <v>3811</v>
      </c>
      <c r="G135" s="34" t="s">
        <v>3829</v>
      </c>
      <c r="H135" s="7" t="s">
        <v>3838</v>
      </c>
      <c r="I135" s="32" t="s">
        <v>3670</v>
      </c>
      <c r="J135" s="34" t="s">
        <v>3811</v>
      </c>
      <c r="K135" s="7" t="s">
        <v>3811</v>
      </c>
      <c r="L135" s="7" t="s">
        <v>3873</v>
      </c>
      <c r="M135" s="34" t="s">
        <v>5341</v>
      </c>
      <c r="N135" s="32" t="s">
        <v>3539</v>
      </c>
      <c r="O135" s="36">
        <v>5.67</v>
      </c>
      <c r="P135" s="32" t="s">
        <v>3811</v>
      </c>
      <c r="Q135" s="5" t="s">
        <v>3813</v>
      </c>
      <c r="R135" s="5" t="s">
        <v>3872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3811</v>
      </c>
      <c r="X135" s="7">
        <v>44948</v>
      </c>
      <c r="Y135" s="5" t="s">
        <v>4046</v>
      </c>
      <c r="Z135" s="5" t="s">
        <v>3811</v>
      </c>
      <c r="AA135" s="6">
        <v>3471</v>
      </c>
      <c r="AB135" s="7" t="s">
        <v>4267</v>
      </c>
      <c r="AC135" s="7" t="str">
        <f>A135&amp;COUNTIF($A$2:A135,A135)</f>
        <v>100ST610-62001</v>
      </c>
      <c r="AD135" s="7">
        <v>44410</v>
      </c>
      <c r="AE135" s="7" t="s">
        <v>3811</v>
      </c>
      <c r="AF135" s="7" t="s">
        <v>3811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t="shared" ca="1" si="2"/>
        <v>run complete</v>
      </c>
    </row>
    <row r="136" spans="1:37">
      <c r="A136" s="32" t="s">
        <v>1532</v>
      </c>
      <c r="B136" s="32" t="s">
        <v>5577</v>
      </c>
      <c r="C136" s="32" t="s">
        <v>5578</v>
      </c>
      <c r="D136" s="32" t="s">
        <v>3811</v>
      </c>
      <c r="E136" s="34">
        <v>9557.0390576999998</v>
      </c>
      <c r="F136" s="32" t="s">
        <v>3926</v>
      </c>
      <c r="G136" s="34">
        <v>9000</v>
      </c>
      <c r="H136" s="7" t="s">
        <v>3815</v>
      </c>
      <c r="I136" s="32" t="s">
        <v>3537</v>
      </c>
      <c r="J136" s="34" t="s">
        <v>3811</v>
      </c>
      <c r="K136" s="7" t="s">
        <v>3811</v>
      </c>
      <c r="L136" s="7" t="s">
        <v>6076</v>
      </c>
      <c r="M136" s="34" t="s">
        <v>3811</v>
      </c>
      <c r="N136" s="32" t="s">
        <v>3543</v>
      </c>
      <c r="O136" s="36">
        <v>1.98</v>
      </c>
      <c r="Q136" s="5" t="s">
        <v>3927</v>
      </c>
      <c r="R136" s="5" t="s">
        <v>5577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3811</v>
      </c>
      <c r="X136" s="7">
        <v>45052</v>
      </c>
      <c r="Y136" s="5" t="s">
        <v>4046</v>
      </c>
      <c r="Z136" s="5" t="s">
        <v>3811</v>
      </c>
      <c r="AA136" s="6">
        <v>9557</v>
      </c>
      <c r="AB136" s="7" t="s">
        <v>5579</v>
      </c>
      <c r="AC136" s="7" t="str">
        <f>A136&amp;COUNTIF($A$2:A136,A136)</f>
        <v>100SW350-50001</v>
      </c>
      <c r="AD136" s="7">
        <v>44837</v>
      </c>
      <c r="AE136" s="7" t="s">
        <v>3811</v>
      </c>
      <c r="AF136" s="7" t="s">
        <v>3811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t="shared" ca="1" si="2"/>
        <v>run complete</v>
      </c>
    </row>
    <row r="137" spans="1:37">
      <c r="A137" s="32" t="s">
        <v>1534</v>
      </c>
      <c r="B137" s="32" t="s">
        <v>5577</v>
      </c>
      <c r="C137" s="32" t="s">
        <v>5578</v>
      </c>
      <c r="D137" s="32" t="s">
        <v>3811</v>
      </c>
      <c r="E137" s="34">
        <v>2519.88365466</v>
      </c>
      <c r="F137" s="32" t="s">
        <v>3926</v>
      </c>
      <c r="G137" s="34">
        <v>2000</v>
      </c>
      <c r="H137" s="7" t="s">
        <v>6155</v>
      </c>
      <c r="I137" s="32" t="s">
        <v>3537</v>
      </c>
      <c r="J137" s="34" t="s">
        <v>3811</v>
      </c>
      <c r="K137" s="7" t="s">
        <v>3811</v>
      </c>
      <c r="L137" s="7" t="s">
        <v>6156</v>
      </c>
      <c r="M137" s="34" t="s">
        <v>3811</v>
      </c>
      <c r="N137" s="32" t="s">
        <v>3543</v>
      </c>
      <c r="O137" s="36">
        <v>1.98</v>
      </c>
      <c r="Q137" s="5" t="s">
        <v>3927</v>
      </c>
      <c r="R137" s="5" t="s">
        <v>5577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3811</v>
      </c>
      <c r="X137" s="7">
        <v>45057</v>
      </c>
      <c r="Y137" s="5" t="s">
        <v>4046</v>
      </c>
      <c r="Z137" s="5" t="s">
        <v>3811</v>
      </c>
      <c r="AA137" s="6">
        <v>2520</v>
      </c>
      <c r="AB137" s="7" t="s">
        <v>5580</v>
      </c>
      <c r="AC137" s="7" t="str">
        <f>A137&amp;COUNTIF($A$2:A137,A137)</f>
        <v>100SW350-62001</v>
      </c>
      <c r="AD137" s="7">
        <v>44837</v>
      </c>
      <c r="AE137" s="7" t="s">
        <v>3811</v>
      </c>
      <c r="AF137" s="7" t="s">
        <v>3811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t="shared" ca="1" si="2"/>
        <v>run complete</v>
      </c>
    </row>
    <row r="138" spans="1:37">
      <c r="A138" s="32" t="s">
        <v>1542</v>
      </c>
      <c r="B138" s="32" t="s">
        <v>3868</v>
      </c>
      <c r="C138" s="32" t="s">
        <v>1539</v>
      </c>
      <c r="D138" s="32" t="s">
        <v>3811</v>
      </c>
      <c r="E138" s="34" t="s">
        <v>7627</v>
      </c>
      <c r="F138" s="32" t="s">
        <v>3811</v>
      </c>
      <c r="G138" s="34" t="s">
        <v>3829</v>
      </c>
      <c r="H138" s="7" t="s">
        <v>3860</v>
      </c>
      <c r="I138" s="32" t="s">
        <v>3670</v>
      </c>
      <c r="J138" s="34" t="s">
        <v>3811</v>
      </c>
      <c r="K138" s="7" t="s">
        <v>3811</v>
      </c>
      <c r="L138" s="7" t="s">
        <v>3875</v>
      </c>
      <c r="M138" s="34" t="s">
        <v>3876</v>
      </c>
      <c r="N138" s="32" t="s">
        <v>3539</v>
      </c>
      <c r="O138" s="36">
        <v>5.63</v>
      </c>
      <c r="P138" s="32" t="s">
        <v>3811</v>
      </c>
      <c r="Q138" s="5" t="s">
        <v>3813</v>
      </c>
      <c r="R138" s="5" t="s">
        <v>3868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3811</v>
      </c>
      <c r="X138" s="7">
        <v>44897</v>
      </c>
      <c r="Y138" s="5" t="s">
        <v>4046</v>
      </c>
      <c r="Z138" s="5" t="s">
        <v>5620</v>
      </c>
      <c r="AA138" s="6">
        <v>-73</v>
      </c>
      <c r="AB138" s="7" t="s">
        <v>4268</v>
      </c>
      <c r="AC138" s="7" t="str">
        <f>A138&amp;COUNTIF($A$2:A138,A138)</f>
        <v>100SW803-62001</v>
      </c>
      <c r="AD138" s="7">
        <v>44693</v>
      </c>
      <c r="AE138" s="7" t="s">
        <v>3811</v>
      </c>
      <c r="AF138" s="7" t="s">
        <v>3811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t="shared" ca="1" si="2"/>
        <v>run complete</v>
      </c>
    </row>
    <row r="139" spans="1:37">
      <c r="A139" s="32" t="s">
        <v>1543</v>
      </c>
      <c r="B139" s="32">
        <v>7166</v>
      </c>
      <c r="C139" s="32" t="s">
        <v>3581</v>
      </c>
      <c r="E139" s="34" t="s">
        <v>5299</v>
      </c>
      <c r="F139" s="32" t="s">
        <v>5566</v>
      </c>
      <c r="G139" s="34" t="s">
        <v>3582</v>
      </c>
      <c r="H139" s="7" t="s">
        <v>3583</v>
      </c>
      <c r="I139" s="32" t="s">
        <v>3537</v>
      </c>
      <c r="J139" s="34" t="s">
        <v>3538</v>
      </c>
      <c r="N139" s="32" t="s">
        <v>3539</v>
      </c>
      <c r="O139" s="36" t="s">
        <v>3584</v>
      </c>
      <c r="Q139" s="5" t="s">
        <v>5493</v>
      </c>
      <c r="R139" s="5" t="s">
        <v>6077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3811</v>
      </c>
      <c r="X139" s="7" t="s">
        <v>3811</v>
      </c>
      <c r="Y139" s="5" t="s">
        <v>4046</v>
      </c>
      <c r="Z139" s="5" t="s">
        <v>3811</v>
      </c>
      <c r="AA139" s="6">
        <v>1356</v>
      </c>
      <c r="AB139" s="7" t="s">
        <v>6078</v>
      </c>
      <c r="AC139" s="7" t="str">
        <f>A139&amp;COUNTIF($A$2:A139,A139)</f>
        <v>100SW806-50001</v>
      </c>
      <c r="AD139" s="7">
        <v>44844</v>
      </c>
      <c r="AE139" s="7" t="s">
        <v>3811</v>
      </c>
      <c r="AF139" s="7" t="s">
        <v>3811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t="shared" ca="1" si="2"/>
        <v>run complete</v>
      </c>
    </row>
    <row r="140" spans="1:37">
      <c r="A140" s="32" t="s">
        <v>1549</v>
      </c>
      <c r="B140" s="32" t="s">
        <v>3850</v>
      </c>
      <c r="C140" s="32" t="s">
        <v>1548</v>
      </c>
      <c r="D140" s="32" t="s">
        <v>3811</v>
      </c>
      <c r="E140" s="34" t="s">
        <v>6441</v>
      </c>
      <c r="F140" s="32" t="s">
        <v>3811</v>
      </c>
      <c r="G140" s="34" t="s">
        <v>3837</v>
      </c>
      <c r="H140" s="7" t="s">
        <v>3851</v>
      </c>
      <c r="I140" s="32" t="s">
        <v>3670</v>
      </c>
      <c r="J140" s="34" t="s">
        <v>3811</v>
      </c>
      <c r="K140" s="7" t="s">
        <v>3811</v>
      </c>
      <c r="L140" s="7" t="s">
        <v>3852</v>
      </c>
      <c r="M140" s="34" t="s">
        <v>5338</v>
      </c>
      <c r="N140" s="32" t="s">
        <v>3539</v>
      </c>
      <c r="O140" s="36">
        <v>3.02</v>
      </c>
      <c r="P140" s="32" t="s">
        <v>3811</v>
      </c>
      <c r="Q140" s="5" t="s">
        <v>3813</v>
      </c>
      <c r="R140" s="5" t="s">
        <v>3850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3811</v>
      </c>
      <c r="X140" s="7">
        <v>45007</v>
      </c>
      <c r="Y140" s="5" t="s">
        <v>4046</v>
      </c>
      <c r="Z140" s="5" t="s">
        <v>3811</v>
      </c>
      <c r="AA140" s="6">
        <v>3902</v>
      </c>
      <c r="AB140" s="7" t="s">
        <v>4269</v>
      </c>
      <c r="AC140" s="7" t="str">
        <f>A140&amp;COUNTIF($A$2:A140,A140)</f>
        <v>100SW811-50001</v>
      </c>
      <c r="AD140" s="7">
        <v>44795</v>
      </c>
      <c r="AE140" s="7" t="s">
        <v>3811</v>
      </c>
      <c r="AF140" s="7" t="s">
        <v>3811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t="shared" ca="1" si="2"/>
        <v>run complete</v>
      </c>
    </row>
    <row r="141" spans="1:37">
      <c r="A141" s="32" t="s">
        <v>1551</v>
      </c>
      <c r="B141" s="32" t="s">
        <v>3850</v>
      </c>
      <c r="C141" s="32" t="s">
        <v>1548</v>
      </c>
      <c r="D141" s="32" t="s">
        <v>3811</v>
      </c>
      <c r="E141" s="34" t="s">
        <v>6442</v>
      </c>
      <c r="F141" s="32" t="s">
        <v>3811</v>
      </c>
      <c r="G141" s="34" t="s">
        <v>3839</v>
      </c>
      <c r="H141" s="7" t="s">
        <v>3851</v>
      </c>
      <c r="I141" s="32" t="s">
        <v>3670</v>
      </c>
      <c r="J141" s="34" t="s">
        <v>3811</v>
      </c>
      <c r="K141" s="7" t="s">
        <v>3811</v>
      </c>
      <c r="L141" s="7" t="s">
        <v>3852</v>
      </c>
      <c r="M141" s="34" t="s">
        <v>6243</v>
      </c>
      <c r="N141" s="32" t="s">
        <v>3539</v>
      </c>
      <c r="O141" s="36">
        <v>3.02</v>
      </c>
      <c r="P141" s="32" t="s">
        <v>3811</v>
      </c>
      <c r="Q141" s="5" t="s">
        <v>3813</v>
      </c>
      <c r="R141" s="5" t="s">
        <v>3850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3811</v>
      </c>
      <c r="X141" s="7">
        <v>45007</v>
      </c>
      <c r="Y141" s="5" t="s">
        <v>4046</v>
      </c>
      <c r="Z141" s="5" t="s">
        <v>3811</v>
      </c>
      <c r="AA141" s="6">
        <v>5868</v>
      </c>
      <c r="AB141" s="7" t="s">
        <v>4270</v>
      </c>
      <c r="AC141" s="7" t="str">
        <f>A141&amp;COUNTIF($A$2:A141,A141)</f>
        <v>100SW811-62001</v>
      </c>
      <c r="AD141" s="7">
        <v>44795</v>
      </c>
      <c r="AE141" s="7" t="s">
        <v>3811</v>
      </c>
      <c r="AF141" s="7" t="s">
        <v>3811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t="shared" ca="1" si="2"/>
        <v>run complete</v>
      </c>
    </row>
    <row r="142" spans="1:37">
      <c r="A142" s="32" t="s">
        <v>1554</v>
      </c>
      <c r="B142" s="32" t="s">
        <v>3857</v>
      </c>
      <c r="C142" s="32" t="s">
        <v>1553</v>
      </c>
      <c r="D142" s="32" t="s">
        <v>3811</v>
      </c>
      <c r="E142" s="34" t="s">
        <v>7628</v>
      </c>
      <c r="F142" s="32" t="s">
        <v>3811</v>
      </c>
      <c r="G142" s="34" t="s">
        <v>3837</v>
      </c>
      <c r="H142" s="7" t="s">
        <v>3628</v>
      </c>
      <c r="I142" s="32" t="s">
        <v>3670</v>
      </c>
      <c r="J142" s="34" t="s">
        <v>3811</v>
      </c>
      <c r="K142" s="7" t="s">
        <v>3811</v>
      </c>
      <c r="L142" s="7" t="s">
        <v>3882</v>
      </c>
      <c r="M142" s="34" t="s">
        <v>6443</v>
      </c>
      <c r="N142" s="32" t="s">
        <v>3539</v>
      </c>
      <c r="O142" s="36">
        <v>3.98</v>
      </c>
      <c r="P142" s="32" t="s">
        <v>3811</v>
      </c>
      <c r="Q142" s="5" t="s">
        <v>3813</v>
      </c>
      <c r="R142" s="5" t="s">
        <v>3857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3811</v>
      </c>
      <c r="X142" s="7">
        <v>45016</v>
      </c>
      <c r="Y142" s="5" t="s">
        <v>4046</v>
      </c>
      <c r="Z142" s="5" t="s">
        <v>3811</v>
      </c>
      <c r="AA142" s="6">
        <v>1626</v>
      </c>
      <c r="AB142" s="7" t="s">
        <v>4271</v>
      </c>
      <c r="AC142" s="7" t="str">
        <f>A142&amp;COUNTIF($A$2:A142,A142)</f>
        <v>100SW813-50001</v>
      </c>
      <c r="AD142" s="7">
        <v>44812</v>
      </c>
      <c r="AE142" s="7" t="s">
        <v>3811</v>
      </c>
      <c r="AF142" s="7" t="s">
        <v>3811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t="shared" ca="1" si="2"/>
        <v>run complete</v>
      </c>
    </row>
    <row r="143" spans="1:37">
      <c r="A143" s="32" t="s">
        <v>1555</v>
      </c>
      <c r="B143" s="32" t="s">
        <v>3857</v>
      </c>
      <c r="C143" s="32" t="s">
        <v>1553</v>
      </c>
      <c r="D143" s="32" t="s">
        <v>3811</v>
      </c>
      <c r="E143" s="34" t="s">
        <v>6444</v>
      </c>
      <c r="F143" s="32" t="s">
        <v>3811</v>
      </c>
      <c r="G143" s="34" t="s">
        <v>3580</v>
      </c>
      <c r="H143" s="7" t="s">
        <v>3628</v>
      </c>
      <c r="I143" s="32" t="s">
        <v>3670</v>
      </c>
      <c r="J143" s="34" t="s">
        <v>3811</v>
      </c>
      <c r="K143" s="7" t="s">
        <v>3811</v>
      </c>
      <c r="L143" s="7" t="s">
        <v>3882</v>
      </c>
      <c r="M143" s="34" t="s">
        <v>6409</v>
      </c>
      <c r="N143" s="32" t="s">
        <v>3539</v>
      </c>
      <c r="O143" s="36">
        <v>3.98</v>
      </c>
      <c r="P143" s="32" t="s">
        <v>3811</v>
      </c>
      <c r="Q143" s="5" t="s">
        <v>3813</v>
      </c>
      <c r="R143" s="5" t="s">
        <v>3857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3811</v>
      </c>
      <c r="X143" s="7">
        <v>45016</v>
      </c>
      <c r="Y143" s="5" t="s">
        <v>4046</v>
      </c>
      <c r="Z143" s="5" t="s">
        <v>3811</v>
      </c>
      <c r="AA143" s="6">
        <v>1958</v>
      </c>
      <c r="AB143" s="7" t="s">
        <v>4272</v>
      </c>
      <c r="AC143" s="7" t="str">
        <f>A143&amp;COUNTIF($A$2:A143,A143)</f>
        <v>100SW813-62001</v>
      </c>
      <c r="AD143" s="7">
        <v>44812</v>
      </c>
      <c r="AE143" s="7" t="s">
        <v>3811</v>
      </c>
      <c r="AF143" s="7" t="s">
        <v>3811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t="shared" ca="1" si="2"/>
        <v>run complete</v>
      </c>
    </row>
    <row r="144" spans="1:37">
      <c r="A144" s="32" t="s">
        <v>1561</v>
      </c>
      <c r="B144" s="32" t="s">
        <v>3869</v>
      </c>
      <c r="C144" s="32" t="s">
        <v>1560</v>
      </c>
      <c r="D144" s="32" t="s">
        <v>3811</v>
      </c>
      <c r="E144" s="34" t="s">
        <v>7629</v>
      </c>
      <c r="F144" s="32" t="s">
        <v>3811</v>
      </c>
      <c r="G144" s="34" t="s">
        <v>3826</v>
      </c>
      <c r="H144" s="7" t="s">
        <v>3871</v>
      </c>
      <c r="I144" s="32" t="s">
        <v>3670</v>
      </c>
      <c r="J144" s="34" t="s">
        <v>3811</v>
      </c>
      <c r="K144" s="7" t="s">
        <v>3811</v>
      </c>
      <c r="L144" s="7" t="s">
        <v>3877</v>
      </c>
      <c r="M144" s="34" t="s">
        <v>5342</v>
      </c>
      <c r="N144" s="32" t="s">
        <v>3539</v>
      </c>
      <c r="O144" s="36">
        <v>3.23</v>
      </c>
      <c r="P144" s="32" t="s">
        <v>3811</v>
      </c>
      <c r="Q144" s="5" t="s">
        <v>3813</v>
      </c>
      <c r="R144" s="5" t="s">
        <v>3869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3811</v>
      </c>
      <c r="X144" s="7">
        <v>44952</v>
      </c>
      <c r="Y144" s="5" t="s">
        <v>4046</v>
      </c>
      <c r="Z144" s="5" t="s">
        <v>3811</v>
      </c>
      <c r="AA144" s="6">
        <v>3417</v>
      </c>
      <c r="AB144" s="7" t="s">
        <v>4273</v>
      </c>
      <c r="AC144" s="7" t="str">
        <f>A144&amp;COUNTIF($A$2:A144,A144)</f>
        <v>100SW826-50001</v>
      </c>
      <c r="AD144" s="7">
        <v>44747</v>
      </c>
      <c r="AE144" s="7" t="s">
        <v>3811</v>
      </c>
      <c r="AF144" s="7" t="s">
        <v>3811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t="shared" ca="1" si="2"/>
        <v>run complete</v>
      </c>
    </row>
    <row r="145" spans="1:37">
      <c r="A145" s="32" t="s">
        <v>1590</v>
      </c>
      <c r="B145" s="32">
        <v>7074</v>
      </c>
      <c r="C145" s="32" t="s">
        <v>1591</v>
      </c>
      <c r="E145" s="34">
        <v>2090</v>
      </c>
      <c r="G145" s="34">
        <v>2200</v>
      </c>
      <c r="H145" s="7">
        <v>44830</v>
      </c>
      <c r="I145" s="32" t="s">
        <v>3704</v>
      </c>
      <c r="L145" s="7">
        <v>45141</v>
      </c>
      <c r="O145" s="36">
        <v>5.77</v>
      </c>
      <c r="P145" s="32" t="s">
        <v>3714</v>
      </c>
      <c r="Q145" s="5" t="s">
        <v>3715</v>
      </c>
      <c r="R145" s="5" t="s">
        <v>4276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3811</v>
      </c>
      <c r="X145" s="7">
        <v>45141</v>
      </c>
      <c r="Y145" s="5" t="s">
        <v>4046</v>
      </c>
      <c r="Z145" s="5" t="s">
        <v>3811</v>
      </c>
      <c r="AA145" s="6">
        <v>2090</v>
      </c>
      <c r="AB145" s="7" t="s">
        <v>4277</v>
      </c>
      <c r="AC145" s="7" t="str">
        <f>A145&amp;COUNTIF($A$2:A145,A145)</f>
        <v>100WA030-50001</v>
      </c>
      <c r="AD145" s="7">
        <v>44750</v>
      </c>
      <c r="AE145" s="7" t="s">
        <v>3811</v>
      </c>
      <c r="AF145" s="7" t="s">
        <v>3811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t="shared" ca="1" si="2"/>
        <v>run complete</v>
      </c>
    </row>
    <row r="146" spans="1:37">
      <c r="A146" s="32" t="s">
        <v>1592</v>
      </c>
      <c r="B146" s="32">
        <v>7074</v>
      </c>
      <c r="C146" s="32" t="s">
        <v>1591</v>
      </c>
      <c r="E146" s="34">
        <v>2235</v>
      </c>
      <c r="G146" s="34">
        <v>2200</v>
      </c>
      <c r="H146" s="7">
        <v>44830</v>
      </c>
      <c r="I146" s="32" t="s">
        <v>3704</v>
      </c>
      <c r="L146" s="7">
        <v>45141</v>
      </c>
      <c r="O146" s="36">
        <v>5.77</v>
      </c>
      <c r="P146" s="32" t="s">
        <v>3714</v>
      </c>
      <c r="Q146" s="5" t="s">
        <v>3715</v>
      </c>
      <c r="R146" s="5" t="s">
        <v>4276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3811</v>
      </c>
      <c r="X146" s="7">
        <v>45141</v>
      </c>
      <c r="Y146" s="5" t="s">
        <v>4046</v>
      </c>
      <c r="Z146" s="5" t="s">
        <v>3811</v>
      </c>
      <c r="AA146" s="6">
        <v>2235</v>
      </c>
      <c r="AB146" s="7" t="s">
        <v>4278</v>
      </c>
      <c r="AC146" s="7" t="str">
        <f>A146&amp;COUNTIF($A$2:A146,A146)</f>
        <v>100WA030-62001</v>
      </c>
      <c r="AD146" s="7">
        <v>44750</v>
      </c>
      <c r="AE146" s="7" t="s">
        <v>3811</v>
      </c>
      <c r="AF146" s="7" t="s">
        <v>3811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t="shared" ca="1" si="2"/>
        <v>run complete</v>
      </c>
    </row>
    <row r="147" spans="1:37">
      <c r="A147" s="32" t="s">
        <v>1600</v>
      </c>
      <c r="B147" s="32">
        <v>7094</v>
      </c>
      <c r="C147" s="32" t="s">
        <v>1599</v>
      </c>
      <c r="E147" s="34">
        <v>6380</v>
      </c>
      <c r="G147" s="34">
        <v>6600</v>
      </c>
      <c r="H147" s="7">
        <v>44830</v>
      </c>
      <c r="I147" s="32" t="s">
        <v>3704</v>
      </c>
      <c r="L147" s="7">
        <v>45141</v>
      </c>
      <c r="O147" s="36">
        <v>5.14</v>
      </c>
      <c r="P147" s="32" t="s">
        <v>3714</v>
      </c>
      <c r="Q147" s="5" t="s">
        <v>3715</v>
      </c>
      <c r="R147" s="5" t="s">
        <v>4279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3811</v>
      </c>
      <c r="X147" s="7">
        <v>45141</v>
      </c>
      <c r="Y147" s="5" t="s">
        <v>4046</v>
      </c>
      <c r="Z147" s="5" t="s">
        <v>3811</v>
      </c>
      <c r="AA147" s="6">
        <v>6380</v>
      </c>
      <c r="AB147" s="7" t="s">
        <v>4280</v>
      </c>
      <c r="AC147" s="7" t="str">
        <f>A147&amp;COUNTIF($A$2:A147,A147)</f>
        <v>100WA110-62001</v>
      </c>
      <c r="AD147" s="7">
        <v>44771</v>
      </c>
      <c r="AE147" s="7" t="s">
        <v>3811</v>
      </c>
      <c r="AF147" s="7" t="s">
        <v>3811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t="shared" ca="1" si="2"/>
        <v>run complete</v>
      </c>
    </row>
    <row r="148" spans="1:37">
      <c r="A148" s="32" t="s">
        <v>1604</v>
      </c>
      <c r="B148" s="32">
        <v>7021</v>
      </c>
      <c r="C148" s="32" t="s">
        <v>3758</v>
      </c>
      <c r="E148" s="34">
        <v>456</v>
      </c>
      <c r="G148" s="34">
        <v>500</v>
      </c>
      <c r="H148" s="7">
        <v>44776</v>
      </c>
      <c r="I148" s="32" t="s">
        <v>3670</v>
      </c>
      <c r="L148" s="7">
        <v>44957</v>
      </c>
      <c r="P148" s="32" t="s">
        <v>3759</v>
      </c>
      <c r="Q148" s="5" t="s">
        <v>894</v>
      </c>
      <c r="R148" s="5" t="s">
        <v>4281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3811</v>
      </c>
      <c r="X148" s="7">
        <v>44957</v>
      </c>
      <c r="Y148" s="5" t="s">
        <v>4046</v>
      </c>
      <c r="Z148" s="5" t="s">
        <v>3811</v>
      </c>
      <c r="AA148" s="6">
        <v>456</v>
      </c>
      <c r="AB148" s="7" t="s">
        <v>4282</v>
      </c>
      <c r="AC148" s="7" t="str">
        <f>A148&amp;COUNTIF($A$2:A148,A148)</f>
        <v>100WC090-50001</v>
      </c>
      <c r="AD148" s="7">
        <v>44705</v>
      </c>
      <c r="AE148" s="7" t="s">
        <v>3811</v>
      </c>
      <c r="AF148" s="7" t="s">
        <v>3811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t="shared" ca="1" si="2"/>
        <v>run complete</v>
      </c>
    </row>
    <row r="149" spans="1:37">
      <c r="A149" s="32" t="s">
        <v>1606</v>
      </c>
      <c r="B149" s="32">
        <v>7021</v>
      </c>
      <c r="C149" s="32" t="s">
        <v>3758</v>
      </c>
      <c r="E149" s="34">
        <v>1610</v>
      </c>
      <c r="G149" s="34">
        <v>7000</v>
      </c>
      <c r="H149" s="7">
        <v>44776</v>
      </c>
      <c r="I149" s="32" t="s">
        <v>3670</v>
      </c>
      <c r="L149" s="7">
        <v>44957</v>
      </c>
      <c r="P149" s="32" t="s">
        <v>3760</v>
      </c>
      <c r="Q149" s="5" t="s">
        <v>894</v>
      </c>
      <c r="R149" s="5" t="s">
        <v>4281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3811</v>
      </c>
      <c r="X149" s="7">
        <v>44957</v>
      </c>
      <c r="Y149" s="5" t="s">
        <v>4046</v>
      </c>
      <c r="Z149" s="5" t="s">
        <v>3811</v>
      </c>
      <c r="AA149" s="6">
        <v>1610</v>
      </c>
      <c r="AB149" s="7" t="s">
        <v>4283</v>
      </c>
      <c r="AC149" s="7" t="str">
        <f>A149&amp;COUNTIF($A$2:A149,A149)</f>
        <v>100WC090-62001</v>
      </c>
      <c r="AD149" s="7">
        <v>44705</v>
      </c>
      <c r="AE149" s="7" t="s">
        <v>3811</v>
      </c>
      <c r="AF149" s="7" t="s">
        <v>3811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t="shared" ca="1" si="2"/>
        <v>run complete</v>
      </c>
    </row>
    <row r="150" spans="1:37">
      <c r="A150" s="32" t="s">
        <v>1618</v>
      </c>
      <c r="B150" s="32">
        <v>7120</v>
      </c>
      <c r="C150" s="32" t="s">
        <v>3761</v>
      </c>
      <c r="E150" s="34">
        <v>4456</v>
      </c>
      <c r="G150" s="34">
        <v>5000</v>
      </c>
      <c r="H150" s="7">
        <v>44852</v>
      </c>
      <c r="I150" s="32" t="s">
        <v>3670</v>
      </c>
      <c r="L150" s="7">
        <v>45032</v>
      </c>
      <c r="P150" s="32" t="s">
        <v>6490</v>
      </c>
      <c r="Q150" s="5" t="s">
        <v>894</v>
      </c>
      <c r="R150" s="5" t="s">
        <v>4284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3811</v>
      </c>
      <c r="X150" s="7">
        <v>45032</v>
      </c>
      <c r="Y150" s="5" t="s">
        <v>4046</v>
      </c>
      <c r="Z150" s="5" t="s">
        <v>3811</v>
      </c>
      <c r="AA150" s="6">
        <v>4456</v>
      </c>
      <c r="AB150" s="7" t="s">
        <v>4285</v>
      </c>
      <c r="AC150" s="7" t="str">
        <f>A150&amp;COUNTIF($A$2:A150,A150)</f>
        <v>100WC135-50001</v>
      </c>
      <c r="AD150" s="7">
        <v>44799</v>
      </c>
      <c r="AE150" s="7" t="s">
        <v>3811</v>
      </c>
      <c r="AF150" s="7" t="s">
        <v>3811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t="shared" ca="1" si="2"/>
        <v>run complete</v>
      </c>
    </row>
    <row r="151" spans="1:37">
      <c r="A151" s="32" t="s">
        <v>1621</v>
      </c>
      <c r="B151" s="32">
        <v>7120</v>
      </c>
      <c r="C151" s="32" t="s">
        <v>3761</v>
      </c>
      <c r="E151" s="34">
        <v>3765</v>
      </c>
      <c r="G151" s="34">
        <v>2500</v>
      </c>
      <c r="H151" s="7">
        <v>44852</v>
      </c>
      <c r="I151" s="32" t="s">
        <v>3670</v>
      </c>
      <c r="L151" s="7">
        <v>45032</v>
      </c>
      <c r="P151" s="32" t="s">
        <v>6089</v>
      </c>
      <c r="Q151" s="5" t="s">
        <v>894</v>
      </c>
      <c r="R151" s="5" t="s">
        <v>4284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3811</v>
      </c>
      <c r="X151" s="7">
        <v>45032</v>
      </c>
      <c r="Y151" s="5" t="s">
        <v>4046</v>
      </c>
      <c r="Z151" s="5" t="s">
        <v>3811</v>
      </c>
      <c r="AA151" s="6">
        <v>3765</v>
      </c>
      <c r="AB151" s="7" t="s">
        <v>4286</v>
      </c>
      <c r="AC151" s="7" t="str">
        <f>A151&amp;COUNTIF($A$2:A151,A151)</f>
        <v>100WC135-62001</v>
      </c>
      <c r="AD151" s="7">
        <v>44799</v>
      </c>
      <c r="AE151" s="7" t="s">
        <v>3811</v>
      </c>
      <c r="AF151" s="7" t="s">
        <v>3811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t="shared" ca="1" si="2"/>
        <v>run complete</v>
      </c>
    </row>
    <row r="152" spans="1:37">
      <c r="A152" s="32" t="s">
        <v>1647</v>
      </c>
      <c r="B152" s="32">
        <v>7019</v>
      </c>
      <c r="C152" s="32" t="s">
        <v>1642</v>
      </c>
      <c r="E152" s="34">
        <v>1459</v>
      </c>
      <c r="F152" s="32" t="s">
        <v>3906</v>
      </c>
      <c r="G152" s="34">
        <v>1300</v>
      </c>
      <c r="H152" s="7">
        <v>44783</v>
      </c>
      <c r="I152" s="32" t="s">
        <v>3670</v>
      </c>
      <c r="L152" s="7">
        <v>44967</v>
      </c>
      <c r="N152" s="32">
        <v>6</v>
      </c>
      <c r="O152" s="36">
        <v>6.51</v>
      </c>
      <c r="Q152" s="5" t="s">
        <v>3907</v>
      </c>
      <c r="R152" s="5" t="s">
        <v>4124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3811</v>
      </c>
      <c r="X152" s="7">
        <v>44967</v>
      </c>
      <c r="Y152" s="5" t="s">
        <v>4046</v>
      </c>
      <c r="Z152" s="5" t="s">
        <v>3811</v>
      </c>
      <c r="AA152" s="6">
        <v>1459</v>
      </c>
      <c r="AB152" s="7" t="s">
        <v>4287</v>
      </c>
      <c r="AC152" s="7" t="str">
        <f>A152&amp;COUNTIF($A$2:A152,A152)</f>
        <v>100WC421-50001</v>
      </c>
      <c r="AD152" s="7">
        <v>44701</v>
      </c>
      <c r="AE152" s="7" t="s">
        <v>3811</v>
      </c>
      <c r="AF152" s="7" t="s">
        <v>3811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t="shared" ca="1" si="2"/>
        <v>run complete</v>
      </c>
    </row>
    <row r="153" spans="1:37">
      <c r="A153" s="32" t="s">
        <v>1648</v>
      </c>
      <c r="B153" s="32">
        <v>7019</v>
      </c>
      <c r="C153" s="32" t="s">
        <v>1642</v>
      </c>
      <c r="E153" s="34">
        <v>993</v>
      </c>
      <c r="F153" s="32" t="s">
        <v>3906</v>
      </c>
      <c r="G153" s="34">
        <v>900</v>
      </c>
      <c r="H153" s="7">
        <v>44783</v>
      </c>
      <c r="I153" s="32" t="s">
        <v>3670</v>
      </c>
      <c r="L153" s="7">
        <v>44967</v>
      </c>
      <c r="N153" s="32">
        <v>6</v>
      </c>
      <c r="O153" s="36">
        <v>6.51</v>
      </c>
      <c r="Q153" s="5" t="s">
        <v>3907</v>
      </c>
      <c r="R153" s="5" t="s">
        <v>4124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3811</v>
      </c>
      <c r="X153" s="7">
        <v>44967</v>
      </c>
      <c r="Y153" s="5" t="s">
        <v>4046</v>
      </c>
      <c r="Z153" s="5" t="s">
        <v>3811</v>
      </c>
      <c r="AA153" s="6">
        <v>993</v>
      </c>
      <c r="AB153" s="7" t="s">
        <v>4288</v>
      </c>
      <c r="AC153" s="7" t="str">
        <f>A153&amp;COUNTIF($A$2:A153,A153)</f>
        <v>100WC421-62001</v>
      </c>
      <c r="AD153" s="7">
        <v>44701</v>
      </c>
      <c r="AE153" s="7" t="s">
        <v>3811</v>
      </c>
      <c r="AF153" s="7" t="s">
        <v>3811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t="shared" ca="1" si="2"/>
        <v>run complete</v>
      </c>
    </row>
    <row r="154" spans="1:37">
      <c r="A154" s="32" t="s">
        <v>1707</v>
      </c>
      <c r="B154" s="32">
        <v>7020</v>
      </c>
      <c r="C154" s="32" t="s">
        <v>3910</v>
      </c>
      <c r="E154" s="34">
        <v>2870</v>
      </c>
      <c r="F154" s="32" t="s">
        <v>3906</v>
      </c>
      <c r="G154" s="34">
        <v>4400</v>
      </c>
      <c r="H154" s="7">
        <v>44799</v>
      </c>
      <c r="I154" s="32" t="s">
        <v>3670</v>
      </c>
      <c r="L154" s="7">
        <v>44983</v>
      </c>
      <c r="N154" s="32">
        <v>6</v>
      </c>
      <c r="O154" s="36">
        <v>4.75</v>
      </c>
      <c r="Q154" s="5" t="s">
        <v>3907</v>
      </c>
      <c r="R154" s="5" t="s">
        <v>4295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3811</v>
      </c>
      <c r="X154" s="7">
        <v>44983</v>
      </c>
      <c r="Y154" s="5" t="s">
        <v>4046</v>
      </c>
      <c r="Z154" s="5" t="s">
        <v>3811</v>
      </c>
      <c r="AA154" s="6">
        <v>2870</v>
      </c>
      <c r="AB154" s="7" t="s">
        <v>6244</v>
      </c>
      <c r="AC154" s="7" t="str">
        <f>A154&amp;COUNTIF($A$2:A154,A154)</f>
        <v>100WM115-62001</v>
      </c>
      <c r="AD154" s="7">
        <v>44701</v>
      </c>
      <c r="AE154" s="7" t="s">
        <v>3811</v>
      </c>
      <c r="AF154" s="7" t="s">
        <v>3811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t="shared" ca="1" si="2"/>
        <v>run complete</v>
      </c>
    </row>
    <row r="155" spans="1:37">
      <c r="A155" s="32" t="s">
        <v>1718</v>
      </c>
      <c r="B155" s="32">
        <v>7106</v>
      </c>
      <c r="C155" s="32" t="s">
        <v>3762</v>
      </c>
      <c r="E155" s="34">
        <v>2193</v>
      </c>
      <c r="G155" s="34">
        <v>2200</v>
      </c>
      <c r="H155" s="7">
        <v>44861</v>
      </c>
      <c r="I155" s="32" t="s">
        <v>3670</v>
      </c>
      <c r="L155" s="7">
        <v>45045</v>
      </c>
      <c r="P155" s="32" t="s">
        <v>6090</v>
      </c>
      <c r="Q155" s="5" t="s">
        <v>894</v>
      </c>
      <c r="R155" s="5" t="s">
        <v>4297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3811</v>
      </c>
      <c r="X155" s="7">
        <v>45045</v>
      </c>
      <c r="Y155" s="5" t="s">
        <v>4046</v>
      </c>
      <c r="Z155" s="5" t="s">
        <v>3811</v>
      </c>
      <c r="AA155" s="6">
        <v>2193</v>
      </c>
      <c r="AB155" s="7" t="s">
        <v>4298</v>
      </c>
      <c r="AC155" s="7" t="str">
        <f>A155&amp;COUNTIF($A$2:A155,A155)</f>
        <v>100WM301-62001</v>
      </c>
      <c r="AD155" s="7">
        <v>44791</v>
      </c>
      <c r="AE155" s="7" t="s">
        <v>3811</v>
      </c>
      <c r="AF155" s="7" t="s">
        <v>3811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t="shared" ca="1" si="2"/>
        <v>run complete</v>
      </c>
    </row>
    <row r="156" spans="1:37">
      <c r="A156" s="32" t="s">
        <v>1725</v>
      </c>
      <c r="B156" s="32">
        <v>7147</v>
      </c>
      <c r="C156" s="32" t="s">
        <v>1726</v>
      </c>
      <c r="E156" s="34">
        <v>1163</v>
      </c>
      <c r="F156" s="32" t="s">
        <v>3906</v>
      </c>
      <c r="G156" s="34">
        <v>1700</v>
      </c>
      <c r="H156" s="7">
        <v>44848</v>
      </c>
      <c r="I156" s="32" t="s">
        <v>3670</v>
      </c>
      <c r="L156" s="7">
        <v>45030</v>
      </c>
      <c r="N156" s="32">
        <v>3</v>
      </c>
      <c r="O156" s="36">
        <v>6.51</v>
      </c>
      <c r="Q156" s="5" t="s">
        <v>3907</v>
      </c>
      <c r="R156" s="5" t="s">
        <v>5433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3811</v>
      </c>
      <c r="X156" s="7">
        <v>45030</v>
      </c>
      <c r="Y156" s="5" t="s">
        <v>4046</v>
      </c>
      <c r="Z156" s="5" t="s">
        <v>3811</v>
      </c>
      <c r="AA156" s="6">
        <v>1163</v>
      </c>
      <c r="AB156" s="7" t="s">
        <v>5459</v>
      </c>
      <c r="AC156" s="7" t="str">
        <f>A156&amp;COUNTIF($A$2:A156,A156)</f>
        <v>100WM331-32501</v>
      </c>
      <c r="AD156" s="7">
        <v>44833</v>
      </c>
      <c r="AE156" s="7" t="s">
        <v>3811</v>
      </c>
      <c r="AF156" s="7" t="s">
        <v>3811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t="shared" ca="1" si="2"/>
        <v>run complete</v>
      </c>
    </row>
    <row r="157" spans="1:37">
      <c r="A157" s="32" t="s">
        <v>1729</v>
      </c>
      <c r="B157" s="32">
        <v>7147</v>
      </c>
      <c r="C157" s="32" t="s">
        <v>1726</v>
      </c>
      <c r="E157" s="34">
        <v>533</v>
      </c>
      <c r="F157" s="32" t="s">
        <v>3906</v>
      </c>
      <c r="G157" s="34">
        <v>500</v>
      </c>
      <c r="H157" s="7">
        <v>44848</v>
      </c>
      <c r="I157" s="32" t="s">
        <v>3670</v>
      </c>
      <c r="L157" s="7">
        <v>45030</v>
      </c>
      <c r="N157" s="32">
        <v>3</v>
      </c>
      <c r="O157" s="36">
        <v>6.51</v>
      </c>
      <c r="Q157" s="5" t="s">
        <v>3907</v>
      </c>
      <c r="R157" s="5" t="s">
        <v>5433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3811</v>
      </c>
      <c r="X157" s="7">
        <v>45030</v>
      </c>
      <c r="Y157" s="5" t="s">
        <v>4046</v>
      </c>
      <c r="Z157" s="5" t="s">
        <v>3811</v>
      </c>
      <c r="AA157" s="6">
        <v>533</v>
      </c>
      <c r="AB157" s="7" t="s">
        <v>5460</v>
      </c>
      <c r="AC157" s="7" t="str">
        <f>A157&amp;COUNTIF($A$2:A157,A157)</f>
        <v>100WM332-62001</v>
      </c>
      <c r="AD157" s="7">
        <v>44833</v>
      </c>
      <c r="AE157" s="7" t="s">
        <v>3811</v>
      </c>
      <c r="AF157" s="7" t="s">
        <v>3811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t="shared" ca="1" si="2"/>
        <v>run complete</v>
      </c>
    </row>
    <row r="158" spans="1:37">
      <c r="A158" s="32" t="s">
        <v>1737</v>
      </c>
      <c r="B158" s="32">
        <v>7061</v>
      </c>
      <c r="C158" s="32" t="s">
        <v>1736</v>
      </c>
      <c r="E158" s="34">
        <v>1610</v>
      </c>
      <c r="G158" s="34">
        <v>2200</v>
      </c>
      <c r="H158" s="7">
        <v>44818</v>
      </c>
      <c r="I158" s="32" t="s">
        <v>3704</v>
      </c>
      <c r="L158" s="7">
        <v>44993</v>
      </c>
      <c r="O158" s="36">
        <v>6.75</v>
      </c>
      <c r="Q158" s="5" t="s">
        <v>3715</v>
      </c>
      <c r="R158" s="5" t="s">
        <v>4299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3811</v>
      </c>
      <c r="X158" s="7">
        <v>44993</v>
      </c>
      <c r="Y158" s="5" t="s">
        <v>4046</v>
      </c>
      <c r="Z158" s="5" t="s">
        <v>3811</v>
      </c>
      <c r="AA158" s="6">
        <v>1610</v>
      </c>
      <c r="AB158" s="7" t="s">
        <v>4300</v>
      </c>
      <c r="AC158" s="7" t="str">
        <f>A158&amp;COUNTIF($A$2:A158,A158)</f>
        <v>100WM345-62001</v>
      </c>
      <c r="AD158" s="7">
        <v>44736</v>
      </c>
      <c r="AE158" s="7" t="s">
        <v>3811</v>
      </c>
      <c r="AF158" s="7" t="s">
        <v>3811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t="shared" ca="1" si="2"/>
        <v>run complete</v>
      </c>
    </row>
    <row r="159" spans="1:37">
      <c r="A159" s="32" t="s">
        <v>1766</v>
      </c>
      <c r="B159" s="32">
        <v>7147</v>
      </c>
      <c r="C159" s="32" t="s">
        <v>3911</v>
      </c>
      <c r="E159" s="34">
        <v>2003</v>
      </c>
      <c r="F159" s="32" t="s">
        <v>3906</v>
      </c>
      <c r="G159" s="34">
        <v>2200</v>
      </c>
      <c r="H159" s="7">
        <v>44848</v>
      </c>
      <c r="I159" s="32" t="s">
        <v>3670</v>
      </c>
      <c r="L159" s="7">
        <v>45030</v>
      </c>
      <c r="N159" s="32">
        <v>3</v>
      </c>
      <c r="O159" s="36">
        <v>6.51</v>
      </c>
      <c r="Q159" s="5" t="s">
        <v>3907</v>
      </c>
      <c r="R159" s="5" t="s">
        <v>5433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3811</v>
      </c>
      <c r="X159" s="7">
        <v>45030</v>
      </c>
      <c r="Y159" s="5" t="s">
        <v>4046</v>
      </c>
      <c r="Z159" s="5" t="s">
        <v>3811</v>
      </c>
      <c r="AA159" s="6">
        <v>2003</v>
      </c>
      <c r="AB159" s="7" t="s">
        <v>5461</v>
      </c>
      <c r="AC159" s="7" t="str">
        <f>A159&amp;COUNTIF($A$2:A159,A159)</f>
        <v>100WM981-62001</v>
      </c>
      <c r="AD159" s="7">
        <v>44833</v>
      </c>
      <c r="AE159" s="7" t="s">
        <v>3811</v>
      </c>
      <c r="AF159" s="7" t="s">
        <v>3811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t="shared" ca="1" si="2"/>
        <v>run complete</v>
      </c>
    </row>
    <row r="160" spans="1:37">
      <c r="A160" s="32" t="s">
        <v>1782</v>
      </c>
      <c r="B160" s="32">
        <v>6872</v>
      </c>
      <c r="C160" s="32" t="s">
        <v>1781</v>
      </c>
      <c r="E160" s="34">
        <v>400</v>
      </c>
      <c r="G160" s="34">
        <v>1000</v>
      </c>
      <c r="H160" s="7">
        <v>44784</v>
      </c>
      <c r="I160" s="32" t="s">
        <v>3670</v>
      </c>
      <c r="L160" s="7">
        <v>44965</v>
      </c>
      <c r="P160" s="32" t="s">
        <v>3763</v>
      </c>
      <c r="Q160" s="5" t="s">
        <v>894</v>
      </c>
      <c r="R160" s="5" t="s">
        <v>4306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3811</v>
      </c>
      <c r="X160" s="7">
        <v>44965</v>
      </c>
      <c r="Y160" s="5" t="s">
        <v>4046</v>
      </c>
      <c r="Z160" s="5" t="s">
        <v>3811</v>
      </c>
      <c r="AA160" s="6">
        <v>400</v>
      </c>
      <c r="AB160" s="7" t="s">
        <v>4307</v>
      </c>
      <c r="AC160" s="7" t="str">
        <f>A160&amp;COUNTIF($A$2:A160,A160)</f>
        <v>100WO581-50001</v>
      </c>
      <c r="AD160" s="7">
        <v>44489</v>
      </c>
      <c r="AE160" s="7" t="s">
        <v>3811</v>
      </c>
      <c r="AF160" s="7" t="s">
        <v>3811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t="shared" ca="1" si="2"/>
        <v>run complete</v>
      </c>
    </row>
    <row r="161" spans="1:37">
      <c r="A161" s="32" t="s">
        <v>1783</v>
      </c>
      <c r="B161" s="32">
        <v>6872</v>
      </c>
      <c r="C161" s="32" t="s">
        <v>1781</v>
      </c>
      <c r="E161" s="34">
        <v>2167</v>
      </c>
      <c r="G161" s="34">
        <v>2000</v>
      </c>
      <c r="H161" s="7">
        <v>44784</v>
      </c>
      <c r="I161" s="32" t="s">
        <v>3670</v>
      </c>
      <c r="L161" s="7">
        <v>44965</v>
      </c>
      <c r="P161" s="32" t="s">
        <v>3764</v>
      </c>
      <c r="Q161" s="5" t="s">
        <v>894</v>
      </c>
      <c r="R161" s="5" t="s">
        <v>4306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3811</v>
      </c>
      <c r="X161" s="7">
        <v>44965</v>
      </c>
      <c r="Y161" s="5" t="s">
        <v>4046</v>
      </c>
      <c r="Z161" s="5" t="s">
        <v>3811</v>
      </c>
      <c r="AA161" s="6">
        <v>2167</v>
      </c>
      <c r="AB161" s="7" t="s">
        <v>4308</v>
      </c>
      <c r="AC161" s="7" t="str">
        <f>A161&amp;COUNTIF($A$2:A161,A161)</f>
        <v>100WO581-62001</v>
      </c>
      <c r="AD161" s="7">
        <v>44489</v>
      </c>
      <c r="AE161" s="7" t="s">
        <v>3811</v>
      </c>
      <c r="AF161" s="7" t="s">
        <v>3811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t="shared" ca="1" si="2"/>
        <v>run complete</v>
      </c>
    </row>
    <row r="162" spans="1:37">
      <c r="A162" s="32" t="s">
        <v>1805</v>
      </c>
      <c r="B162" s="32">
        <v>6987</v>
      </c>
      <c r="C162" s="32" t="s">
        <v>1802</v>
      </c>
      <c r="E162" s="34">
        <v>168</v>
      </c>
      <c r="G162" s="34">
        <v>1500</v>
      </c>
      <c r="H162" s="7">
        <v>44777</v>
      </c>
      <c r="I162" s="32" t="s">
        <v>3670</v>
      </c>
      <c r="L162" s="7">
        <v>44956</v>
      </c>
      <c r="P162" s="32" t="s">
        <v>3765</v>
      </c>
      <c r="Q162" s="5" t="s">
        <v>894</v>
      </c>
      <c r="R162" s="5" t="s">
        <v>4186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3811</v>
      </c>
      <c r="X162" s="7">
        <v>44956</v>
      </c>
      <c r="Y162" s="5" t="s">
        <v>4046</v>
      </c>
      <c r="Z162" s="5" t="s">
        <v>3811</v>
      </c>
      <c r="AA162" s="6">
        <v>168</v>
      </c>
      <c r="AB162" s="7" t="s">
        <v>4311</v>
      </c>
      <c r="AC162" s="7" t="str">
        <f>A162&amp;COUNTIF($A$2:A162,A162)</f>
        <v>100WO951-62001</v>
      </c>
      <c r="AD162" s="7">
        <v>44664</v>
      </c>
      <c r="AE162" s="7" t="s">
        <v>3811</v>
      </c>
      <c r="AF162" s="7" t="s">
        <v>3811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t="shared" ca="1" si="2"/>
        <v>run complete</v>
      </c>
    </row>
    <row r="163" spans="1:37">
      <c r="A163" s="32" t="s">
        <v>1805</v>
      </c>
      <c r="B163" s="32">
        <v>7119</v>
      </c>
      <c r="C163" s="32" t="s">
        <v>1802</v>
      </c>
      <c r="E163" s="34">
        <v>3000</v>
      </c>
      <c r="G163" s="34">
        <v>3000</v>
      </c>
      <c r="H163" s="7">
        <v>44910</v>
      </c>
      <c r="I163" s="32" t="s">
        <v>3670</v>
      </c>
      <c r="P163" s="32" t="s">
        <v>3766</v>
      </c>
      <c r="Q163" s="5" t="s">
        <v>894</v>
      </c>
      <c r="R163" s="5" t="s">
        <v>4309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3811</v>
      </c>
      <c r="X163" s="7" t="s">
        <v>3811</v>
      </c>
      <c r="Y163" s="5" t="s">
        <v>4046</v>
      </c>
      <c r="Z163" s="5" t="s">
        <v>3811</v>
      </c>
      <c r="AA163" s="6">
        <v>3000</v>
      </c>
      <c r="AB163" s="7" t="s">
        <v>4310</v>
      </c>
      <c r="AC163" s="7" t="str">
        <f>A163&amp;COUNTIF($A$2:A163,A163)</f>
        <v>100WO951-62002</v>
      </c>
      <c r="AD163" s="7">
        <v>44797</v>
      </c>
      <c r="AE163" s="7" t="s">
        <v>3811</v>
      </c>
      <c r="AF163" s="7" t="s">
        <v>3811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t="shared" ca="1" si="2"/>
        <v>run complete</v>
      </c>
    </row>
    <row r="164" spans="1:37">
      <c r="A164" s="32" t="s">
        <v>1808</v>
      </c>
      <c r="B164" s="32">
        <v>7063</v>
      </c>
      <c r="C164" s="32" t="s">
        <v>1809</v>
      </c>
      <c r="E164" s="34">
        <v>3033</v>
      </c>
      <c r="F164" s="32" t="s">
        <v>3921</v>
      </c>
      <c r="G164" s="34">
        <v>12000</v>
      </c>
      <c r="H164" s="7">
        <v>44799</v>
      </c>
      <c r="I164" s="32" t="s">
        <v>3537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3922</v>
      </c>
      <c r="Q164" s="5" t="s">
        <v>3918</v>
      </c>
      <c r="R164" s="5" t="s">
        <v>4312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3811</v>
      </c>
      <c r="X164" s="7">
        <v>44910</v>
      </c>
      <c r="Y164" s="5" t="s">
        <v>4046</v>
      </c>
      <c r="Z164" s="5" t="s">
        <v>5620</v>
      </c>
      <c r="AA164" s="6">
        <v>2652</v>
      </c>
      <c r="AB164" s="7" t="s">
        <v>4313</v>
      </c>
      <c r="AC164" s="7" t="str">
        <f>A164&amp;COUNTIF($A$2:A164,A164)</f>
        <v>100WP110-50001</v>
      </c>
      <c r="AD164" s="7">
        <v>44739</v>
      </c>
      <c r="AE164" s="7" t="s">
        <v>3811</v>
      </c>
      <c r="AF164" s="7" t="s">
        <v>3811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t="shared" ca="1" si="2"/>
        <v>run complete</v>
      </c>
    </row>
    <row r="165" spans="1:37">
      <c r="A165" s="32" t="s">
        <v>1832</v>
      </c>
      <c r="B165" s="32">
        <v>6972</v>
      </c>
      <c r="C165" s="32" t="s">
        <v>3702</v>
      </c>
      <c r="E165" s="34">
        <v>1726</v>
      </c>
      <c r="F165" s="32" t="s">
        <v>3673</v>
      </c>
      <c r="G165" s="34">
        <v>2000</v>
      </c>
      <c r="H165" s="7">
        <v>44782</v>
      </c>
      <c r="I165" s="32" t="s">
        <v>3670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3674</v>
      </c>
      <c r="R165" s="5" t="s">
        <v>4320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3811</v>
      </c>
      <c r="X165" s="7">
        <v>45039</v>
      </c>
      <c r="Y165" s="5" t="s">
        <v>4046</v>
      </c>
      <c r="Z165" s="5" t="s">
        <v>3811</v>
      </c>
      <c r="AA165" s="6">
        <v>1500</v>
      </c>
      <c r="AB165" s="7" t="s">
        <v>4321</v>
      </c>
      <c r="AC165" s="7" t="str">
        <f>A165&amp;COUNTIF($A$2:A165,A165)</f>
        <v>100WT741-50001</v>
      </c>
      <c r="AD165" s="7">
        <v>44655</v>
      </c>
      <c r="AE165" s="7" t="s">
        <v>3811</v>
      </c>
      <c r="AF165" s="7" t="s">
        <v>3811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t="shared" ca="1" si="2"/>
        <v>run complete</v>
      </c>
    </row>
    <row r="166" spans="1:37">
      <c r="A166" s="32" t="s">
        <v>1833</v>
      </c>
      <c r="B166" s="32">
        <v>6972</v>
      </c>
      <c r="C166" s="32" t="s">
        <v>3702</v>
      </c>
      <c r="D166" s="32" t="s">
        <v>3675</v>
      </c>
      <c r="E166" s="34">
        <v>518</v>
      </c>
      <c r="F166" s="32" t="s">
        <v>3673</v>
      </c>
      <c r="G166" s="34">
        <v>500</v>
      </c>
      <c r="H166" s="7">
        <v>44782</v>
      </c>
      <c r="I166" s="32" t="s">
        <v>3670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3674</v>
      </c>
      <c r="R166" s="5" t="s">
        <v>4320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3811</v>
      </c>
      <c r="X166" s="7">
        <v>45039</v>
      </c>
      <c r="Y166" s="5" t="s">
        <v>4046</v>
      </c>
      <c r="Z166" s="5" t="s">
        <v>3811</v>
      </c>
      <c r="AA166" s="6">
        <v>500</v>
      </c>
      <c r="AB166" s="7" t="s">
        <v>4322</v>
      </c>
      <c r="AC166" s="7" t="str">
        <f>A166&amp;COUNTIF($A$2:A166,A166)</f>
        <v>100WT741-62001</v>
      </c>
      <c r="AD166" s="7">
        <v>44655</v>
      </c>
      <c r="AE166" s="7" t="s">
        <v>3811</v>
      </c>
      <c r="AF166" s="7" t="s">
        <v>3811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t="shared" ca="1" si="2"/>
        <v>run complete</v>
      </c>
    </row>
    <row r="167" spans="1:37">
      <c r="A167" s="32" t="s">
        <v>1836</v>
      </c>
      <c r="B167" s="32" t="s">
        <v>3589</v>
      </c>
      <c r="C167" s="32" t="s">
        <v>3587</v>
      </c>
      <c r="E167" s="34" t="s">
        <v>7704</v>
      </c>
      <c r="F167" s="32" t="s">
        <v>3535</v>
      </c>
      <c r="G167" s="34" t="s">
        <v>3536</v>
      </c>
      <c r="H167" s="7" t="s">
        <v>3590</v>
      </c>
      <c r="I167" s="32" t="s">
        <v>3537</v>
      </c>
      <c r="J167" s="34" t="s">
        <v>3538</v>
      </c>
      <c r="L167" s="7" t="s">
        <v>5302</v>
      </c>
      <c r="M167" s="34" t="s">
        <v>3591</v>
      </c>
      <c r="N167" s="32" t="s">
        <v>3543</v>
      </c>
      <c r="O167" s="36" t="s">
        <v>3592</v>
      </c>
      <c r="Q167" s="5" t="s">
        <v>5492</v>
      </c>
      <c r="R167" s="5" t="s">
        <v>3600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3811</v>
      </c>
      <c r="X167" s="7">
        <v>44943</v>
      </c>
      <c r="Y167" s="5" t="s">
        <v>4046</v>
      </c>
      <c r="Z167" s="5" t="s">
        <v>3811</v>
      </c>
      <c r="AA167" s="6">
        <v>2121</v>
      </c>
      <c r="AB167" s="7" t="s">
        <v>4324</v>
      </c>
      <c r="AC167" s="7" t="str">
        <f>A167&amp;COUNTIF($A$2:A167,A167)</f>
        <v>100WT790-62001</v>
      </c>
      <c r="AD167" s="7">
        <v>44572</v>
      </c>
      <c r="AE167" s="7" t="s">
        <v>3811</v>
      </c>
      <c r="AF167" s="7" t="s">
        <v>3811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t="shared" ca="1" si="2"/>
        <v>run complete</v>
      </c>
    </row>
    <row r="168" spans="1:37">
      <c r="A168" s="32" t="s">
        <v>1836</v>
      </c>
      <c r="B168" s="32" t="s">
        <v>3594</v>
      </c>
      <c r="C168" s="32" t="s">
        <v>3587</v>
      </c>
      <c r="E168" s="34" t="s">
        <v>5303</v>
      </c>
      <c r="F168" s="32" t="s">
        <v>3535</v>
      </c>
      <c r="G168" s="34" t="s">
        <v>3542</v>
      </c>
      <c r="H168" s="7" t="s">
        <v>3595</v>
      </c>
      <c r="I168" s="32" t="s">
        <v>3537</v>
      </c>
      <c r="J168" s="34" t="s">
        <v>3538</v>
      </c>
      <c r="L168" s="7" t="s">
        <v>6172</v>
      </c>
      <c r="M168" s="34" t="s">
        <v>3596</v>
      </c>
      <c r="N168" s="32" t="s">
        <v>3543</v>
      </c>
      <c r="O168" s="36" t="s">
        <v>3597</v>
      </c>
      <c r="Q168" s="5" t="s">
        <v>5492</v>
      </c>
      <c r="R168" s="5" t="s">
        <v>3557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3811</v>
      </c>
      <c r="X168" s="7">
        <v>44989</v>
      </c>
      <c r="Y168" s="5" t="s">
        <v>4046</v>
      </c>
      <c r="Z168" s="5" t="s">
        <v>3811</v>
      </c>
      <c r="AA168" s="6">
        <v>2207</v>
      </c>
      <c r="AB168" s="7" t="s">
        <v>4325</v>
      </c>
      <c r="AC168" s="7" t="str">
        <f>A168&amp;COUNTIF($A$2:A168,A168)</f>
        <v>100WT790-62002</v>
      </c>
      <c r="AD168" s="7">
        <v>44657</v>
      </c>
      <c r="AE168" s="7" t="s">
        <v>3811</v>
      </c>
      <c r="AF168" s="7" t="s">
        <v>3811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t="shared" ca="1" si="2"/>
        <v>run complete</v>
      </c>
    </row>
    <row r="169" spans="1:37">
      <c r="A169" s="32" t="s">
        <v>1848</v>
      </c>
      <c r="B169" s="32">
        <v>7034</v>
      </c>
      <c r="C169" s="32" t="s">
        <v>1847</v>
      </c>
      <c r="E169" s="34">
        <v>2136</v>
      </c>
      <c r="G169" s="34">
        <v>4400</v>
      </c>
      <c r="H169" s="7">
        <v>44803</v>
      </c>
      <c r="I169" s="32" t="s">
        <v>3704</v>
      </c>
      <c r="L169" s="7">
        <v>44939</v>
      </c>
      <c r="O169" s="36">
        <v>5.77</v>
      </c>
      <c r="P169" s="32" t="s">
        <v>5637</v>
      </c>
      <c r="Q169" s="5" t="s">
        <v>3715</v>
      </c>
      <c r="R169" s="5" t="s">
        <v>4235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3811</v>
      </c>
      <c r="X169" s="7">
        <v>44939</v>
      </c>
      <c r="Y169" s="5" t="s">
        <v>4046</v>
      </c>
      <c r="Z169" s="5" t="s">
        <v>3811</v>
      </c>
      <c r="AA169" s="6">
        <v>2136</v>
      </c>
      <c r="AB169" s="7" t="s">
        <v>4328</v>
      </c>
      <c r="AC169" s="7" t="str">
        <f>A169&amp;COUNTIF($A$2:A169,A169)</f>
        <v>100WT870-62001</v>
      </c>
      <c r="AD169" s="7">
        <v>44718</v>
      </c>
      <c r="AE169" s="7" t="s">
        <v>3811</v>
      </c>
      <c r="AF169" s="7" t="s">
        <v>3811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t="shared" ca="1" si="2"/>
        <v>run complete</v>
      </c>
    </row>
    <row r="170" spans="1:37">
      <c r="A170" s="32" t="s">
        <v>1848</v>
      </c>
      <c r="B170" s="32">
        <v>7094</v>
      </c>
      <c r="C170" s="32" t="s">
        <v>1847</v>
      </c>
      <c r="E170" s="34">
        <v>3589</v>
      </c>
      <c r="G170" s="34">
        <v>3300</v>
      </c>
      <c r="H170" s="7">
        <v>44846</v>
      </c>
      <c r="I170" s="32" t="s">
        <v>3704</v>
      </c>
      <c r="L170" s="7">
        <v>45141</v>
      </c>
      <c r="O170" s="36">
        <v>5.77</v>
      </c>
      <c r="P170" s="32" t="s">
        <v>3714</v>
      </c>
      <c r="Q170" s="5" t="s">
        <v>3715</v>
      </c>
      <c r="R170" s="5" t="s">
        <v>4279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3811</v>
      </c>
      <c r="X170" s="7">
        <v>45141</v>
      </c>
      <c r="Y170" s="5" t="s">
        <v>4046</v>
      </c>
      <c r="Z170" s="5" t="s">
        <v>3811</v>
      </c>
      <c r="AA170" s="6">
        <v>3589</v>
      </c>
      <c r="AB170" s="7" t="s">
        <v>4329</v>
      </c>
      <c r="AC170" s="7" t="str">
        <f>A170&amp;COUNTIF($A$2:A170,A170)</f>
        <v>100WT870-62002</v>
      </c>
      <c r="AD170" s="7">
        <v>44771</v>
      </c>
      <c r="AE170" s="7" t="s">
        <v>3811</v>
      </c>
      <c r="AF170" s="7" t="s">
        <v>3811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t="shared" ca="1" si="2"/>
        <v>run complete</v>
      </c>
    </row>
    <row r="171" spans="1:37">
      <c r="A171" s="32" t="s">
        <v>1852</v>
      </c>
      <c r="B171" s="32">
        <v>7130</v>
      </c>
      <c r="C171" s="32" t="s">
        <v>3767</v>
      </c>
      <c r="E171" s="34">
        <v>3000</v>
      </c>
      <c r="G171" s="34">
        <v>3000</v>
      </c>
      <c r="H171" s="7">
        <v>44910</v>
      </c>
      <c r="I171" s="32" t="s">
        <v>3670</v>
      </c>
      <c r="P171" s="32" t="s">
        <v>5323</v>
      </c>
      <c r="Q171" s="5" t="s">
        <v>894</v>
      </c>
      <c r="R171" s="5" t="s">
        <v>5316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3811</v>
      </c>
      <c r="X171" s="7" t="s">
        <v>3811</v>
      </c>
      <c r="Y171" s="5" t="s">
        <v>4046</v>
      </c>
      <c r="Z171" s="5" t="s">
        <v>3811</v>
      </c>
      <c r="AA171" s="6">
        <v>3000</v>
      </c>
      <c r="AB171" s="7" t="s">
        <v>5393</v>
      </c>
      <c r="AC171" s="7" t="str">
        <f>A171&amp;COUNTIF($A$2:A171,A171)</f>
        <v>100WT890-62001</v>
      </c>
      <c r="AD171" s="7">
        <v>44812</v>
      </c>
      <c r="AE171" s="7" t="s">
        <v>3811</v>
      </c>
      <c r="AF171" s="7" t="s">
        <v>3811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t="shared" ca="1" si="2"/>
        <v>run complete</v>
      </c>
    </row>
    <row r="172" spans="1:37">
      <c r="A172" s="32" t="s">
        <v>1857</v>
      </c>
      <c r="B172" s="32">
        <v>7154</v>
      </c>
      <c r="C172" s="32" t="s">
        <v>1856</v>
      </c>
      <c r="E172" s="34">
        <v>2579</v>
      </c>
      <c r="F172" s="32" t="s">
        <v>3906</v>
      </c>
      <c r="G172" s="34">
        <v>2200</v>
      </c>
      <c r="H172" s="7">
        <v>44897</v>
      </c>
      <c r="I172" s="32" t="s">
        <v>3670</v>
      </c>
      <c r="N172" s="32">
        <v>6</v>
      </c>
      <c r="O172" s="36">
        <v>6.51</v>
      </c>
      <c r="Q172" s="5" t="s">
        <v>3907</v>
      </c>
      <c r="R172" s="5" t="s">
        <v>5581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3811</v>
      </c>
      <c r="X172" s="7" t="s">
        <v>3811</v>
      </c>
      <c r="Y172" s="5" t="s">
        <v>4046</v>
      </c>
      <c r="Z172" s="5" t="s">
        <v>3811</v>
      </c>
      <c r="AA172" s="6">
        <v>2579</v>
      </c>
      <c r="AB172" s="7" t="s">
        <v>5582</v>
      </c>
      <c r="AC172" s="7" t="str">
        <f>A172&amp;COUNTIF($A$2:A172,A172)</f>
        <v>100WW011-62001</v>
      </c>
      <c r="AD172" s="7">
        <v>44838</v>
      </c>
      <c r="AE172" s="7" t="s">
        <v>3811</v>
      </c>
      <c r="AF172" s="7" t="s">
        <v>3811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t="shared" ca="1" si="2"/>
        <v>run complete</v>
      </c>
    </row>
    <row r="173" spans="1:37">
      <c r="A173" s="32" t="s">
        <v>1868</v>
      </c>
      <c r="B173" s="32">
        <v>6781</v>
      </c>
      <c r="C173" s="32" t="s">
        <v>1867</v>
      </c>
      <c r="E173" s="34">
        <v>504</v>
      </c>
      <c r="G173" s="34">
        <v>500</v>
      </c>
      <c r="H173" s="7">
        <v>44552</v>
      </c>
      <c r="I173" s="32" t="s">
        <v>3670</v>
      </c>
      <c r="L173" s="7">
        <v>2958465</v>
      </c>
      <c r="M173" s="34">
        <v>504</v>
      </c>
      <c r="P173" s="32" t="s">
        <v>3768</v>
      </c>
      <c r="Q173" s="5" t="s">
        <v>894</v>
      </c>
      <c r="R173" s="5" t="s">
        <v>4331</v>
      </c>
      <c r="S173" s="6">
        <v>504</v>
      </c>
      <c r="T173" s="6">
        <v>0</v>
      </c>
      <c r="U173" s="6">
        <v>0</v>
      </c>
      <c r="V173" s="7">
        <v>44552</v>
      </c>
      <c r="W173" s="7" t="s">
        <v>3811</v>
      </c>
      <c r="X173" s="7">
        <v>2958465</v>
      </c>
      <c r="Y173" s="5" t="s">
        <v>4046</v>
      </c>
      <c r="Z173" s="5" t="s">
        <v>3811</v>
      </c>
      <c r="AA173" s="6">
        <v>0</v>
      </c>
      <c r="AB173" s="7" t="s">
        <v>4332</v>
      </c>
      <c r="AC173" s="7" t="str">
        <f>A173&amp;COUNTIF($A$2:A173,A173)</f>
        <v>100WW075-62001</v>
      </c>
      <c r="AD173" s="7">
        <v>44386</v>
      </c>
      <c r="AE173" s="7" t="s">
        <v>3811</v>
      </c>
      <c r="AF173" s="7" t="s">
        <v>3811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t="shared" ca="1" si="2"/>
        <v>run complete</v>
      </c>
    </row>
    <row r="174" spans="1:37">
      <c r="A174" s="32" t="s">
        <v>1873</v>
      </c>
      <c r="B174" s="32">
        <v>7090</v>
      </c>
      <c r="C174" s="32" t="s">
        <v>1874</v>
      </c>
      <c r="E174" s="34">
        <v>1316</v>
      </c>
      <c r="F174" s="32" t="s">
        <v>3669</v>
      </c>
      <c r="G174" s="34">
        <v>1500</v>
      </c>
      <c r="H174" s="7">
        <v>44841</v>
      </c>
      <c r="I174" s="32" t="s">
        <v>3537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6096</v>
      </c>
      <c r="Q174" s="5" t="s">
        <v>3807</v>
      </c>
      <c r="R174" s="5" t="s">
        <v>5330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4046</v>
      </c>
      <c r="Z174" s="5" t="s">
        <v>5621</v>
      </c>
      <c r="AA174" s="6">
        <v>1316</v>
      </c>
      <c r="AB174" s="7" t="s">
        <v>5394</v>
      </c>
      <c r="AC174" s="7" t="str">
        <f>A174&amp;COUNTIF($A$2:A174,A174)</f>
        <v>100WW160-50001</v>
      </c>
      <c r="AD174" s="7">
        <v>44761</v>
      </c>
      <c r="AE174" s="7" t="s">
        <v>3811</v>
      </c>
      <c r="AF174" s="7" t="s">
        <v>3811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t="shared" ca="1" si="2"/>
        <v>run complete</v>
      </c>
    </row>
    <row r="175" spans="1:37">
      <c r="A175" s="32" t="s">
        <v>1875</v>
      </c>
      <c r="B175" s="32">
        <v>7090</v>
      </c>
      <c r="C175" s="32" t="s">
        <v>1874</v>
      </c>
      <c r="D175" s="32" t="s">
        <v>3675</v>
      </c>
      <c r="E175" s="34">
        <v>728</v>
      </c>
      <c r="F175" s="32" t="s">
        <v>3669</v>
      </c>
      <c r="G175" s="34">
        <v>700</v>
      </c>
      <c r="H175" s="7">
        <v>44841</v>
      </c>
      <c r="I175" s="32" t="s">
        <v>3537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6096</v>
      </c>
      <c r="Q175" s="5" t="s">
        <v>3807</v>
      </c>
      <c r="R175" s="5" t="s">
        <v>5330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4046</v>
      </c>
      <c r="Z175" s="5" t="s">
        <v>5621</v>
      </c>
      <c r="AA175" s="6">
        <v>700</v>
      </c>
      <c r="AB175" s="7" t="s">
        <v>5395</v>
      </c>
      <c r="AC175" s="7" t="str">
        <f>A175&amp;COUNTIF($A$2:A175,A175)</f>
        <v>100WW160-62001</v>
      </c>
      <c r="AD175" s="7">
        <v>44761</v>
      </c>
      <c r="AE175" s="7" t="s">
        <v>3811</v>
      </c>
      <c r="AF175" s="7" t="s">
        <v>3811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t="shared" ca="1" si="2"/>
        <v>run complete</v>
      </c>
    </row>
    <row r="176" spans="1:37">
      <c r="A176" s="32" t="s">
        <v>1876</v>
      </c>
      <c r="B176" s="32">
        <v>6804</v>
      </c>
      <c r="C176" s="32" t="s">
        <v>1877</v>
      </c>
      <c r="E176" s="34">
        <v>1422</v>
      </c>
      <c r="F176" s="32" t="s">
        <v>3669</v>
      </c>
      <c r="G176" s="34">
        <v>1600</v>
      </c>
      <c r="H176" s="7">
        <v>44820</v>
      </c>
      <c r="I176" s="32" t="s">
        <v>3537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6096</v>
      </c>
      <c r="Q176" s="5" t="s">
        <v>3807</v>
      </c>
      <c r="R176" s="5" t="s">
        <v>4335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4046</v>
      </c>
      <c r="Z176" s="5" t="s">
        <v>5621</v>
      </c>
      <c r="AA176" s="6">
        <v>1422</v>
      </c>
      <c r="AB176" s="7" t="s">
        <v>4336</v>
      </c>
      <c r="AC176" s="7" t="str">
        <f>A176&amp;COUNTIF($A$2:A176,A176)</f>
        <v>100WW185-50001</v>
      </c>
      <c r="AD176" s="7">
        <v>44408</v>
      </c>
      <c r="AE176" s="7" t="s">
        <v>3811</v>
      </c>
      <c r="AF176" s="7" t="s">
        <v>3811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t="shared" ca="1" si="2"/>
        <v>run complete</v>
      </c>
    </row>
    <row r="177" spans="1:37">
      <c r="A177" s="32" t="s">
        <v>1878</v>
      </c>
      <c r="B177" s="32">
        <v>7060</v>
      </c>
      <c r="C177" s="32" t="s">
        <v>1877</v>
      </c>
      <c r="D177" s="32" t="s">
        <v>3675</v>
      </c>
      <c r="E177" s="34">
        <v>2727</v>
      </c>
      <c r="F177" s="32" t="s">
        <v>3669</v>
      </c>
      <c r="G177" s="34">
        <v>2200</v>
      </c>
      <c r="H177" s="7">
        <v>44841</v>
      </c>
      <c r="I177" s="32" t="s">
        <v>3537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6096</v>
      </c>
      <c r="Q177" s="5" t="s">
        <v>3807</v>
      </c>
      <c r="R177" s="5" t="s">
        <v>4317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4046</v>
      </c>
      <c r="Z177" s="5" t="s">
        <v>5621</v>
      </c>
      <c r="AA177" s="6">
        <v>2200</v>
      </c>
      <c r="AB177" s="7" t="s">
        <v>4337</v>
      </c>
      <c r="AC177" s="7" t="str">
        <f>A177&amp;COUNTIF($A$2:A177,A177)</f>
        <v>100WW185-62001</v>
      </c>
      <c r="AD177" s="7">
        <v>44736</v>
      </c>
      <c r="AE177" s="7" t="s">
        <v>3811</v>
      </c>
      <c r="AF177" s="7" t="s">
        <v>3811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t="shared" ca="1" si="2"/>
        <v>run complete</v>
      </c>
    </row>
    <row r="178" spans="1:37">
      <c r="A178" s="32" t="s">
        <v>1897</v>
      </c>
      <c r="B178" s="32" t="s">
        <v>3969</v>
      </c>
      <c r="C178" s="32" t="s">
        <v>3971</v>
      </c>
      <c r="D178" s="32" t="s">
        <v>3675</v>
      </c>
      <c r="E178" s="34">
        <v>2320</v>
      </c>
      <c r="F178" s="32" t="s">
        <v>3941</v>
      </c>
      <c r="G178" s="34">
        <v>3000</v>
      </c>
      <c r="H178" s="7">
        <v>44854</v>
      </c>
      <c r="I178" s="32" t="s">
        <v>3537</v>
      </c>
      <c r="J178" s="34">
        <v>0</v>
      </c>
      <c r="L178" s="7">
        <v>44952</v>
      </c>
      <c r="M178" s="34">
        <v>0</v>
      </c>
      <c r="N178" s="32" t="s">
        <v>3539</v>
      </c>
      <c r="O178" s="36">
        <v>4.63</v>
      </c>
      <c r="P178" s="32" t="s">
        <v>3714</v>
      </c>
      <c r="Q178" s="5" t="s">
        <v>3938</v>
      </c>
      <c r="R178" s="5" t="s">
        <v>3969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3811</v>
      </c>
      <c r="X178" s="7">
        <v>44952</v>
      </c>
      <c r="Y178" s="5" t="s">
        <v>4046</v>
      </c>
      <c r="Z178" s="5" t="s">
        <v>3811</v>
      </c>
      <c r="AA178" s="6">
        <v>2320</v>
      </c>
      <c r="AB178" s="7" t="s">
        <v>4338</v>
      </c>
      <c r="AC178" s="7" t="str">
        <f>A178&amp;COUNTIF($A$2:A178,A178)</f>
        <v>100WW561-62001</v>
      </c>
      <c r="AD178" s="7">
        <v>44649</v>
      </c>
      <c r="AE178" s="7" t="s">
        <v>3811</v>
      </c>
      <c r="AF178" s="7" t="s">
        <v>3811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t="shared" ca="1" si="2"/>
        <v>run complete</v>
      </c>
    </row>
    <row r="179" spans="1:37">
      <c r="A179" s="32" t="s">
        <v>1898</v>
      </c>
      <c r="B179" s="32">
        <v>7076</v>
      </c>
      <c r="C179" s="32" t="s">
        <v>1899</v>
      </c>
      <c r="E179" s="34">
        <v>1331</v>
      </c>
      <c r="G179" s="34">
        <v>1500</v>
      </c>
      <c r="H179" s="7">
        <v>44798</v>
      </c>
      <c r="I179" s="32" t="s">
        <v>3670</v>
      </c>
      <c r="L179" s="7">
        <v>44979</v>
      </c>
      <c r="P179" s="32" t="s">
        <v>3770</v>
      </c>
      <c r="Q179" s="5" t="s">
        <v>894</v>
      </c>
      <c r="R179" s="5" t="s">
        <v>4274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3811</v>
      </c>
      <c r="X179" s="7">
        <v>44979</v>
      </c>
      <c r="Y179" s="5" t="s">
        <v>4046</v>
      </c>
      <c r="Z179" s="5" t="s">
        <v>3811</v>
      </c>
      <c r="AA179" s="6">
        <v>1331</v>
      </c>
      <c r="AB179" s="7" t="s">
        <v>4339</v>
      </c>
      <c r="AC179" s="7" t="str">
        <f>A179&amp;COUNTIF($A$2:A179,A179)</f>
        <v>100WW601-50001</v>
      </c>
      <c r="AD179" s="7">
        <v>44750</v>
      </c>
      <c r="AE179" s="7" t="s">
        <v>3811</v>
      </c>
      <c r="AF179" s="7" t="s">
        <v>3811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t="shared" ca="1" si="2"/>
        <v>run complete</v>
      </c>
    </row>
    <row r="180" spans="1:37">
      <c r="A180" s="32" t="s">
        <v>1900</v>
      </c>
      <c r="B180" s="32">
        <v>7076</v>
      </c>
      <c r="C180" s="32" t="s">
        <v>1899</v>
      </c>
      <c r="E180" s="34">
        <v>823</v>
      </c>
      <c r="G180" s="34">
        <v>1500</v>
      </c>
      <c r="H180" s="7">
        <v>44798</v>
      </c>
      <c r="I180" s="32" t="s">
        <v>3670</v>
      </c>
      <c r="L180" s="7">
        <v>44979</v>
      </c>
      <c r="P180" s="32" t="s">
        <v>3771</v>
      </c>
      <c r="Q180" s="5" t="s">
        <v>894</v>
      </c>
      <c r="R180" s="5" t="s">
        <v>4274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3811</v>
      </c>
      <c r="X180" s="7">
        <v>44979</v>
      </c>
      <c r="Y180" s="5" t="s">
        <v>4046</v>
      </c>
      <c r="Z180" s="5" t="s">
        <v>3811</v>
      </c>
      <c r="AA180" s="6">
        <v>823</v>
      </c>
      <c r="AB180" s="7" t="s">
        <v>4340</v>
      </c>
      <c r="AC180" s="7" t="str">
        <f>A180&amp;COUNTIF($A$2:A180,A180)</f>
        <v>100WW601-62001</v>
      </c>
      <c r="AD180" s="7">
        <v>44750</v>
      </c>
      <c r="AE180" s="7" t="s">
        <v>3811</v>
      </c>
      <c r="AF180" s="7" t="s">
        <v>3811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t="shared" ca="1" si="2"/>
        <v>run complete</v>
      </c>
    </row>
    <row r="181" spans="1:37">
      <c r="A181" s="32" t="s">
        <v>1901</v>
      </c>
      <c r="B181" s="32">
        <v>7201</v>
      </c>
      <c r="C181" s="32" t="s">
        <v>6249</v>
      </c>
      <c r="E181" s="34">
        <v>400</v>
      </c>
      <c r="G181" s="34">
        <v>400</v>
      </c>
      <c r="H181" s="7">
        <v>44903</v>
      </c>
      <c r="I181" s="32" t="s">
        <v>3670</v>
      </c>
      <c r="P181" s="32" t="s">
        <v>6250</v>
      </c>
      <c r="Q181" s="5" t="s">
        <v>894</v>
      </c>
      <c r="R181" s="5" t="s">
        <v>6247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3811</v>
      </c>
      <c r="X181" s="7" t="s">
        <v>3811</v>
      </c>
      <c r="Y181" s="5" t="s">
        <v>4046</v>
      </c>
      <c r="Z181" s="5" t="s">
        <v>3811</v>
      </c>
      <c r="AA181" s="6">
        <v>400</v>
      </c>
      <c r="AB181" s="7" t="s">
        <v>6251</v>
      </c>
      <c r="AC181" s="7" t="str">
        <f>A181&amp;COUNTIF($A$2:A181,A181)</f>
        <v>100WW610-62001</v>
      </c>
      <c r="AD181" s="7">
        <v>44873</v>
      </c>
      <c r="AE181" s="7" t="s">
        <v>3811</v>
      </c>
      <c r="AF181" s="7" t="s">
        <v>3811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t="shared" ca="1" si="2"/>
        <v>run complete</v>
      </c>
    </row>
    <row r="182" spans="1:37">
      <c r="A182" s="32" t="s">
        <v>1911</v>
      </c>
      <c r="B182" s="32">
        <v>7100</v>
      </c>
      <c r="C182" s="32" t="s">
        <v>1908</v>
      </c>
      <c r="E182" s="34">
        <v>502</v>
      </c>
      <c r="G182" s="34">
        <v>2000</v>
      </c>
      <c r="H182" s="7">
        <v>44833</v>
      </c>
      <c r="I182" s="32" t="s">
        <v>3670</v>
      </c>
      <c r="L182" s="7">
        <v>45014</v>
      </c>
      <c r="P182" s="32" t="s">
        <v>5586</v>
      </c>
      <c r="Q182" s="5" t="s">
        <v>894</v>
      </c>
      <c r="R182" s="5" t="s">
        <v>4330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3811</v>
      </c>
      <c r="X182" s="7">
        <v>45014</v>
      </c>
      <c r="Y182" s="5" t="s">
        <v>4046</v>
      </c>
      <c r="Z182" s="5" t="s">
        <v>3811</v>
      </c>
      <c r="AA182" s="6">
        <v>502</v>
      </c>
      <c r="AB182" s="7" t="s">
        <v>4341</v>
      </c>
      <c r="AC182" s="7" t="str">
        <f>A182&amp;COUNTIF($A$2:A182,A182)</f>
        <v>100WW971-62001</v>
      </c>
      <c r="AD182" s="7">
        <v>44788</v>
      </c>
      <c r="AE182" s="7" t="s">
        <v>3811</v>
      </c>
      <c r="AF182" s="7" t="s">
        <v>3811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t="shared" ca="1" si="2"/>
        <v>run complete</v>
      </c>
    </row>
    <row r="183" spans="1:37">
      <c r="A183" s="32" t="s">
        <v>1923</v>
      </c>
      <c r="B183" s="32">
        <v>7130</v>
      </c>
      <c r="C183" s="32" t="s">
        <v>3772</v>
      </c>
      <c r="E183" s="34">
        <v>5000</v>
      </c>
      <c r="G183" s="34">
        <v>5000</v>
      </c>
      <c r="H183" s="7">
        <v>44910</v>
      </c>
      <c r="I183" s="32" t="s">
        <v>3670</v>
      </c>
      <c r="P183" s="32" t="s">
        <v>5324</v>
      </c>
      <c r="Q183" s="5" t="s">
        <v>894</v>
      </c>
      <c r="R183" s="5" t="s">
        <v>5316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3811</v>
      </c>
      <c r="X183" s="7" t="s">
        <v>3811</v>
      </c>
      <c r="Y183" s="5" t="s">
        <v>4046</v>
      </c>
      <c r="Z183" s="5" t="s">
        <v>3811</v>
      </c>
      <c r="AA183" s="6">
        <v>5000</v>
      </c>
      <c r="AB183" s="7" t="s">
        <v>5396</v>
      </c>
      <c r="AC183" s="7" t="str">
        <f>A183&amp;COUNTIF($A$2:A183,A183)</f>
        <v>100WX081-62001</v>
      </c>
      <c r="AD183" s="7">
        <v>44812</v>
      </c>
      <c r="AE183" s="7" t="s">
        <v>3811</v>
      </c>
      <c r="AF183" s="7" t="s">
        <v>3811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t="shared" ca="1" si="2"/>
        <v>run complete</v>
      </c>
    </row>
    <row r="184" spans="1:37">
      <c r="A184" s="32" t="s">
        <v>1972</v>
      </c>
      <c r="B184" s="32">
        <v>6937</v>
      </c>
      <c r="C184" s="32" t="s">
        <v>1973</v>
      </c>
      <c r="E184" s="34">
        <v>6231</v>
      </c>
      <c r="G184" s="34">
        <v>6500</v>
      </c>
      <c r="H184" s="7">
        <v>44869</v>
      </c>
      <c r="I184" s="32" t="s">
        <v>3670</v>
      </c>
      <c r="L184" s="7">
        <v>45052</v>
      </c>
      <c r="P184" s="32" t="s">
        <v>6252</v>
      </c>
      <c r="Q184" s="5" t="s">
        <v>894</v>
      </c>
      <c r="R184" s="5" t="s">
        <v>4345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3811</v>
      </c>
      <c r="X184" s="7">
        <v>45052</v>
      </c>
      <c r="Y184" s="5" t="s">
        <v>4046</v>
      </c>
      <c r="Z184" s="5" t="s">
        <v>3811</v>
      </c>
      <c r="AA184" s="6">
        <v>6231</v>
      </c>
      <c r="AB184" s="7" t="s">
        <v>4346</v>
      </c>
      <c r="AC184" s="7" t="str">
        <f>A184&amp;COUNTIF($A$2:A184,A184)</f>
        <v>100WX421-50001</v>
      </c>
      <c r="AD184" s="7">
        <v>44610</v>
      </c>
      <c r="AE184" s="7" t="s">
        <v>3811</v>
      </c>
      <c r="AF184" s="7" t="s">
        <v>3811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t="shared" ca="1" si="2"/>
        <v>run complete</v>
      </c>
    </row>
    <row r="185" spans="1:37">
      <c r="A185" s="32" t="s">
        <v>1975</v>
      </c>
      <c r="B185" s="32">
        <v>6937</v>
      </c>
      <c r="C185" s="32" t="s">
        <v>1973</v>
      </c>
      <c r="E185" s="34">
        <v>2000</v>
      </c>
      <c r="G185" s="34">
        <v>3500</v>
      </c>
      <c r="H185" s="7">
        <v>44869</v>
      </c>
      <c r="I185" s="32" t="s">
        <v>3670</v>
      </c>
      <c r="L185" s="7">
        <v>45052</v>
      </c>
      <c r="P185" s="32" t="s">
        <v>6253</v>
      </c>
      <c r="Q185" s="5" t="s">
        <v>894</v>
      </c>
      <c r="R185" s="5" t="s">
        <v>4345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3811</v>
      </c>
      <c r="X185" s="7">
        <v>45052</v>
      </c>
      <c r="Y185" s="5" t="s">
        <v>4046</v>
      </c>
      <c r="Z185" s="5" t="s">
        <v>3811</v>
      </c>
      <c r="AA185" s="6">
        <v>2000</v>
      </c>
      <c r="AB185" s="7" t="s">
        <v>4347</v>
      </c>
      <c r="AC185" s="7" t="str">
        <f>A185&amp;COUNTIF($A$2:A185,A185)</f>
        <v>100WX421-62001</v>
      </c>
      <c r="AD185" s="7">
        <v>44610</v>
      </c>
      <c r="AE185" s="7" t="s">
        <v>3811</v>
      </c>
      <c r="AF185" s="7" t="s">
        <v>3811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t="shared" ca="1" si="2"/>
        <v>run complete</v>
      </c>
    </row>
    <row r="186" spans="1:37">
      <c r="A186" s="32" t="s">
        <v>1978</v>
      </c>
      <c r="B186" s="32" t="s">
        <v>3601</v>
      </c>
      <c r="C186" s="32" t="s">
        <v>3602</v>
      </c>
      <c r="E186" s="34" t="s">
        <v>6097</v>
      </c>
      <c r="F186" s="32" t="s">
        <v>3535</v>
      </c>
      <c r="G186" s="34" t="s">
        <v>3542</v>
      </c>
      <c r="H186" s="7" t="s">
        <v>3842</v>
      </c>
      <c r="I186" s="32" t="s">
        <v>3537</v>
      </c>
      <c r="J186" s="34" t="s">
        <v>3538</v>
      </c>
      <c r="L186" s="7" t="s">
        <v>7619</v>
      </c>
      <c r="M186" s="34" t="s">
        <v>6098</v>
      </c>
      <c r="N186" s="32" t="s">
        <v>3543</v>
      </c>
      <c r="O186" s="36" t="s">
        <v>5301</v>
      </c>
      <c r="Q186" s="5" t="s">
        <v>5492</v>
      </c>
      <c r="R186" s="5" t="s">
        <v>3601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3811</v>
      </c>
      <c r="X186" s="7">
        <v>45030</v>
      </c>
      <c r="Y186" s="5" t="s">
        <v>4046</v>
      </c>
      <c r="Z186" s="5" t="s">
        <v>3811</v>
      </c>
      <c r="AA186" s="6">
        <v>2205</v>
      </c>
      <c r="AB186" s="7" t="s">
        <v>4348</v>
      </c>
      <c r="AC186" s="7" t="str">
        <f>A186&amp;COUNTIF($A$2:A186,A186)</f>
        <v>100WX440-62001</v>
      </c>
      <c r="AD186" s="7">
        <v>44690</v>
      </c>
      <c r="AE186" s="7" t="s">
        <v>3811</v>
      </c>
      <c r="AF186" s="7" t="s">
        <v>3811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t="shared" ca="1" si="2"/>
        <v>run complete</v>
      </c>
    </row>
    <row r="187" spans="1:37">
      <c r="A187" s="32" t="s">
        <v>2007</v>
      </c>
      <c r="B187" s="32" t="s">
        <v>3978</v>
      </c>
      <c r="C187" s="32" t="s">
        <v>3961</v>
      </c>
      <c r="D187" s="32" t="s">
        <v>3714</v>
      </c>
      <c r="E187" s="34">
        <v>10637</v>
      </c>
      <c r="F187" s="32" t="s">
        <v>5588</v>
      </c>
      <c r="G187" s="34">
        <v>10000</v>
      </c>
      <c r="H187" s="7">
        <v>44895</v>
      </c>
      <c r="I187" s="32" t="s">
        <v>3537</v>
      </c>
      <c r="J187" s="34">
        <v>0</v>
      </c>
      <c r="L187" s="7">
        <v>44992</v>
      </c>
      <c r="M187" s="34">
        <v>637</v>
      </c>
      <c r="N187" s="32" t="s">
        <v>3539</v>
      </c>
      <c r="O187" s="36">
        <v>0</v>
      </c>
      <c r="P187" s="32" t="s">
        <v>3714</v>
      </c>
      <c r="Q187" s="5" t="s">
        <v>3938</v>
      </c>
      <c r="R187" s="5" t="s">
        <v>3978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3811</v>
      </c>
      <c r="X187" s="7">
        <v>44992</v>
      </c>
      <c r="Y187" s="5" t="s">
        <v>4046</v>
      </c>
      <c r="Z187" s="5" t="s">
        <v>3811</v>
      </c>
      <c r="AA187" s="6">
        <v>10000</v>
      </c>
      <c r="AB187" s="7" t="s">
        <v>4350</v>
      </c>
      <c r="AC187" s="7" t="str">
        <f>A187&amp;COUNTIF($A$2:A187,A187)</f>
        <v>100WY160-50001</v>
      </c>
      <c r="AD187" s="7">
        <v>44739</v>
      </c>
      <c r="AE187" s="7" t="s">
        <v>3811</v>
      </c>
      <c r="AF187" s="7" t="s">
        <v>3811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t="shared" ca="1" si="2"/>
        <v>run complete</v>
      </c>
    </row>
    <row r="188" spans="1:37">
      <c r="A188" s="32" t="s">
        <v>2010</v>
      </c>
      <c r="B188" s="32" t="s">
        <v>3978</v>
      </c>
      <c r="C188" s="32" t="s">
        <v>3962</v>
      </c>
      <c r="D188" s="32" t="s">
        <v>3714</v>
      </c>
      <c r="E188" s="34">
        <v>34219</v>
      </c>
      <c r="F188" s="32" t="s">
        <v>5588</v>
      </c>
      <c r="G188" s="34">
        <v>45000</v>
      </c>
      <c r="H188" s="7">
        <v>44893</v>
      </c>
      <c r="I188" s="32" t="s">
        <v>3537</v>
      </c>
      <c r="J188" s="34">
        <v>15486</v>
      </c>
      <c r="L188" s="7">
        <v>44992</v>
      </c>
      <c r="M188" s="34">
        <v>4705</v>
      </c>
      <c r="N188" s="32" t="s">
        <v>3539</v>
      </c>
      <c r="O188" s="36">
        <v>0</v>
      </c>
      <c r="P188" s="32" t="s">
        <v>3714</v>
      </c>
      <c r="Q188" s="5" t="s">
        <v>3938</v>
      </c>
      <c r="R188" s="5" t="s">
        <v>3978</v>
      </c>
      <c r="S188" s="6">
        <v>34219</v>
      </c>
      <c r="T188" s="6">
        <v>29514</v>
      </c>
      <c r="U188" s="6">
        <v>15486</v>
      </c>
      <c r="V188" s="7">
        <v>44893</v>
      </c>
      <c r="W188" s="7" t="s">
        <v>3811</v>
      </c>
      <c r="X188" s="7">
        <v>44992</v>
      </c>
      <c r="Y188" s="5" t="s">
        <v>4046</v>
      </c>
      <c r="Z188" s="5" t="s">
        <v>3811</v>
      </c>
      <c r="AA188" s="6">
        <v>29514</v>
      </c>
      <c r="AB188" s="7" t="s">
        <v>4352</v>
      </c>
      <c r="AC188" s="7" t="str">
        <f>A188&amp;COUNTIF($A$2:A188,A188)</f>
        <v>100WY160-62001</v>
      </c>
      <c r="AD188" s="7">
        <v>44739</v>
      </c>
      <c r="AE188" s="7" t="s">
        <v>3811</v>
      </c>
      <c r="AF188" s="7" t="s">
        <v>3811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t="shared" ca="1" si="2"/>
        <v>run complete</v>
      </c>
    </row>
    <row r="189" spans="1:37">
      <c r="A189" s="32" t="s">
        <v>2020</v>
      </c>
      <c r="B189" s="32">
        <v>7034</v>
      </c>
      <c r="C189" s="32" t="s">
        <v>2019</v>
      </c>
      <c r="E189" s="34">
        <v>1440</v>
      </c>
      <c r="G189" s="34">
        <v>2200</v>
      </c>
      <c r="H189" s="7">
        <v>44792</v>
      </c>
      <c r="I189" s="32" t="s">
        <v>3704</v>
      </c>
      <c r="L189" s="7">
        <v>44939</v>
      </c>
      <c r="O189" s="36">
        <v>6.75</v>
      </c>
      <c r="P189" s="32" t="s">
        <v>3714</v>
      </c>
      <c r="Q189" s="5" t="s">
        <v>3715</v>
      </c>
      <c r="R189" s="5" t="s">
        <v>4235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3811</v>
      </c>
      <c r="X189" s="7">
        <v>44939</v>
      </c>
      <c r="Y189" s="5" t="s">
        <v>4046</v>
      </c>
      <c r="Z189" s="5" t="s">
        <v>3811</v>
      </c>
      <c r="AA189" s="6">
        <v>1440</v>
      </c>
      <c r="AB189" s="7" t="s">
        <v>4355</v>
      </c>
      <c r="AC189" s="7" t="str">
        <f>A189&amp;COUNTIF($A$2:A189,A189)</f>
        <v>100WZ160-62001</v>
      </c>
      <c r="AD189" s="7">
        <v>44718</v>
      </c>
      <c r="AE189" s="7" t="s">
        <v>3811</v>
      </c>
      <c r="AF189" s="7" t="s">
        <v>3811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t="shared" ca="1" si="2"/>
        <v>run complete</v>
      </c>
    </row>
    <row r="190" spans="1:37">
      <c r="A190" s="32" t="s">
        <v>2020</v>
      </c>
      <c r="B190" s="32">
        <v>7061</v>
      </c>
      <c r="C190" s="32" t="s">
        <v>2019</v>
      </c>
      <c r="E190" s="34">
        <v>2273</v>
      </c>
      <c r="G190" s="34">
        <v>2200</v>
      </c>
      <c r="H190" s="7">
        <v>44806</v>
      </c>
      <c r="I190" s="32" t="s">
        <v>3704</v>
      </c>
      <c r="L190" s="7">
        <v>45141</v>
      </c>
      <c r="O190" s="36">
        <v>6.75</v>
      </c>
      <c r="P190" s="32" t="s">
        <v>3714</v>
      </c>
      <c r="Q190" s="5" t="s">
        <v>3715</v>
      </c>
      <c r="R190" s="5" t="s">
        <v>4299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3811</v>
      </c>
      <c r="X190" s="7">
        <v>45141</v>
      </c>
      <c r="Y190" s="5" t="s">
        <v>4046</v>
      </c>
      <c r="Z190" s="5" t="s">
        <v>3811</v>
      </c>
      <c r="AA190" s="6">
        <v>2273</v>
      </c>
      <c r="AB190" s="7" t="s">
        <v>4356</v>
      </c>
      <c r="AC190" s="7" t="str">
        <f>A190&amp;COUNTIF($A$2:A190,A190)</f>
        <v>100WZ160-62002</v>
      </c>
      <c r="AD190" s="7">
        <v>44736</v>
      </c>
      <c r="AE190" s="7" t="s">
        <v>3811</v>
      </c>
      <c r="AF190" s="7" t="s">
        <v>3811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t="shared" ca="1" si="2"/>
        <v>run complete</v>
      </c>
    </row>
    <row r="191" spans="1:37">
      <c r="A191" s="32" t="s">
        <v>2055</v>
      </c>
      <c r="B191" s="32" t="s">
        <v>3604</v>
      </c>
      <c r="C191" s="32" t="s">
        <v>3605</v>
      </c>
      <c r="E191" s="34" t="s">
        <v>6099</v>
      </c>
      <c r="F191" s="32" t="s">
        <v>3535</v>
      </c>
      <c r="G191" s="34" t="s">
        <v>3588</v>
      </c>
      <c r="H191" s="7" t="s">
        <v>3606</v>
      </c>
      <c r="I191" s="32" t="s">
        <v>3537</v>
      </c>
      <c r="J191" s="34" t="s">
        <v>3538</v>
      </c>
      <c r="L191" s="7" t="s">
        <v>7619</v>
      </c>
      <c r="M191" s="34" t="s">
        <v>6100</v>
      </c>
      <c r="N191" s="32" t="s">
        <v>3539</v>
      </c>
      <c r="O191" s="36" t="s">
        <v>3540</v>
      </c>
      <c r="Q191" s="5" t="s">
        <v>5492</v>
      </c>
      <c r="R191" s="5" t="s">
        <v>3604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3811</v>
      </c>
      <c r="X191" s="7">
        <v>45030</v>
      </c>
      <c r="Y191" s="5" t="s">
        <v>4046</v>
      </c>
      <c r="Z191" s="5" t="s">
        <v>3811</v>
      </c>
      <c r="AA191" s="6">
        <v>1699</v>
      </c>
      <c r="AB191" s="7" t="s">
        <v>4357</v>
      </c>
      <c r="AC191" s="7" t="str">
        <f>A191&amp;COUNTIF($A$2:A191,A191)</f>
        <v>110AG872-50001</v>
      </c>
      <c r="AD191" s="7">
        <v>44713</v>
      </c>
      <c r="AE191" s="7" t="s">
        <v>3811</v>
      </c>
      <c r="AF191" s="7" t="s">
        <v>3811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t="shared" ca="1" si="2"/>
        <v>run complete</v>
      </c>
    </row>
    <row r="192" spans="1:37">
      <c r="A192" s="32" t="s">
        <v>2057</v>
      </c>
      <c r="B192" s="32" t="s">
        <v>3604</v>
      </c>
      <c r="C192" s="32" t="s">
        <v>3605</v>
      </c>
      <c r="E192" s="34" t="s">
        <v>6101</v>
      </c>
      <c r="F192" s="32" t="s">
        <v>3535</v>
      </c>
      <c r="G192" s="34" t="s">
        <v>3593</v>
      </c>
      <c r="H192" s="7" t="s">
        <v>3606</v>
      </c>
      <c r="I192" s="32" t="s">
        <v>3537</v>
      </c>
      <c r="J192" s="34" t="s">
        <v>3538</v>
      </c>
      <c r="L192" s="7" t="s">
        <v>7619</v>
      </c>
      <c r="M192" s="34" t="s">
        <v>3891</v>
      </c>
      <c r="N192" s="32" t="s">
        <v>3539</v>
      </c>
      <c r="O192" s="36" t="s">
        <v>3540</v>
      </c>
      <c r="Q192" s="5" t="s">
        <v>5492</v>
      </c>
      <c r="R192" s="5" t="s">
        <v>3604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3811</v>
      </c>
      <c r="X192" s="7">
        <v>45030</v>
      </c>
      <c r="Y192" s="5" t="s">
        <v>4046</v>
      </c>
      <c r="Z192" s="5" t="s">
        <v>3811</v>
      </c>
      <c r="AA192" s="6">
        <v>501</v>
      </c>
      <c r="AB192" s="7" t="s">
        <v>4358</v>
      </c>
      <c r="AC192" s="7" t="str">
        <f>A192&amp;COUNTIF($A$2:A192,A192)</f>
        <v>110AG872-62001</v>
      </c>
      <c r="AD192" s="7">
        <v>44713</v>
      </c>
      <c r="AE192" s="7" t="s">
        <v>3811</v>
      </c>
      <c r="AF192" s="7" t="s">
        <v>3811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t="shared" ca="1" si="2"/>
        <v>run complete</v>
      </c>
    </row>
    <row r="193" spans="1:37">
      <c r="A193" s="32" t="s">
        <v>2156</v>
      </c>
      <c r="B193" s="32">
        <v>6287</v>
      </c>
      <c r="C193" s="32" t="s">
        <v>3775</v>
      </c>
      <c r="E193" s="34">
        <v>1344</v>
      </c>
      <c r="G193" s="34">
        <v>2000</v>
      </c>
      <c r="H193" s="7">
        <v>44217</v>
      </c>
      <c r="I193" s="32" t="s">
        <v>3670</v>
      </c>
      <c r="L193" s="7">
        <v>2958465</v>
      </c>
      <c r="M193" s="34">
        <v>1344</v>
      </c>
      <c r="P193" s="32" t="s">
        <v>3776</v>
      </c>
      <c r="Q193" s="5" t="s">
        <v>894</v>
      </c>
      <c r="R193" s="5" t="s">
        <v>4361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3811</v>
      </c>
      <c r="X193" s="7">
        <v>2958465</v>
      </c>
      <c r="Y193" s="5" t="s">
        <v>4046</v>
      </c>
      <c r="Z193" s="5" t="s">
        <v>3811</v>
      </c>
      <c r="AA193" s="6">
        <v>0</v>
      </c>
      <c r="AB193" s="7" t="s">
        <v>4362</v>
      </c>
      <c r="AC193" s="7" t="str">
        <f>A193&amp;COUNTIF($A$2:A193,A193)</f>
        <v>110ES602-62001</v>
      </c>
      <c r="AD193" s="7">
        <v>43893</v>
      </c>
      <c r="AE193" s="7" t="s">
        <v>3811</v>
      </c>
      <c r="AF193" s="7" t="s">
        <v>3811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t="shared" ca="1" si="2"/>
        <v>run complete</v>
      </c>
    </row>
    <row r="194" spans="1:37">
      <c r="A194" s="32" t="s">
        <v>2158</v>
      </c>
      <c r="B194" s="32">
        <v>7112</v>
      </c>
      <c r="C194" s="32" t="s">
        <v>3777</v>
      </c>
      <c r="E194" s="34">
        <v>1000</v>
      </c>
      <c r="G194" s="34">
        <v>1000</v>
      </c>
      <c r="H194" s="7">
        <v>44910</v>
      </c>
      <c r="I194" s="32" t="s">
        <v>3670</v>
      </c>
      <c r="P194" s="32" t="s">
        <v>3778</v>
      </c>
      <c r="Q194" s="5" t="s">
        <v>894</v>
      </c>
      <c r="R194" s="5" t="s">
        <v>4100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3811</v>
      </c>
      <c r="X194" s="7" t="s">
        <v>3811</v>
      </c>
      <c r="Y194" s="5" t="s">
        <v>4046</v>
      </c>
      <c r="Z194" s="5" t="s">
        <v>3811</v>
      </c>
      <c r="AA194" s="6">
        <v>1000</v>
      </c>
      <c r="AB194" s="7" t="s">
        <v>4363</v>
      </c>
      <c r="AC194" s="7" t="str">
        <f>A194&amp;COUNTIF($A$2:A194,A194)</f>
        <v>110ES701-50001</v>
      </c>
      <c r="AD194" s="7">
        <v>44795</v>
      </c>
      <c r="AE194" s="7" t="s">
        <v>3811</v>
      </c>
      <c r="AF194" s="7" t="s">
        <v>3811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2160</v>
      </c>
      <c r="B195" s="32">
        <v>7112</v>
      </c>
      <c r="C195" s="32" t="s">
        <v>3777</v>
      </c>
      <c r="E195" s="34">
        <v>2000</v>
      </c>
      <c r="G195" s="34">
        <v>2000</v>
      </c>
      <c r="H195" s="7">
        <v>44910</v>
      </c>
      <c r="I195" s="32" t="s">
        <v>3670</v>
      </c>
      <c r="P195" s="32" t="s">
        <v>3779</v>
      </c>
      <c r="Q195" s="5" t="s">
        <v>894</v>
      </c>
      <c r="R195" s="5" t="s">
        <v>4100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3811</v>
      </c>
      <c r="X195" s="7" t="s">
        <v>3811</v>
      </c>
      <c r="Y195" s="5" t="s">
        <v>4046</v>
      </c>
      <c r="Z195" s="5" t="s">
        <v>3811</v>
      </c>
      <c r="AA195" s="6">
        <v>2000</v>
      </c>
      <c r="AB195" s="7" t="s">
        <v>4364</v>
      </c>
      <c r="AC195" s="7" t="str">
        <f>A195&amp;COUNTIF($A$2:A195,A195)</f>
        <v>110ES701-62001</v>
      </c>
      <c r="AD195" s="7">
        <v>44795</v>
      </c>
      <c r="AE195" s="7" t="s">
        <v>3811</v>
      </c>
      <c r="AF195" s="7" t="s">
        <v>3811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t="shared" ca="1" si="3"/>
        <v>run complete</v>
      </c>
    </row>
    <row r="196" spans="1:37">
      <c r="A196" s="32" t="s">
        <v>2193</v>
      </c>
      <c r="B196" s="32">
        <v>7020</v>
      </c>
      <c r="C196" s="32" t="s">
        <v>3913</v>
      </c>
      <c r="E196" s="34">
        <v>2585</v>
      </c>
      <c r="F196" s="32" t="s">
        <v>3906</v>
      </c>
      <c r="G196" s="34">
        <v>2200</v>
      </c>
      <c r="H196" s="7">
        <v>44784</v>
      </c>
      <c r="I196" s="32" t="s">
        <v>3670</v>
      </c>
      <c r="L196" s="7">
        <v>44968</v>
      </c>
      <c r="N196" s="32">
        <v>6</v>
      </c>
      <c r="O196" s="36">
        <v>6.51</v>
      </c>
      <c r="Q196" s="5" t="s">
        <v>3907</v>
      </c>
      <c r="R196" s="5" t="s">
        <v>4295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3811</v>
      </c>
      <c r="X196" s="7">
        <v>44968</v>
      </c>
      <c r="Y196" s="5" t="s">
        <v>4046</v>
      </c>
      <c r="Z196" s="5" t="s">
        <v>3811</v>
      </c>
      <c r="AA196" s="6">
        <v>2585</v>
      </c>
      <c r="AB196" s="7" t="s">
        <v>4365</v>
      </c>
      <c r="AC196" s="7" t="str">
        <f>A196&amp;COUNTIF($A$2:A196,A196)</f>
        <v>110GR204-62001</v>
      </c>
      <c r="AD196" s="7">
        <v>44701</v>
      </c>
      <c r="AE196" s="7" t="s">
        <v>3811</v>
      </c>
      <c r="AF196" s="7" t="s">
        <v>3811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t="shared" ca="1" si="3"/>
        <v>run complete</v>
      </c>
    </row>
    <row r="197" spans="1:37">
      <c r="A197" s="32" t="s">
        <v>2207</v>
      </c>
      <c r="B197" s="32">
        <v>6974</v>
      </c>
      <c r="C197" s="32" t="s">
        <v>2208</v>
      </c>
      <c r="E197" s="34">
        <v>1972</v>
      </c>
      <c r="G197" s="34">
        <v>5000</v>
      </c>
      <c r="H197" s="7">
        <v>44805</v>
      </c>
      <c r="I197" s="32" t="s">
        <v>3670</v>
      </c>
      <c r="L197" s="7">
        <v>44985</v>
      </c>
      <c r="P197" s="32" t="s">
        <v>3780</v>
      </c>
      <c r="Q197" s="5" t="s">
        <v>894</v>
      </c>
      <c r="R197" s="5" t="s">
        <v>4370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3811</v>
      </c>
      <c r="X197" s="7">
        <v>44985</v>
      </c>
      <c r="Y197" s="5" t="s">
        <v>4046</v>
      </c>
      <c r="Z197" s="5" t="s">
        <v>3811</v>
      </c>
      <c r="AA197" s="6">
        <v>1972</v>
      </c>
      <c r="AB197" s="7" t="s">
        <v>4371</v>
      </c>
      <c r="AC197" s="7" t="str">
        <f>A197&amp;COUNTIF($A$2:A197,A197)</f>
        <v>110HA009-43001</v>
      </c>
      <c r="AD197" s="7">
        <v>44655</v>
      </c>
      <c r="AE197" s="7" t="s">
        <v>3811</v>
      </c>
      <c r="AF197" s="7" t="s">
        <v>3811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t="shared" ca="1" si="3"/>
        <v>run complete</v>
      </c>
    </row>
    <row r="198" spans="1:37">
      <c r="A198" s="32" t="s">
        <v>2216</v>
      </c>
      <c r="B198" s="32" t="s">
        <v>3607</v>
      </c>
      <c r="C198" s="32" t="s">
        <v>3608</v>
      </c>
      <c r="E198" s="34" t="s">
        <v>7709</v>
      </c>
      <c r="F198" s="32" t="s">
        <v>3535</v>
      </c>
      <c r="G198" s="34" t="s">
        <v>3609</v>
      </c>
      <c r="H198" s="7" t="s">
        <v>3583</v>
      </c>
      <c r="I198" s="32" t="s">
        <v>3537</v>
      </c>
      <c r="J198" s="34" t="s">
        <v>3538</v>
      </c>
      <c r="L198" s="7" t="s">
        <v>6172</v>
      </c>
      <c r="M198" s="34" t="s">
        <v>3610</v>
      </c>
      <c r="N198" s="32" t="s">
        <v>3539</v>
      </c>
      <c r="O198" s="36" t="s">
        <v>3611</v>
      </c>
      <c r="Q198" s="5" t="s">
        <v>5492</v>
      </c>
      <c r="R198" s="5" t="s">
        <v>3607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3811</v>
      </c>
      <c r="X198" s="7">
        <v>44989</v>
      </c>
      <c r="Y198" s="5" t="s">
        <v>4046</v>
      </c>
      <c r="Z198" s="5" t="s">
        <v>3811</v>
      </c>
      <c r="AA198" s="6">
        <v>1380</v>
      </c>
      <c r="AB198" s="7" t="s">
        <v>4372</v>
      </c>
      <c r="AC198" s="7" t="str">
        <f>A198&amp;COUNTIF($A$2:A198,A198)</f>
        <v>110HLT01-50001</v>
      </c>
      <c r="AD198" s="7">
        <v>44722</v>
      </c>
      <c r="AE198" s="7" t="s">
        <v>3811</v>
      </c>
      <c r="AF198" s="7" t="s">
        <v>3811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t="shared" ca="1" si="3"/>
        <v>run complete</v>
      </c>
    </row>
    <row r="199" spans="1:37">
      <c r="A199" s="32" t="s">
        <v>2219</v>
      </c>
      <c r="B199" s="32" t="s">
        <v>3607</v>
      </c>
      <c r="C199" s="32" t="s">
        <v>3608</v>
      </c>
      <c r="E199" s="34" t="s">
        <v>5304</v>
      </c>
      <c r="F199" s="32" t="s">
        <v>3535</v>
      </c>
      <c r="G199" s="34" t="s">
        <v>3612</v>
      </c>
      <c r="H199" s="7" t="s">
        <v>3583</v>
      </c>
      <c r="I199" s="32" t="s">
        <v>3537</v>
      </c>
      <c r="J199" s="34" t="s">
        <v>3538</v>
      </c>
      <c r="L199" s="7" t="s">
        <v>6172</v>
      </c>
      <c r="M199" s="34" t="s">
        <v>3613</v>
      </c>
      <c r="N199" s="32" t="s">
        <v>3539</v>
      </c>
      <c r="O199" s="36" t="s">
        <v>3611</v>
      </c>
      <c r="Q199" s="5" t="s">
        <v>5492</v>
      </c>
      <c r="R199" s="5" t="s">
        <v>3607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3811</v>
      </c>
      <c r="X199" s="7">
        <v>44989</v>
      </c>
      <c r="Y199" s="5" t="s">
        <v>4046</v>
      </c>
      <c r="Z199" s="5" t="s">
        <v>3811</v>
      </c>
      <c r="AA199" s="6">
        <v>1102</v>
      </c>
      <c r="AB199" s="7" t="s">
        <v>4373</v>
      </c>
      <c r="AC199" s="7" t="str">
        <f>A199&amp;COUNTIF($A$2:A199,A199)</f>
        <v>110HLT01-62001</v>
      </c>
      <c r="AD199" s="7">
        <v>44722</v>
      </c>
      <c r="AE199" s="7" t="s">
        <v>3811</v>
      </c>
      <c r="AF199" s="7" t="s">
        <v>3811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t="shared" ca="1" si="3"/>
        <v>run complete</v>
      </c>
    </row>
    <row r="200" spans="1:37">
      <c r="A200" s="32" t="s">
        <v>2232</v>
      </c>
      <c r="B200" s="32">
        <v>7108</v>
      </c>
      <c r="C200" s="32" t="s">
        <v>2233</v>
      </c>
      <c r="E200" s="34">
        <v>1439</v>
      </c>
      <c r="G200" s="34">
        <v>3000</v>
      </c>
      <c r="H200" s="7">
        <v>44821</v>
      </c>
      <c r="I200" s="32" t="s">
        <v>3670</v>
      </c>
      <c r="P200" s="32" t="s">
        <v>5429</v>
      </c>
      <c r="Q200" s="5" t="s">
        <v>894</v>
      </c>
      <c r="R200" s="5" t="s">
        <v>4377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3811</v>
      </c>
      <c r="X200" s="7" t="s">
        <v>3811</v>
      </c>
      <c r="Y200" s="5" t="s">
        <v>4046</v>
      </c>
      <c r="Z200" s="5" t="s">
        <v>3811</v>
      </c>
      <c r="AA200" s="6">
        <v>1439</v>
      </c>
      <c r="AB200" s="7" t="s">
        <v>4378</v>
      </c>
      <c r="AC200" s="7" t="str">
        <f>A200&amp;COUNTIF($A$2:A200,A200)</f>
        <v>110KM007-62001</v>
      </c>
      <c r="AD200" s="7">
        <v>44792</v>
      </c>
      <c r="AE200" s="7" t="s">
        <v>3811</v>
      </c>
      <c r="AF200" s="7" t="s">
        <v>3811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t="shared" ca="1" si="3"/>
        <v>run complete</v>
      </c>
    </row>
    <row r="201" spans="1:37">
      <c r="A201" s="32" t="s">
        <v>2261</v>
      </c>
      <c r="B201" s="32">
        <v>7018</v>
      </c>
      <c r="C201" s="32" t="s">
        <v>3708</v>
      </c>
      <c r="E201" s="34">
        <v>5462</v>
      </c>
      <c r="I201" s="32" t="s">
        <v>3704</v>
      </c>
      <c r="N201" s="32">
        <v>3</v>
      </c>
      <c r="O201" s="36">
        <v>2.35</v>
      </c>
      <c r="Q201" s="5" t="s">
        <v>3705</v>
      </c>
      <c r="R201" s="5" t="s">
        <v>4381</v>
      </c>
      <c r="S201" s="6">
        <v>5462</v>
      </c>
      <c r="T201" s="6">
        <v>5462</v>
      </c>
      <c r="U201" s="6">
        <v>0</v>
      </c>
      <c r="V201" s="7" t="s">
        <v>3811</v>
      </c>
      <c r="W201" s="7" t="s">
        <v>3811</v>
      </c>
      <c r="X201" s="7" t="s">
        <v>3811</v>
      </c>
      <c r="Y201" s="5" t="s">
        <v>4046</v>
      </c>
      <c r="Z201" s="5" t="s">
        <v>3811</v>
      </c>
      <c r="AA201" s="6">
        <v>5462</v>
      </c>
      <c r="AB201" s="7" t="s">
        <v>4382</v>
      </c>
      <c r="AC201" s="7" t="str">
        <f>A201&amp;COUNTIF($A$2:A201,A201)</f>
        <v>110M0740-50001</v>
      </c>
      <c r="AD201" s="7">
        <v>44700</v>
      </c>
      <c r="AE201" s="7" t="s">
        <v>3811</v>
      </c>
      <c r="AF201" s="7" t="s">
        <v>3811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t="shared" ca="1" si="3"/>
        <v>run complete</v>
      </c>
    </row>
    <row r="202" spans="1:37">
      <c r="A202" s="32" t="s">
        <v>2265</v>
      </c>
      <c r="B202" s="32" t="s">
        <v>5343</v>
      </c>
      <c r="C202" s="32" t="s">
        <v>104</v>
      </c>
      <c r="D202" s="32" t="s">
        <v>3811</v>
      </c>
      <c r="E202" s="34" t="s">
        <v>6106</v>
      </c>
      <c r="F202" s="32" t="s">
        <v>3811</v>
      </c>
      <c r="G202" s="34" t="s">
        <v>3831</v>
      </c>
      <c r="H202" s="7" t="s">
        <v>3815</v>
      </c>
      <c r="I202" s="32" t="s">
        <v>3670</v>
      </c>
      <c r="J202" s="34" t="s">
        <v>3811</v>
      </c>
      <c r="K202" s="7" t="s">
        <v>3811</v>
      </c>
      <c r="L202" s="7" t="s">
        <v>5344</v>
      </c>
      <c r="M202" s="34" t="s">
        <v>6107</v>
      </c>
      <c r="N202" s="32" t="s">
        <v>3539</v>
      </c>
      <c r="O202" s="36">
        <v>4.32</v>
      </c>
      <c r="P202" s="32" t="s">
        <v>3811</v>
      </c>
      <c r="Q202" s="5" t="s">
        <v>3813</v>
      </c>
      <c r="R202" s="5" t="s">
        <v>5343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3811</v>
      </c>
      <c r="X202" s="7">
        <v>44992</v>
      </c>
      <c r="Y202" s="5" t="s">
        <v>4046</v>
      </c>
      <c r="Z202" s="5" t="s">
        <v>3811</v>
      </c>
      <c r="AA202" s="6">
        <v>4475</v>
      </c>
      <c r="AB202" s="7" t="s">
        <v>5400</v>
      </c>
      <c r="AC202" s="7" t="str">
        <f>A202&amp;COUNTIF($A$2:A202,A202)</f>
        <v>110M0791-50001</v>
      </c>
      <c r="AD202" s="7">
        <v>44825</v>
      </c>
      <c r="AE202" s="7" t="s">
        <v>3811</v>
      </c>
      <c r="AF202" s="7" t="s">
        <v>3811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t="shared" ca="1" si="3"/>
        <v>run complete</v>
      </c>
    </row>
    <row r="203" spans="1:37">
      <c r="A203" s="32" t="s">
        <v>2266</v>
      </c>
      <c r="B203" s="32" t="s">
        <v>5343</v>
      </c>
      <c r="C203" s="32" t="s">
        <v>104</v>
      </c>
      <c r="D203" s="32" t="s">
        <v>3811</v>
      </c>
      <c r="E203" s="34" t="s">
        <v>6108</v>
      </c>
      <c r="F203" s="32" t="s">
        <v>3811</v>
      </c>
      <c r="G203" s="34" t="s">
        <v>3824</v>
      </c>
      <c r="H203" s="7" t="s">
        <v>3815</v>
      </c>
      <c r="I203" s="32" t="s">
        <v>3670</v>
      </c>
      <c r="J203" s="34" t="s">
        <v>3811</v>
      </c>
      <c r="K203" s="7" t="s">
        <v>3811</v>
      </c>
      <c r="L203" s="7" t="s">
        <v>5344</v>
      </c>
      <c r="M203" s="34" t="s">
        <v>6109</v>
      </c>
      <c r="N203" s="32" t="s">
        <v>3539</v>
      </c>
      <c r="O203" s="36">
        <v>4.32</v>
      </c>
      <c r="P203" s="32" t="s">
        <v>3811</v>
      </c>
      <c r="Q203" s="5" t="s">
        <v>3813</v>
      </c>
      <c r="R203" s="5" t="s">
        <v>5343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3811</v>
      </c>
      <c r="X203" s="7">
        <v>44992</v>
      </c>
      <c r="Y203" s="5" t="s">
        <v>4046</v>
      </c>
      <c r="Z203" s="5" t="s">
        <v>3811</v>
      </c>
      <c r="AA203" s="6">
        <v>1298</v>
      </c>
      <c r="AB203" s="7" t="s">
        <v>5401</v>
      </c>
      <c r="AC203" s="7" t="str">
        <f>A203&amp;COUNTIF($A$2:A203,A203)</f>
        <v>110M0791-62001</v>
      </c>
      <c r="AD203" s="7">
        <v>44825</v>
      </c>
      <c r="AE203" s="7" t="s">
        <v>3811</v>
      </c>
      <c r="AF203" s="7" t="s">
        <v>3811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t="shared" ca="1" si="3"/>
        <v>run complete</v>
      </c>
    </row>
    <row r="204" spans="1:37">
      <c r="A204" s="32" t="s">
        <v>2310</v>
      </c>
      <c r="B204" s="32">
        <v>109995</v>
      </c>
      <c r="C204" s="32" t="s">
        <v>4020</v>
      </c>
      <c r="E204" s="34">
        <v>2000</v>
      </c>
      <c r="G204" s="34">
        <v>5000</v>
      </c>
      <c r="I204" s="32" t="s">
        <v>3704</v>
      </c>
      <c r="N204" s="32">
        <v>3</v>
      </c>
      <c r="O204" s="36">
        <v>3.59</v>
      </c>
      <c r="P204" s="32" t="s">
        <v>6450</v>
      </c>
      <c r="Q204" s="5" t="s">
        <v>4019</v>
      </c>
      <c r="R204" s="5" t="s">
        <v>4075</v>
      </c>
      <c r="S204" s="6">
        <v>2000</v>
      </c>
      <c r="T204" s="6">
        <v>2000</v>
      </c>
      <c r="U204" s="6">
        <v>0</v>
      </c>
      <c r="V204" s="7" t="s">
        <v>3811</v>
      </c>
      <c r="W204" s="7" t="s">
        <v>3811</v>
      </c>
      <c r="X204" s="7" t="s">
        <v>3811</v>
      </c>
      <c r="Y204" s="5" t="s">
        <v>4046</v>
      </c>
      <c r="Z204" s="5" t="s">
        <v>3811</v>
      </c>
      <c r="AA204" s="6">
        <v>2000</v>
      </c>
      <c r="AB204" s="7" t="s">
        <v>4384</v>
      </c>
      <c r="AC204" s="7" t="str">
        <f>A204&amp;COUNTIF($A$2:A204,A204)</f>
        <v>110M5208-50001</v>
      </c>
      <c r="AD204" s="7">
        <v>44734</v>
      </c>
      <c r="AE204" s="7" t="s">
        <v>3811</v>
      </c>
      <c r="AF204" s="7" t="s">
        <v>3811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t="shared" ca="1" si="3"/>
        <v>run complete</v>
      </c>
    </row>
    <row r="205" spans="1:37">
      <c r="A205" s="32" t="s">
        <v>2312</v>
      </c>
      <c r="B205" s="32">
        <v>110772</v>
      </c>
      <c r="C205" s="32" t="s">
        <v>3897</v>
      </c>
      <c r="E205" s="34">
        <v>2620</v>
      </c>
      <c r="G205" s="34">
        <v>5000</v>
      </c>
      <c r="I205" s="32" t="s">
        <v>3704</v>
      </c>
      <c r="L205" s="7">
        <v>44944</v>
      </c>
      <c r="O205" s="36">
        <v>4.1207000000000003</v>
      </c>
      <c r="P205" s="32" t="s">
        <v>6256</v>
      </c>
      <c r="Q205" s="5" t="s">
        <v>3898</v>
      </c>
      <c r="R205" s="5" t="s">
        <v>5431</v>
      </c>
      <c r="S205" s="6">
        <v>2620</v>
      </c>
      <c r="T205" s="6">
        <v>2620</v>
      </c>
      <c r="U205" s="6">
        <v>0</v>
      </c>
      <c r="V205" s="7" t="s">
        <v>3811</v>
      </c>
      <c r="W205" s="7" t="s">
        <v>3811</v>
      </c>
      <c r="X205" s="7">
        <v>44944</v>
      </c>
      <c r="Y205" s="5" t="s">
        <v>4046</v>
      </c>
      <c r="Z205" s="5" t="s">
        <v>3811</v>
      </c>
      <c r="AA205" s="6">
        <v>2620</v>
      </c>
      <c r="AB205" s="7" t="s">
        <v>5464</v>
      </c>
      <c r="AC205" s="7" t="str">
        <f>A205&amp;COUNTIF($A$2:A205,A205)</f>
        <v>110M5211-62001</v>
      </c>
      <c r="AD205" s="7">
        <v>44833</v>
      </c>
      <c r="AE205" s="7" t="s">
        <v>3811</v>
      </c>
      <c r="AF205" s="7" t="s">
        <v>3811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t="shared" ca="1" si="3"/>
        <v>run complete</v>
      </c>
    </row>
    <row r="206" spans="1:37">
      <c r="A206" s="32" t="s">
        <v>2324</v>
      </c>
      <c r="B206" s="32">
        <v>7034</v>
      </c>
      <c r="C206" s="32" t="s">
        <v>3716</v>
      </c>
      <c r="E206" s="34">
        <v>1759</v>
      </c>
      <c r="G206" s="34">
        <v>2200</v>
      </c>
      <c r="H206" s="7">
        <v>44848</v>
      </c>
      <c r="I206" s="32" t="s">
        <v>3704</v>
      </c>
      <c r="L206" s="7">
        <v>45141</v>
      </c>
      <c r="O206" s="36">
        <v>6.75</v>
      </c>
      <c r="P206" s="32" t="s">
        <v>3714</v>
      </c>
      <c r="Q206" s="5" t="s">
        <v>3715</v>
      </c>
      <c r="R206" s="5" t="s">
        <v>4235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3811</v>
      </c>
      <c r="X206" s="7">
        <v>45141</v>
      </c>
      <c r="Y206" s="5" t="s">
        <v>4046</v>
      </c>
      <c r="Z206" s="5" t="s">
        <v>3811</v>
      </c>
      <c r="AA206" s="6">
        <v>1759</v>
      </c>
      <c r="AB206" s="7" t="s">
        <v>4385</v>
      </c>
      <c r="AC206" s="7" t="str">
        <f>A206&amp;COUNTIF($A$2:A206,A206)</f>
        <v>110MG093-62001</v>
      </c>
      <c r="AD206" s="7">
        <v>44718</v>
      </c>
      <c r="AE206" s="7" t="s">
        <v>3811</v>
      </c>
      <c r="AF206" s="7" t="s">
        <v>3811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t="shared" ca="1" si="3"/>
        <v>run complete</v>
      </c>
    </row>
    <row r="207" spans="1:37">
      <c r="A207" s="32" t="s">
        <v>2354</v>
      </c>
      <c r="B207" s="32">
        <v>6972</v>
      </c>
      <c r="C207" s="32" t="s">
        <v>3678</v>
      </c>
      <c r="D207" s="32" t="s">
        <v>3675</v>
      </c>
      <c r="E207" s="34">
        <v>2083</v>
      </c>
      <c r="F207" s="32" t="s">
        <v>3673</v>
      </c>
      <c r="G207" s="34">
        <v>2500</v>
      </c>
      <c r="H207" s="7">
        <v>44805</v>
      </c>
      <c r="I207" s="32" t="s">
        <v>3670</v>
      </c>
      <c r="L207" s="7">
        <v>45041</v>
      </c>
      <c r="N207" s="32">
        <v>3</v>
      </c>
      <c r="O207" s="36">
        <v>7.55</v>
      </c>
      <c r="Q207" s="5" t="s">
        <v>3674</v>
      </c>
      <c r="R207" s="5" t="s">
        <v>4320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3811</v>
      </c>
      <c r="X207" s="7">
        <v>45041</v>
      </c>
      <c r="Y207" s="5" t="s">
        <v>4046</v>
      </c>
      <c r="Z207" s="5" t="s">
        <v>3811</v>
      </c>
      <c r="AA207" s="6">
        <v>2083</v>
      </c>
      <c r="AB207" s="7" t="s">
        <v>4386</v>
      </c>
      <c r="AC207" s="7" t="str">
        <f>A207&amp;COUNTIF($A$2:A207,A207)</f>
        <v>110MR206-62001</v>
      </c>
      <c r="AD207" s="7">
        <v>44655</v>
      </c>
      <c r="AE207" s="7" t="s">
        <v>3811</v>
      </c>
      <c r="AF207" s="7" t="s">
        <v>3811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t="shared" ca="1" si="3"/>
        <v>run complete</v>
      </c>
    </row>
    <row r="208" spans="1:37">
      <c r="A208" s="32" t="s">
        <v>2380</v>
      </c>
      <c r="B208" s="32">
        <v>6915</v>
      </c>
      <c r="C208" s="32" t="s">
        <v>3783</v>
      </c>
      <c r="E208" s="34">
        <v>3537</v>
      </c>
      <c r="G208" s="34">
        <v>5500</v>
      </c>
      <c r="H208" s="7">
        <v>44700</v>
      </c>
      <c r="I208" s="32" t="s">
        <v>3670</v>
      </c>
      <c r="L208" s="7">
        <v>44927</v>
      </c>
      <c r="P208" s="32" t="s">
        <v>3784</v>
      </c>
      <c r="Q208" s="5" t="s">
        <v>894</v>
      </c>
      <c r="R208" s="5" t="s">
        <v>4387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3811</v>
      </c>
      <c r="X208" s="7">
        <v>44927</v>
      </c>
      <c r="Y208" s="5" t="s">
        <v>4046</v>
      </c>
      <c r="Z208" s="5" t="s">
        <v>3811</v>
      </c>
      <c r="AA208" s="6">
        <v>3537</v>
      </c>
      <c r="AB208" s="7" t="s">
        <v>4389</v>
      </c>
      <c r="AC208" s="7" t="str">
        <f>A208&amp;COUNTIF($A$2:A208,A208)</f>
        <v>110MR601-50001</v>
      </c>
      <c r="AD208" s="7">
        <v>44595</v>
      </c>
      <c r="AE208" s="7" t="s">
        <v>3811</v>
      </c>
      <c r="AF208" s="7" t="s">
        <v>3811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t="shared" ca="1" si="3"/>
        <v>run complete</v>
      </c>
    </row>
    <row r="209" spans="1:37">
      <c r="A209" s="32" t="s">
        <v>2383</v>
      </c>
      <c r="B209" s="32">
        <v>7056</v>
      </c>
      <c r="C209" s="32" t="s">
        <v>3783</v>
      </c>
      <c r="E209" s="34">
        <v>5000</v>
      </c>
      <c r="G209" s="34">
        <v>5000</v>
      </c>
      <c r="H209" s="7">
        <v>44910</v>
      </c>
      <c r="I209" s="32" t="s">
        <v>3670</v>
      </c>
      <c r="P209" s="32" t="s">
        <v>3785</v>
      </c>
      <c r="Q209" s="5" t="s">
        <v>894</v>
      </c>
      <c r="R209" s="5" t="s">
        <v>4120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3811</v>
      </c>
      <c r="X209" s="7" t="s">
        <v>3811</v>
      </c>
      <c r="Y209" s="5" t="s">
        <v>4046</v>
      </c>
      <c r="Z209" s="5" t="s">
        <v>3811</v>
      </c>
      <c r="AA209" s="6">
        <v>5000</v>
      </c>
      <c r="AB209" s="7" t="s">
        <v>4390</v>
      </c>
      <c r="AC209" s="7" t="str">
        <f>A209&amp;COUNTIF($A$2:A209,A209)</f>
        <v>110MR601-62001</v>
      </c>
      <c r="AD209" s="7">
        <v>44734</v>
      </c>
      <c r="AE209" s="7" t="s">
        <v>3811</v>
      </c>
      <c r="AF209" s="7" t="s">
        <v>3811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t="shared" ca="1" si="3"/>
        <v>run complete</v>
      </c>
    </row>
    <row r="210" spans="1:37">
      <c r="A210" s="32" t="s">
        <v>2394</v>
      </c>
      <c r="B210" s="32">
        <v>6336</v>
      </c>
      <c r="C210" s="32" t="s">
        <v>3786</v>
      </c>
      <c r="E210" s="34">
        <v>993</v>
      </c>
      <c r="G210" s="34">
        <v>3000</v>
      </c>
      <c r="H210" s="7">
        <v>44128</v>
      </c>
      <c r="I210" s="32" t="s">
        <v>3670</v>
      </c>
      <c r="L210" s="7">
        <v>2958465</v>
      </c>
      <c r="M210" s="34">
        <v>993</v>
      </c>
      <c r="P210" s="32" t="s">
        <v>3787</v>
      </c>
      <c r="Q210" s="5" t="s">
        <v>894</v>
      </c>
      <c r="R210" s="5" t="s">
        <v>4392</v>
      </c>
      <c r="S210" s="6">
        <v>993</v>
      </c>
      <c r="T210" s="6">
        <v>0</v>
      </c>
      <c r="U210" s="6">
        <v>0</v>
      </c>
      <c r="V210" s="7">
        <v>44128</v>
      </c>
      <c r="W210" s="7" t="s">
        <v>3811</v>
      </c>
      <c r="X210" s="7">
        <v>2958465</v>
      </c>
      <c r="Y210" s="5" t="s">
        <v>4046</v>
      </c>
      <c r="Z210" s="5" t="s">
        <v>3811</v>
      </c>
      <c r="AA210" s="6">
        <v>0</v>
      </c>
      <c r="AB210" s="7" t="s">
        <v>4393</v>
      </c>
      <c r="AC210" s="7" t="str">
        <f>A210&amp;COUNTIF($A$2:A210,A210)</f>
        <v>110MR604-62001</v>
      </c>
      <c r="AD210" s="7">
        <v>43980</v>
      </c>
      <c r="AE210" s="7" t="s">
        <v>3811</v>
      </c>
      <c r="AF210" s="7" t="s">
        <v>3811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t="shared" ca="1" si="3"/>
        <v>run complete</v>
      </c>
    </row>
    <row r="211" spans="1:37">
      <c r="A211" s="32" t="s">
        <v>2396</v>
      </c>
      <c r="B211" s="32">
        <v>7075</v>
      </c>
      <c r="C211" s="32" t="s">
        <v>3788</v>
      </c>
      <c r="E211" s="34">
        <v>1700</v>
      </c>
      <c r="G211" s="34">
        <v>2500</v>
      </c>
      <c r="H211" s="7">
        <v>44895</v>
      </c>
      <c r="I211" s="32" t="s">
        <v>3670</v>
      </c>
      <c r="L211" s="7">
        <v>45075</v>
      </c>
      <c r="P211" s="32" t="s">
        <v>6495</v>
      </c>
      <c r="Q211" s="5" t="s">
        <v>894</v>
      </c>
      <c r="R211" s="5" t="s">
        <v>4094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3811</v>
      </c>
      <c r="X211" s="7">
        <v>45075</v>
      </c>
      <c r="Y211" s="5" t="s">
        <v>4046</v>
      </c>
      <c r="Z211" s="5" t="s">
        <v>3811</v>
      </c>
      <c r="AA211" s="6">
        <v>1700</v>
      </c>
      <c r="AB211" s="7" t="s">
        <v>5402</v>
      </c>
      <c r="AC211" s="7" t="str">
        <f>A211&amp;COUNTIF($A$2:A211,A211)</f>
        <v>110MR605-50001</v>
      </c>
      <c r="AD211" s="7">
        <v>44750</v>
      </c>
      <c r="AE211" s="7" t="s">
        <v>3811</v>
      </c>
      <c r="AF211" s="7" t="s">
        <v>3811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t="shared" ca="1" si="3"/>
        <v>run complete</v>
      </c>
    </row>
    <row r="212" spans="1:37">
      <c r="A212" s="32" t="s">
        <v>2399</v>
      </c>
      <c r="B212" s="32">
        <v>7075</v>
      </c>
      <c r="C212" s="32" t="s">
        <v>3788</v>
      </c>
      <c r="E212" s="34">
        <v>3069</v>
      </c>
      <c r="G212" s="34">
        <v>2500</v>
      </c>
      <c r="H212" s="7">
        <v>44895</v>
      </c>
      <c r="I212" s="32" t="s">
        <v>3670</v>
      </c>
      <c r="L212" s="7">
        <v>45075</v>
      </c>
      <c r="P212" s="32" t="s">
        <v>6496</v>
      </c>
      <c r="Q212" s="5" t="s">
        <v>894</v>
      </c>
      <c r="R212" s="5" t="s">
        <v>4094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3811</v>
      </c>
      <c r="X212" s="7">
        <v>45075</v>
      </c>
      <c r="Y212" s="5" t="s">
        <v>4046</v>
      </c>
      <c r="Z212" s="5" t="s">
        <v>3811</v>
      </c>
      <c r="AA212" s="6">
        <v>3069</v>
      </c>
      <c r="AB212" s="7" t="s">
        <v>4394</v>
      </c>
      <c r="AC212" s="7" t="str">
        <f>A212&amp;COUNTIF($A$2:A212,A212)</f>
        <v>110MR605-62001</v>
      </c>
      <c r="AD212" s="7">
        <v>44750</v>
      </c>
      <c r="AE212" s="7" t="s">
        <v>3811</v>
      </c>
      <c r="AF212" s="7" t="s">
        <v>3811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t="shared" ca="1" si="3"/>
        <v>run complete</v>
      </c>
    </row>
    <row r="213" spans="1:37">
      <c r="A213" s="32" t="s">
        <v>2401</v>
      </c>
      <c r="B213" s="32">
        <v>6915</v>
      </c>
      <c r="C213" s="32" t="s">
        <v>2402</v>
      </c>
      <c r="E213" s="34">
        <v>1539</v>
      </c>
      <c r="G213" s="34">
        <v>2000</v>
      </c>
      <c r="H213" s="7">
        <v>44701</v>
      </c>
      <c r="I213" s="32" t="s">
        <v>3670</v>
      </c>
      <c r="L213" s="7">
        <v>44927</v>
      </c>
      <c r="P213" s="32" t="s">
        <v>3789</v>
      </c>
      <c r="Q213" s="5" t="s">
        <v>894</v>
      </c>
      <c r="R213" s="5" t="s">
        <v>4387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3811</v>
      </c>
      <c r="X213" s="7">
        <v>44927</v>
      </c>
      <c r="Y213" s="5" t="s">
        <v>4046</v>
      </c>
      <c r="Z213" s="5" t="s">
        <v>3811</v>
      </c>
      <c r="AA213" s="6">
        <v>1539</v>
      </c>
      <c r="AB213" s="7" t="s">
        <v>4395</v>
      </c>
      <c r="AC213" s="7" t="str">
        <f>A213&amp;COUNTIF($A$2:A213,A213)</f>
        <v>110MR607-50001</v>
      </c>
      <c r="AD213" s="7">
        <v>44595</v>
      </c>
      <c r="AE213" s="7" t="s">
        <v>3811</v>
      </c>
      <c r="AF213" s="7" t="s">
        <v>3811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t="shared" ca="1" si="3"/>
        <v>run complete</v>
      </c>
    </row>
    <row r="214" spans="1:37">
      <c r="A214" s="32" t="s">
        <v>2404</v>
      </c>
      <c r="B214" s="32">
        <v>6915</v>
      </c>
      <c r="C214" s="32" t="s">
        <v>2402</v>
      </c>
      <c r="E214" s="34">
        <v>685</v>
      </c>
      <c r="G214" s="34">
        <v>1000</v>
      </c>
      <c r="H214" s="7">
        <v>44701</v>
      </c>
      <c r="I214" s="32" t="s">
        <v>3670</v>
      </c>
      <c r="L214" s="7">
        <v>44927</v>
      </c>
      <c r="P214" s="32" t="s">
        <v>3790</v>
      </c>
      <c r="Q214" s="5" t="s">
        <v>894</v>
      </c>
      <c r="R214" s="5" t="s">
        <v>4387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3811</v>
      </c>
      <c r="X214" s="7">
        <v>44927</v>
      </c>
      <c r="Y214" s="5" t="s">
        <v>4046</v>
      </c>
      <c r="Z214" s="5" t="s">
        <v>3811</v>
      </c>
      <c r="AA214" s="6">
        <v>685</v>
      </c>
      <c r="AB214" s="7" t="s">
        <v>4396</v>
      </c>
      <c r="AC214" s="7" t="str">
        <f>A214&amp;COUNTIF($A$2:A214,A214)</f>
        <v>110MR607-62001</v>
      </c>
      <c r="AD214" s="7">
        <v>44595</v>
      </c>
      <c r="AE214" s="7" t="s">
        <v>3811</v>
      </c>
      <c r="AF214" s="7" t="s">
        <v>3811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t="shared" ca="1" si="3"/>
        <v>run complete</v>
      </c>
    </row>
    <row r="215" spans="1:37">
      <c r="A215" s="32" t="s">
        <v>2423</v>
      </c>
      <c r="B215" s="32">
        <v>7038</v>
      </c>
      <c r="C215" s="32" t="s">
        <v>2424</v>
      </c>
      <c r="E215" s="34">
        <v>4085</v>
      </c>
      <c r="G215" s="34">
        <v>4000</v>
      </c>
      <c r="H215" s="7">
        <v>44881</v>
      </c>
      <c r="I215" s="32" t="s">
        <v>3670</v>
      </c>
      <c r="L215" s="7">
        <v>45062</v>
      </c>
      <c r="P215" s="32" t="s">
        <v>6452</v>
      </c>
      <c r="Q215" s="5" t="s">
        <v>894</v>
      </c>
      <c r="R215" s="5" t="s">
        <v>4401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3811</v>
      </c>
      <c r="X215" s="7">
        <v>45062</v>
      </c>
      <c r="Y215" s="5" t="s">
        <v>4046</v>
      </c>
      <c r="Z215" s="5" t="s">
        <v>3811</v>
      </c>
      <c r="AA215" s="6">
        <v>4085</v>
      </c>
      <c r="AB215" s="7" t="s">
        <v>4402</v>
      </c>
      <c r="AC215" s="7" t="str">
        <f>A215&amp;COUNTIF($A$2:A215,A215)</f>
        <v>110MW580-50001</v>
      </c>
      <c r="AD215" s="7">
        <v>44720</v>
      </c>
      <c r="AE215" s="7" t="s">
        <v>3811</v>
      </c>
      <c r="AF215" s="7" t="s">
        <v>3811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t="shared" ca="1" si="3"/>
        <v>run complete</v>
      </c>
    </row>
    <row r="216" spans="1:37">
      <c r="A216" s="32" t="s">
        <v>2425</v>
      </c>
      <c r="B216" s="32">
        <v>7038</v>
      </c>
      <c r="C216" s="32" t="s">
        <v>2424</v>
      </c>
      <c r="E216" s="34">
        <v>500</v>
      </c>
      <c r="G216" s="34">
        <v>1000</v>
      </c>
      <c r="H216" s="7">
        <v>44881</v>
      </c>
      <c r="I216" s="32" t="s">
        <v>3670</v>
      </c>
      <c r="L216" s="7">
        <v>45062</v>
      </c>
      <c r="P216" s="32" t="s">
        <v>6453</v>
      </c>
      <c r="Q216" s="5" t="s">
        <v>894</v>
      </c>
      <c r="R216" s="5" t="s">
        <v>4401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3811</v>
      </c>
      <c r="X216" s="7">
        <v>45062</v>
      </c>
      <c r="Y216" s="5" t="s">
        <v>4046</v>
      </c>
      <c r="Z216" s="5" t="s">
        <v>3811</v>
      </c>
      <c r="AA216" s="6">
        <v>500</v>
      </c>
      <c r="AB216" s="7" t="s">
        <v>5593</v>
      </c>
      <c r="AC216" s="7" t="str">
        <f>A216&amp;COUNTIF($A$2:A216,A216)</f>
        <v>110MW580-62001</v>
      </c>
      <c r="AD216" s="7">
        <v>44720</v>
      </c>
      <c r="AE216" s="7" t="s">
        <v>3811</v>
      </c>
      <c r="AF216" s="7" t="s">
        <v>3811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t="shared" ca="1" si="3"/>
        <v>run complete</v>
      </c>
    </row>
    <row r="217" spans="1:37">
      <c r="A217" s="32" t="s">
        <v>2437</v>
      </c>
      <c r="B217" s="32">
        <v>7058</v>
      </c>
      <c r="C217" s="32" t="s">
        <v>3796</v>
      </c>
      <c r="E217" s="34">
        <v>1000</v>
      </c>
      <c r="G217" s="34">
        <v>1000</v>
      </c>
      <c r="H217" s="7">
        <v>44910</v>
      </c>
      <c r="I217" s="32" t="s">
        <v>3670</v>
      </c>
      <c r="P217" s="32" t="s">
        <v>5983</v>
      </c>
      <c r="Q217" s="5" t="s">
        <v>894</v>
      </c>
      <c r="R217" s="5" t="s">
        <v>4145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3811</v>
      </c>
      <c r="X217" s="7" t="s">
        <v>3811</v>
      </c>
      <c r="Y217" s="5" t="s">
        <v>4046</v>
      </c>
      <c r="Z217" s="5" t="s">
        <v>3811</v>
      </c>
      <c r="AA217" s="6">
        <v>1000</v>
      </c>
      <c r="AB217" s="7" t="s">
        <v>4404</v>
      </c>
      <c r="AC217" s="7" t="str">
        <f>A217&amp;COUNTIF($A$2:A217,A217)</f>
        <v>110MXT03-50001</v>
      </c>
      <c r="AD217" s="7">
        <v>44734</v>
      </c>
      <c r="AE217" s="7" t="s">
        <v>3811</v>
      </c>
      <c r="AF217" s="7" t="s">
        <v>3811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t="shared" ca="1" si="3"/>
        <v>run complete</v>
      </c>
    </row>
    <row r="218" spans="1:37">
      <c r="A218" s="32" t="s">
        <v>2440</v>
      </c>
      <c r="B218" s="32">
        <v>6915</v>
      </c>
      <c r="C218" s="32" t="s">
        <v>3796</v>
      </c>
      <c r="E218" s="34">
        <v>756</v>
      </c>
      <c r="G218" s="34">
        <v>2500</v>
      </c>
      <c r="H218" s="7">
        <v>44704</v>
      </c>
      <c r="I218" s="32" t="s">
        <v>3670</v>
      </c>
      <c r="L218" s="7">
        <v>44927</v>
      </c>
      <c r="P218" s="32" t="s">
        <v>3797</v>
      </c>
      <c r="Q218" s="5" t="s">
        <v>894</v>
      </c>
      <c r="R218" s="5" t="s">
        <v>4387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3811</v>
      </c>
      <c r="X218" s="7">
        <v>44927</v>
      </c>
      <c r="Y218" s="5" t="s">
        <v>4046</v>
      </c>
      <c r="Z218" s="5" t="s">
        <v>3811</v>
      </c>
      <c r="AA218" s="6">
        <v>756</v>
      </c>
      <c r="AB218" s="7" t="s">
        <v>4406</v>
      </c>
      <c r="AC218" s="7" t="str">
        <f>A218&amp;COUNTIF($A$2:A218,A218)</f>
        <v>110MXT03-62001</v>
      </c>
      <c r="AD218" s="7">
        <v>44595</v>
      </c>
      <c r="AE218" s="7" t="s">
        <v>3811</v>
      </c>
      <c r="AF218" s="7" t="s">
        <v>3811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t="shared" ca="1" si="3"/>
        <v>run complete</v>
      </c>
    </row>
    <row r="219" spans="1:37">
      <c r="A219" s="32" t="s">
        <v>2440</v>
      </c>
      <c r="B219" s="32">
        <v>7058</v>
      </c>
      <c r="C219" s="32" t="s">
        <v>3796</v>
      </c>
      <c r="E219" s="34">
        <v>2000</v>
      </c>
      <c r="G219" s="34">
        <v>2000</v>
      </c>
      <c r="H219" s="7">
        <v>44910</v>
      </c>
      <c r="I219" s="32" t="s">
        <v>3670</v>
      </c>
      <c r="P219" s="32" t="s">
        <v>5984</v>
      </c>
      <c r="Q219" s="5" t="s">
        <v>894</v>
      </c>
      <c r="R219" s="5" t="s">
        <v>4145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3811</v>
      </c>
      <c r="X219" s="7" t="s">
        <v>3811</v>
      </c>
      <c r="Y219" s="5" t="s">
        <v>4046</v>
      </c>
      <c r="Z219" s="5" t="s">
        <v>3811</v>
      </c>
      <c r="AA219" s="6">
        <v>2000</v>
      </c>
      <c r="AB219" s="7" t="s">
        <v>4405</v>
      </c>
      <c r="AC219" s="7" t="str">
        <f>A219&amp;COUNTIF($A$2:A219,A219)</f>
        <v>110MXT03-62002</v>
      </c>
      <c r="AD219" s="7">
        <v>44734</v>
      </c>
      <c r="AE219" s="7" t="s">
        <v>3811</v>
      </c>
      <c r="AF219" s="7" t="s">
        <v>3811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t="shared" ca="1" si="3"/>
        <v>run complete</v>
      </c>
    </row>
    <row r="220" spans="1:37">
      <c r="A220" s="32" t="s">
        <v>2480</v>
      </c>
      <c r="B220" s="32">
        <v>7030</v>
      </c>
      <c r="C220" s="32" t="s">
        <v>3679</v>
      </c>
      <c r="D220" s="32" t="s">
        <v>3675</v>
      </c>
      <c r="E220" s="34">
        <v>2568</v>
      </c>
      <c r="F220" s="32" t="s">
        <v>3673</v>
      </c>
      <c r="G220" s="34">
        <v>2500</v>
      </c>
      <c r="H220" s="7">
        <v>44839</v>
      </c>
      <c r="I220" s="32" t="s">
        <v>3670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3674</v>
      </c>
      <c r="R220" s="5" t="s">
        <v>4203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3811</v>
      </c>
      <c r="X220" s="7">
        <v>45088</v>
      </c>
      <c r="Y220" s="5" t="s">
        <v>4046</v>
      </c>
      <c r="Z220" s="5" t="s">
        <v>3811</v>
      </c>
      <c r="AA220" s="6">
        <v>2500</v>
      </c>
      <c r="AB220" s="7" t="s">
        <v>4407</v>
      </c>
      <c r="AC220" s="7" t="str">
        <f>A220&amp;COUNTIF($A$2:A220,A220)</f>
        <v>110RK202-62001</v>
      </c>
      <c r="AD220" s="7">
        <v>44713</v>
      </c>
      <c r="AE220" s="7" t="s">
        <v>3811</v>
      </c>
      <c r="AF220" s="7" t="s">
        <v>3811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t="shared" ca="1" si="3"/>
        <v>run complete</v>
      </c>
    </row>
    <row r="221" spans="1:37">
      <c r="A221" s="32" t="s">
        <v>2536</v>
      </c>
      <c r="B221" s="32">
        <v>7169</v>
      </c>
      <c r="C221" s="32" t="s">
        <v>3619</v>
      </c>
      <c r="E221" s="34" t="s">
        <v>5425</v>
      </c>
      <c r="F221" s="32" t="s">
        <v>5566</v>
      </c>
      <c r="G221" s="34" t="s">
        <v>3593</v>
      </c>
      <c r="H221" s="7" t="s">
        <v>3620</v>
      </c>
      <c r="I221" s="32" t="s">
        <v>3537</v>
      </c>
      <c r="J221" s="34" t="s">
        <v>3538</v>
      </c>
      <c r="M221" s="34" t="s">
        <v>5306</v>
      </c>
      <c r="N221" s="32" t="s">
        <v>3539</v>
      </c>
      <c r="O221" s="36" t="s">
        <v>3617</v>
      </c>
      <c r="Q221" s="5" t="s">
        <v>5493</v>
      </c>
      <c r="R221" s="5" t="s">
        <v>6114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3811</v>
      </c>
      <c r="X221" s="7" t="s">
        <v>3811</v>
      </c>
      <c r="Y221" s="5" t="s">
        <v>4046</v>
      </c>
      <c r="Z221" s="5" t="s">
        <v>3811</v>
      </c>
      <c r="AA221" s="6">
        <v>500</v>
      </c>
      <c r="AB221" s="7" t="s">
        <v>6115</v>
      </c>
      <c r="AC221" s="7" t="str">
        <f>A221&amp;COUNTIF($A$2:A221,A221)</f>
        <v>110S3070-50001</v>
      </c>
      <c r="AD221" s="7">
        <v>44844</v>
      </c>
      <c r="AE221" s="7" t="s">
        <v>3811</v>
      </c>
      <c r="AF221" s="7" t="s">
        <v>3811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t="shared" ca="1" si="3"/>
        <v>run complete</v>
      </c>
    </row>
    <row r="222" spans="1:37">
      <c r="A222" s="32" t="s">
        <v>2538</v>
      </c>
      <c r="B222" s="32">
        <v>7169</v>
      </c>
      <c r="C222" s="32" t="s">
        <v>3619</v>
      </c>
      <c r="E222" s="34" t="s">
        <v>5426</v>
      </c>
      <c r="F222" s="32" t="s">
        <v>5566</v>
      </c>
      <c r="G222" s="34" t="s">
        <v>3588</v>
      </c>
      <c r="H222" s="7" t="s">
        <v>3620</v>
      </c>
      <c r="I222" s="32" t="s">
        <v>3537</v>
      </c>
      <c r="J222" s="34" t="s">
        <v>3538</v>
      </c>
      <c r="M222" s="34" t="s">
        <v>3631</v>
      </c>
      <c r="N222" s="32" t="s">
        <v>3539</v>
      </c>
      <c r="O222" s="36" t="s">
        <v>3617</v>
      </c>
      <c r="Q222" s="5" t="s">
        <v>5493</v>
      </c>
      <c r="R222" s="5" t="s">
        <v>6114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3811</v>
      </c>
      <c r="X222" s="7" t="s">
        <v>3811</v>
      </c>
      <c r="Y222" s="5" t="s">
        <v>4046</v>
      </c>
      <c r="Z222" s="5" t="s">
        <v>3811</v>
      </c>
      <c r="AA222" s="6">
        <v>1700</v>
      </c>
      <c r="AB222" s="7" t="s">
        <v>6116</v>
      </c>
      <c r="AC222" s="7" t="str">
        <f>A222&amp;COUNTIF($A$2:A222,A222)</f>
        <v>110S3070-62001</v>
      </c>
      <c r="AD222" s="7">
        <v>44844</v>
      </c>
      <c r="AE222" s="7" t="s">
        <v>3811</v>
      </c>
      <c r="AF222" s="7" t="s">
        <v>3811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t="shared" ca="1" si="3"/>
        <v>run complete</v>
      </c>
    </row>
    <row r="223" spans="1:37">
      <c r="A223" s="32" t="s">
        <v>2540</v>
      </c>
      <c r="B223" s="32">
        <v>7170</v>
      </c>
      <c r="C223" s="32" t="s">
        <v>3621</v>
      </c>
      <c r="E223" s="34" t="s">
        <v>6454</v>
      </c>
      <c r="F223" s="32" t="s">
        <v>5566</v>
      </c>
      <c r="G223" s="34" t="s">
        <v>3593</v>
      </c>
      <c r="H223" s="7" t="s">
        <v>3622</v>
      </c>
      <c r="I223" s="32" t="s">
        <v>3537</v>
      </c>
      <c r="J223" s="34" t="s">
        <v>3538</v>
      </c>
      <c r="M223" s="34" t="s">
        <v>3623</v>
      </c>
      <c r="N223" s="32" t="s">
        <v>3539</v>
      </c>
      <c r="O223" s="36" t="s">
        <v>3624</v>
      </c>
      <c r="Q223" s="5" t="s">
        <v>5493</v>
      </c>
      <c r="R223" s="5" t="s">
        <v>6117</v>
      </c>
      <c r="S223" s="6">
        <v>994</v>
      </c>
      <c r="T223" s="6">
        <v>6</v>
      </c>
      <c r="U223" s="6">
        <v>0</v>
      </c>
      <c r="V223" s="7">
        <v>44798</v>
      </c>
      <c r="W223" s="7" t="s">
        <v>3811</v>
      </c>
      <c r="X223" s="7" t="s">
        <v>3811</v>
      </c>
      <c r="Y223" s="5" t="s">
        <v>4046</v>
      </c>
      <c r="Z223" s="5" t="s">
        <v>3811</v>
      </c>
      <c r="AA223" s="6">
        <v>6</v>
      </c>
      <c r="AB223" s="7" t="s">
        <v>6118</v>
      </c>
      <c r="AC223" s="7" t="str">
        <f>A223&amp;COUNTIF($A$2:A223,A223)</f>
        <v>110S4025-50001</v>
      </c>
      <c r="AD223" s="7">
        <v>44844</v>
      </c>
      <c r="AE223" s="7" t="s">
        <v>3811</v>
      </c>
      <c r="AF223" s="7" t="s">
        <v>3811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t="shared" ca="1" si="3"/>
        <v>run complete</v>
      </c>
    </row>
    <row r="224" spans="1:37">
      <c r="A224" s="32" t="s">
        <v>2542</v>
      </c>
      <c r="B224" s="32">
        <v>7170</v>
      </c>
      <c r="C224" s="32" t="s">
        <v>3621</v>
      </c>
      <c r="E224" s="34" t="s">
        <v>5307</v>
      </c>
      <c r="F224" s="32" t="s">
        <v>5566</v>
      </c>
      <c r="G224" s="34" t="s">
        <v>3588</v>
      </c>
      <c r="H224" s="7" t="s">
        <v>3622</v>
      </c>
      <c r="I224" s="32" t="s">
        <v>3537</v>
      </c>
      <c r="J224" s="34" t="s">
        <v>3538</v>
      </c>
      <c r="M224" s="34" t="s">
        <v>3625</v>
      </c>
      <c r="N224" s="32" t="s">
        <v>3539</v>
      </c>
      <c r="O224" s="36" t="s">
        <v>3624</v>
      </c>
      <c r="Q224" s="5" t="s">
        <v>5493</v>
      </c>
      <c r="R224" s="5" t="s">
        <v>6117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3811</v>
      </c>
      <c r="X224" s="7" t="s">
        <v>3811</v>
      </c>
      <c r="Y224" s="5" t="s">
        <v>4046</v>
      </c>
      <c r="Z224" s="5" t="s">
        <v>3811</v>
      </c>
      <c r="AA224" s="6">
        <v>1700</v>
      </c>
      <c r="AB224" s="7" t="s">
        <v>6119</v>
      </c>
      <c r="AC224" s="7" t="str">
        <f>A224&amp;COUNTIF($A$2:A224,A224)</f>
        <v>110S4025-62001</v>
      </c>
      <c r="AD224" s="7">
        <v>44844</v>
      </c>
      <c r="AE224" s="7" t="s">
        <v>3811</v>
      </c>
      <c r="AF224" s="7" t="s">
        <v>3811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t="shared" ca="1" si="3"/>
        <v>run complete</v>
      </c>
    </row>
    <row r="225" spans="1:37">
      <c r="A225" s="32" t="s">
        <v>2554</v>
      </c>
      <c r="B225" s="32" t="s">
        <v>3832</v>
      </c>
      <c r="C225" s="32" t="s">
        <v>2555</v>
      </c>
      <c r="D225" s="32" t="s">
        <v>3811</v>
      </c>
      <c r="E225" s="34" t="s">
        <v>5638</v>
      </c>
      <c r="F225" s="32" t="s">
        <v>3811</v>
      </c>
      <c r="G225" s="34" t="s">
        <v>3824</v>
      </c>
      <c r="H225" s="7" t="s">
        <v>3834</v>
      </c>
      <c r="I225" s="32" t="s">
        <v>3670</v>
      </c>
      <c r="J225" s="34" t="s">
        <v>3811</v>
      </c>
      <c r="K225" s="7" t="s">
        <v>3811</v>
      </c>
      <c r="L225" s="7" t="s">
        <v>3835</v>
      </c>
      <c r="M225" s="34" t="s">
        <v>5597</v>
      </c>
      <c r="N225" s="32" t="s">
        <v>3539</v>
      </c>
      <c r="O225" s="36">
        <v>4.25</v>
      </c>
      <c r="P225" s="32" t="s">
        <v>3811</v>
      </c>
      <c r="Q225" s="5" t="s">
        <v>3813</v>
      </c>
      <c r="R225" s="5" t="s">
        <v>3832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3811</v>
      </c>
      <c r="X225" s="7">
        <v>44970</v>
      </c>
      <c r="Y225" s="5" t="s">
        <v>4046</v>
      </c>
      <c r="Z225" s="5" t="s">
        <v>3811</v>
      </c>
      <c r="AA225" s="6">
        <v>1422</v>
      </c>
      <c r="AB225" s="7" t="s">
        <v>4411</v>
      </c>
      <c r="AC225" s="7" t="str">
        <f>A225&amp;COUNTIF($A$2:A225,A225)</f>
        <v>110S6037-50001</v>
      </c>
      <c r="AD225" s="7">
        <v>44776</v>
      </c>
      <c r="AE225" s="7" t="s">
        <v>3811</v>
      </c>
      <c r="AF225" s="7" t="s">
        <v>3811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t="shared" ca="1" si="3"/>
        <v>run complete</v>
      </c>
    </row>
    <row r="226" spans="1:37">
      <c r="A226" s="32" t="s">
        <v>2557</v>
      </c>
      <c r="B226" s="32" t="s">
        <v>3832</v>
      </c>
      <c r="C226" s="32" t="s">
        <v>2555</v>
      </c>
      <c r="D226" s="32" t="s">
        <v>3811</v>
      </c>
      <c r="E226" s="34" t="s">
        <v>6457</v>
      </c>
      <c r="F226" s="32" t="s">
        <v>3811</v>
      </c>
      <c r="G226" s="34" t="s">
        <v>3585</v>
      </c>
      <c r="H226" s="7" t="s">
        <v>3834</v>
      </c>
      <c r="I226" s="32" t="s">
        <v>3670</v>
      </c>
      <c r="J226" s="34" t="s">
        <v>3811</v>
      </c>
      <c r="K226" s="7" t="s">
        <v>3811</v>
      </c>
      <c r="L226" s="7" t="s">
        <v>3835</v>
      </c>
      <c r="M226" s="34" t="s">
        <v>5598</v>
      </c>
      <c r="N226" s="32" t="s">
        <v>3539</v>
      </c>
      <c r="O226" s="36">
        <v>4.25</v>
      </c>
      <c r="P226" s="32" t="s">
        <v>3811</v>
      </c>
      <c r="Q226" s="5" t="s">
        <v>3813</v>
      </c>
      <c r="R226" s="5" t="s">
        <v>3832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3811</v>
      </c>
      <c r="X226" s="7">
        <v>44970</v>
      </c>
      <c r="Y226" s="5" t="s">
        <v>4046</v>
      </c>
      <c r="Z226" s="5" t="s">
        <v>3811</v>
      </c>
      <c r="AA226" s="6">
        <v>1603</v>
      </c>
      <c r="AB226" s="7" t="s">
        <v>4412</v>
      </c>
      <c r="AC226" s="7" t="str">
        <f>A226&amp;COUNTIF($A$2:A226,A226)</f>
        <v>110S6037-62001</v>
      </c>
      <c r="AD226" s="7">
        <v>44776</v>
      </c>
      <c r="AE226" s="7" t="s">
        <v>3811</v>
      </c>
      <c r="AF226" s="7" t="s">
        <v>3811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t="shared" ca="1" si="3"/>
        <v>run complete</v>
      </c>
    </row>
    <row r="227" spans="1:37">
      <c r="A227" s="32" t="s">
        <v>2559</v>
      </c>
      <c r="B227" s="32" t="s">
        <v>3878</v>
      </c>
      <c r="C227" s="32" t="s">
        <v>2560</v>
      </c>
      <c r="D227" s="32" t="s">
        <v>3811</v>
      </c>
      <c r="E227" s="34" t="s">
        <v>7639</v>
      </c>
      <c r="F227" s="32" t="s">
        <v>3811</v>
      </c>
      <c r="G227" s="34" t="s">
        <v>3879</v>
      </c>
      <c r="H227" s="7" t="s">
        <v>3603</v>
      </c>
      <c r="I227" s="32" t="s">
        <v>3670</v>
      </c>
      <c r="J227" s="34" t="s">
        <v>3811</v>
      </c>
      <c r="K227" s="7" t="s">
        <v>3811</v>
      </c>
      <c r="L227" s="7" t="s">
        <v>3880</v>
      </c>
      <c r="M227" s="34" t="s">
        <v>6121</v>
      </c>
      <c r="N227" s="32" t="s">
        <v>3539</v>
      </c>
      <c r="O227" s="36">
        <v>3.29</v>
      </c>
      <c r="P227" s="32" t="s">
        <v>3811</v>
      </c>
      <c r="Q227" s="5" t="s">
        <v>3813</v>
      </c>
      <c r="R227" s="5" t="s">
        <v>3878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3811</v>
      </c>
      <c r="X227" s="7">
        <v>44996</v>
      </c>
      <c r="Y227" s="5" t="s">
        <v>4046</v>
      </c>
      <c r="Z227" s="5" t="s">
        <v>3811</v>
      </c>
      <c r="AA227" s="6">
        <v>7668</v>
      </c>
      <c r="AB227" s="7" t="s">
        <v>4413</v>
      </c>
      <c r="AC227" s="7" t="str">
        <f>A227&amp;COUNTIF($A$2:A227,A227)</f>
        <v>110S6053-50001</v>
      </c>
      <c r="AD227" s="7">
        <v>44803</v>
      </c>
      <c r="AE227" s="7" t="s">
        <v>3811</v>
      </c>
      <c r="AF227" s="7" t="s">
        <v>3811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t="shared" ca="1" si="3"/>
        <v>run complete</v>
      </c>
    </row>
    <row r="228" spans="1:37">
      <c r="A228" s="32" t="s">
        <v>2561</v>
      </c>
      <c r="B228" s="32" t="s">
        <v>3881</v>
      </c>
      <c r="C228" s="32" t="s">
        <v>2560</v>
      </c>
      <c r="D228" s="32" t="s">
        <v>3811</v>
      </c>
      <c r="E228" s="34" t="s">
        <v>6537</v>
      </c>
      <c r="F228" s="32" t="s">
        <v>3811</v>
      </c>
      <c r="G228" s="34" t="s">
        <v>6497</v>
      </c>
      <c r="H228" s="7" t="s">
        <v>3849</v>
      </c>
      <c r="I228" s="32" t="s">
        <v>3670</v>
      </c>
      <c r="J228" s="34" t="s">
        <v>3811</v>
      </c>
      <c r="K228" s="7" t="s">
        <v>3811</v>
      </c>
      <c r="L228" s="7" t="s">
        <v>3870</v>
      </c>
      <c r="M228" s="34" t="s">
        <v>6498</v>
      </c>
      <c r="N228" s="32" t="s">
        <v>3539</v>
      </c>
      <c r="O228" s="36">
        <v>3.48</v>
      </c>
      <c r="P228" s="32" t="s">
        <v>3811</v>
      </c>
      <c r="Q228" s="5" t="s">
        <v>3813</v>
      </c>
      <c r="R228" s="5" t="s">
        <v>3881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3811</v>
      </c>
      <c r="X228" s="7">
        <v>44925</v>
      </c>
      <c r="Y228" s="5" t="s">
        <v>4046</v>
      </c>
      <c r="Z228" s="5" t="s">
        <v>5620</v>
      </c>
      <c r="AA228" s="6">
        <v>92</v>
      </c>
      <c r="AB228" s="7" t="s">
        <v>4415</v>
      </c>
      <c r="AC228" s="7" t="str">
        <f>A228&amp;COUNTIF($A$2:A228,A228)</f>
        <v>110S6053-62001</v>
      </c>
      <c r="AD228" s="7">
        <v>44747</v>
      </c>
      <c r="AE228" s="7" t="s">
        <v>3811</v>
      </c>
      <c r="AF228" s="7" t="s">
        <v>3811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t="shared" ca="1" si="3"/>
        <v>run complete</v>
      </c>
    </row>
    <row r="229" spans="1:37">
      <c r="A229" s="32" t="s">
        <v>2561</v>
      </c>
      <c r="B229" s="32" t="s">
        <v>3878</v>
      </c>
      <c r="C229" s="32" t="s">
        <v>2560</v>
      </c>
      <c r="D229" s="32" t="s">
        <v>3811</v>
      </c>
      <c r="E229" s="34" t="s">
        <v>5985</v>
      </c>
      <c r="F229" s="32" t="s">
        <v>3811</v>
      </c>
      <c r="G229" s="34" t="s">
        <v>3829</v>
      </c>
      <c r="H229" s="7" t="s">
        <v>3603</v>
      </c>
      <c r="I229" s="32" t="s">
        <v>3670</v>
      </c>
      <c r="J229" s="34" t="s">
        <v>3811</v>
      </c>
      <c r="K229" s="7" t="s">
        <v>3811</v>
      </c>
      <c r="L229" s="7" t="s">
        <v>3880</v>
      </c>
      <c r="M229" s="34" t="s">
        <v>5639</v>
      </c>
      <c r="N229" s="32" t="s">
        <v>3539</v>
      </c>
      <c r="O229" s="36">
        <v>3.29</v>
      </c>
      <c r="P229" s="32" t="s">
        <v>3811</v>
      </c>
      <c r="Q229" s="5" t="s">
        <v>3813</v>
      </c>
      <c r="R229" s="5" t="s">
        <v>3878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3811</v>
      </c>
      <c r="X229" s="7">
        <v>44996</v>
      </c>
      <c r="Y229" s="5" t="s">
        <v>4046</v>
      </c>
      <c r="Z229" s="5" t="s">
        <v>3811</v>
      </c>
      <c r="AA229" s="6">
        <v>1930</v>
      </c>
      <c r="AB229" s="7" t="s">
        <v>4414</v>
      </c>
      <c r="AC229" s="7" t="str">
        <f>A229&amp;COUNTIF($A$2:A229,A229)</f>
        <v>110S6053-62002</v>
      </c>
      <c r="AD229" s="7">
        <v>44803</v>
      </c>
      <c r="AE229" s="7" t="s">
        <v>3811</v>
      </c>
      <c r="AF229" s="7" t="s">
        <v>3811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t="shared" ca="1" si="3"/>
        <v>run complete</v>
      </c>
    </row>
    <row r="230" spans="1:37">
      <c r="A230" s="32" t="s">
        <v>2570</v>
      </c>
      <c r="B230" s="32" t="s">
        <v>3865</v>
      </c>
      <c r="C230" s="32" t="s">
        <v>2568</v>
      </c>
      <c r="D230" s="32" t="s">
        <v>3811</v>
      </c>
      <c r="E230" s="34" t="s">
        <v>6458</v>
      </c>
      <c r="F230" s="32" t="s">
        <v>3811</v>
      </c>
      <c r="G230" s="34" t="s">
        <v>3652</v>
      </c>
      <c r="H230" s="7" t="s">
        <v>3628</v>
      </c>
      <c r="I230" s="32" t="s">
        <v>3670</v>
      </c>
      <c r="J230" s="34" t="s">
        <v>3811</v>
      </c>
      <c r="K230" s="7" t="s">
        <v>3811</v>
      </c>
      <c r="L230" s="7" t="s">
        <v>3882</v>
      </c>
      <c r="M230" s="34" t="s">
        <v>6459</v>
      </c>
      <c r="N230" s="32" t="s">
        <v>3539</v>
      </c>
      <c r="O230" s="36">
        <v>3.18</v>
      </c>
      <c r="P230" s="32" t="s">
        <v>3811</v>
      </c>
      <c r="Q230" s="5" t="s">
        <v>3813</v>
      </c>
      <c r="R230" s="5" t="s">
        <v>3865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3811</v>
      </c>
      <c r="X230" s="7">
        <v>45016</v>
      </c>
      <c r="Y230" s="5" t="s">
        <v>4046</v>
      </c>
      <c r="Z230" s="5" t="s">
        <v>3811</v>
      </c>
      <c r="AA230" s="6">
        <v>4778</v>
      </c>
      <c r="AB230" s="7" t="s">
        <v>4416</v>
      </c>
      <c r="AC230" s="7" t="str">
        <f>A230&amp;COUNTIF($A$2:A230,A230)</f>
        <v>110S7024-50001</v>
      </c>
      <c r="AD230" s="7">
        <v>44750</v>
      </c>
      <c r="AE230" s="7" t="s">
        <v>3811</v>
      </c>
      <c r="AF230" s="7" t="s">
        <v>3811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t="shared" ca="1" si="3"/>
        <v>run complete</v>
      </c>
    </row>
    <row r="231" spans="1:37">
      <c r="A231" s="32" t="s">
        <v>2571</v>
      </c>
      <c r="B231" s="32" t="s">
        <v>3865</v>
      </c>
      <c r="C231" s="32" t="s">
        <v>2568</v>
      </c>
      <c r="D231" s="32" t="s">
        <v>3811</v>
      </c>
      <c r="E231" s="34" t="s">
        <v>6460</v>
      </c>
      <c r="F231" s="32" t="s">
        <v>3811</v>
      </c>
      <c r="G231" s="34" t="s">
        <v>3652</v>
      </c>
      <c r="H231" s="7" t="s">
        <v>3628</v>
      </c>
      <c r="I231" s="32" t="s">
        <v>3670</v>
      </c>
      <c r="J231" s="34" t="s">
        <v>3811</v>
      </c>
      <c r="K231" s="7" t="s">
        <v>3811</v>
      </c>
      <c r="L231" s="7" t="s">
        <v>3882</v>
      </c>
      <c r="M231" s="34" t="s">
        <v>6461</v>
      </c>
      <c r="N231" s="32" t="s">
        <v>3539</v>
      </c>
      <c r="O231" s="36">
        <v>3.18</v>
      </c>
      <c r="P231" s="32" t="s">
        <v>3811</v>
      </c>
      <c r="Q231" s="5" t="s">
        <v>3813</v>
      </c>
      <c r="R231" s="5" t="s">
        <v>3865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3811</v>
      </c>
      <c r="X231" s="7">
        <v>45016</v>
      </c>
      <c r="Y231" s="5" t="s">
        <v>4046</v>
      </c>
      <c r="Z231" s="5" t="s">
        <v>3811</v>
      </c>
      <c r="AA231" s="6">
        <v>4111</v>
      </c>
      <c r="AB231" s="7" t="s">
        <v>4417</v>
      </c>
      <c r="AC231" s="7" t="str">
        <f>A231&amp;COUNTIF($A$2:A231,A231)</f>
        <v>110S7024-62001</v>
      </c>
      <c r="AD231" s="7">
        <v>44750</v>
      </c>
      <c r="AE231" s="7" t="s">
        <v>3811</v>
      </c>
      <c r="AF231" s="7" t="s">
        <v>3811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t="shared" ca="1" si="3"/>
        <v>run complete</v>
      </c>
    </row>
    <row r="232" spans="1:37">
      <c r="A232" s="32" t="s">
        <v>2581</v>
      </c>
      <c r="B232" s="32">
        <v>7173</v>
      </c>
      <c r="C232" s="32" t="s">
        <v>3632</v>
      </c>
      <c r="E232" s="34" t="s">
        <v>6174</v>
      </c>
      <c r="F232" s="32" t="s">
        <v>5566</v>
      </c>
      <c r="G232" s="34" t="s">
        <v>3542</v>
      </c>
      <c r="H232" s="7" t="s">
        <v>6173</v>
      </c>
      <c r="I232" s="32" t="s">
        <v>3537</v>
      </c>
      <c r="J232" s="34" t="s">
        <v>3538</v>
      </c>
      <c r="M232" s="34" t="s">
        <v>6175</v>
      </c>
      <c r="N232" s="32" t="s">
        <v>3539</v>
      </c>
      <c r="O232" s="36" t="s">
        <v>3633</v>
      </c>
      <c r="Q232" s="5" t="s">
        <v>5493</v>
      </c>
      <c r="R232" s="5" t="s">
        <v>6122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3811</v>
      </c>
      <c r="X232" s="7" t="s">
        <v>3811</v>
      </c>
      <c r="Y232" s="5" t="s">
        <v>4046</v>
      </c>
      <c r="Z232" s="5" t="s">
        <v>3811</v>
      </c>
      <c r="AA232" s="6">
        <v>2200</v>
      </c>
      <c r="AB232" s="7" t="s">
        <v>6123</v>
      </c>
      <c r="AC232" s="7" t="str">
        <f>A232&amp;COUNTIF($A$2:A232,A232)</f>
        <v>110S8003-62001</v>
      </c>
      <c r="AD232" s="7">
        <v>44844</v>
      </c>
      <c r="AE232" s="7" t="s">
        <v>3811</v>
      </c>
      <c r="AF232" s="7" t="s">
        <v>3811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t="shared" ca="1" si="3"/>
        <v>run complete</v>
      </c>
    </row>
    <row r="233" spans="1:37">
      <c r="A233" s="32" t="s">
        <v>2608</v>
      </c>
      <c r="B233" s="32" t="s">
        <v>3868</v>
      </c>
      <c r="C233" s="32" t="s">
        <v>653</v>
      </c>
      <c r="D233" s="32" t="s">
        <v>3811</v>
      </c>
      <c r="E233" s="34" t="s">
        <v>7641</v>
      </c>
      <c r="F233" s="32" t="s">
        <v>3811</v>
      </c>
      <c r="G233" s="34" t="s">
        <v>3585</v>
      </c>
      <c r="H233" s="7" t="s">
        <v>3871</v>
      </c>
      <c r="I233" s="32" t="s">
        <v>3670</v>
      </c>
      <c r="J233" s="34" t="s">
        <v>3811</v>
      </c>
      <c r="K233" s="7" t="s">
        <v>3811</v>
      </c>
      <c r="L233" s="7" t="s">
        <v>5599</v>
      </c>
      <c r="M233" s="34" t="s">
        <v>5600</v>
      </c>
      <c r="N233" s="32" t="s">
        <v>3539</v>
      </c>
      <c r="O233" s="36">
        <v>3.27</v>
      </c>
      <c r="P233" s="32" t="s">
        <v>3811</v>
      </c>
      <c r="Q233" s="5" t="s">
        <v>3813</v>
      </c>
      <c r="R233" s="5" t="s">
        <v>3868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3811</v>
      </c>
      <c r="X233" s="7">
        <v>44956</v>
      </c>
      <c r="Y233" s="5" t="s">
        <v>4046</v>
      </c>
      <c r="Z233" s="5" t="s">
        <v>3811</v>
      </c>
      <c r="AA233" s="6">
        <v>-67</v>
      </c>
      <c r="AB233" s="7" t="s">
        <v>5601</v>
      </c>
      <c r="AC233" s="7" t="str">
        <f>A233&amp;COUNTIF($A$2:A233,A233)</f>
        <v>110SE601-62001</v>
      </c>
      <c r="AD233" s="7">
        <v>44693</v>
      </c>
      <c r="AE233" s="7" t="s">
        <v>3811</v>
      </c>
      <c r="AF233" s="7" t="s">
        <v>3811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t="shared" ca="1" si="3"/>
        <v>run complete</v>
      </c>
    </row>
    <row r="234" spans="1:37">
      <c r="A234" s="32" t="s">
        <v>2647</v>
      </c>
      <c r="B234" s="32" t="s">
        <v>3883</v>
      </c>
      <c r="C234" s="32" t="s">
        <v>2648</v>
      </c>
      <c r="D234" s="32" t="s">
        <v>3811</v>
      </c>
      <c r="E234" s="34" t="s">
        <v>6465</v>
      </c>
      <c r="F234" s="32" t="s">
        <v>3811</v>
      </c>
      <c r="G234" s="34" t="s">
        <v>3641</v>
      </c>
      <c r="H234" s="7" t="s">
        <v>3628</v>
      </c>
      <c r="I234" s="32" t="s">
        <v>3670</v>
      </c>
      <c r="J234" s="34" t="s">
        <v>3811</v>
      </c>
      <c r="K234" s="7" t="s">
        <v>3811</v>
      </c>
      <c r="L234" s="7" t="s">
        <v>3822</v>
      </c>
      <c r="M234" s="34" t="s">
        <v>6466</v>
      </c>
      <c r="N234" s="32" t="s">
        <v>3539</v>
      </c>
      <c r="O234" s="36">
        <v>6.09</v>
      </c>
      <c r="P234" s="32" t="s">
        <v>3811</v>
      </c>
      <c r="Q234" s="5" t="s">
        <v>3813</v>
      </c>
      <c r="R234" s="5" t="s">
        <v>3883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3811</v>
      </c>
      <c r="X234" s="7">
        <v>45017</v>
      </c>
      <c r="Y234" s="5" t="s">
        <v>4046</v>
      </c>
      <c r="Z234" s="5" t="s">
        <v>3811</v>
      </c>
      <c r="AA234" s="6">
        <v>698</v>
      </c>
      <c r="AB234" s="7" t="s">
        <v>4418</v>
      </c>
      <c r="AC234" s="7" t="str">
        <f>A234&amp;COUNTIF($A$2:A234,A234)</f>
        <v>110SN219-37001</v>
      </c>
      <c r="AD234" s="7">
        <v>44812</v>
      </c>
      <c r="AE234" s="7" t="s">
        <v>3811</v>
      </c>
      <c r="AF234" s="7" t="s">
        <v>3811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t="shared" ca="1" si="3"/>
        <v>run complete</v>
      </c>
    </row>
    <row r="235" spans="1:37">
      <c r="A235" s="32" t="s">
        <v>2650</v>
      </c>
      <c r="B235" s="32" t="s">
        <v>3883</v>
      </c>
      <c r="C235" s="32" t="s">
        <v>2648</v>
      </c>
      <c r="D235" s="32" t="s">
        <v>3811</v>
      </c>
      <c r="E235" s="34" t="s">
        <v>7642</v>
      </c>
      <c r="F235" s="32" t="s">
        <v>3811</v>
      </c>
      <c r="G235" s="34" t="s">
        <v>3823</v>
      </c>
      <c r="H235" s="7" t="s">
        <v>3628</v>
      </c>
      <c r="I235" s="32" t="s">
        <v>3670</v>
      </c>
      <c r="J235" s="34" t="s">
        <v>3811</v>
      </c>
      <c r="K235" s="7" t="s">
        <v>3811</v>
      </c>
      <c r="L235" s="7" t="s">
        <v>3822</v>
      </c>
      <c r="M235" s="34" t="s">
        <v>6467</v>
      </c>
      <c r="N235" s="32" t="s">
        <v>3539</v>
      </c>
      <c r="O235" s="36">
        <v>6.09</v>
      </c>
      <c r="P235" s="32" t="s">
        <v>3811</v>
      </c>
      <c r="Q235" s="5" t="s">
        <v>3813</v>
      </c>
      <c r="R235" s="5" t="s">
        <v>3883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3811</v>
      </c>
      <c r="X235" s="7">
        <v>45017</v>
      </c>
      <c r="Y235" s="5" t="s">
        <v>4046</v>
      </c>
      <c r="Z235" s="5" t="s">
        <v>3811</v>
      </c>
      <c r="AA235" s="6">
        <v>475</v>
      </c>
      <c r="AB235" s="7" t="s">
        <v>4419</v>
      </c>
      <c r="AC235" s="7" t="str">
        <f>A235&amp;COUNTIF($A$2:A235,A235)</f>
        <v>110SN219-50001</v>
      </c>
      <c r="AD235" s="7">
        <v>44812</v>
      </c>
      <c r="AE235" s="7" t="s">
        <v>3811</v>
      </c>
      <c r="AF235" s="7" t="s">
        <v>3811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t="shared" ca="1" si="3"/>
        <v>run complete</v>
      </c>
    </row>
    <row r="236" spans="1:37">
      <c r="A236" s="32" t="s">
        <v>2653</v>
      </c>
      <c r="B236" s="32" t="s">
        <v>3883</v>
      </c>
      <c r="C236" s="32" t="s">
        <v>2648</v>
      </c>
      <c r="D236" s="32" t="s">
        <v>3811</v>
      </c>
      <c r="E236" s="34" t="s">
        <v>6468</v>
      </c>
      <c r="F236" s="32" t="s">
        <v>3811</v>
      </c>
      <c r="G236" s="34" t="s">
        <v>3588</v>
      </c>
      <c r="H236" s="7" t="s">
        <v>3628</v>
      </c>
      <c r="I236" s="32" t="s">
        <v>3670</v>
      </c>
      <c r="J236" s="34" t="s">
        <v>3811</v>
      </c>
      <c r="K236" s="7" t="s">
        <v>3811</v>
      </c>
      <c r="L236" s="7" t="s">
        <v>3822</v>
      </c>
      <c r="M236" s="34" t="s">
        <v>6469</v>
      </c>
      <c r="N236" s="32" t="s">
        <v>3539</v>
      </c>
      <c r="O236" s="36">
        <v>6.09</v>
      </c>
      <c r="P236" s="32" t="s">
        <v>3811</v>
      </c>
      <c r="Q236" s="5" t="s">
        <v>3813</v>
      </c>
      <c r="R236" s="5" t="s">
        <v>3883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3811</v>
      </c>
      <c r="X236" s="7">
        <v>45017</v>
      </c>
      <c r="Y236" s="5" t="s">
        <v>4046</v>
      </c>
      <c r="Z236" s="5" t="s">
        <v>3811</v>
      </c>
      <c r="AA236" s="6">
        <v>860</v>
      </c>
      <c r="AB236" s="7" t="s">
        <v>4420</v>
      </c>
      <c r="AC236" s="7" t="str">
        <f>A236&amp;COUNTIF($A$2:A236,A236)</f>
        <v>110SN219-62001</v>
      </c>
      <c r="AD236" s="7">
        <v>44812</v>
      </c>
      <c r="AE236" s="7" t="s">
        <v>3811</v>
      </c>
      <c r="AF236" s="7" t="s">
        <v>3811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t="shared" ca="1" si="3"/>
        <v>run complete</v>
      </c>
    </row>
    <row r="237" spans="1:37">
      <c r="A237" s="32" t="s">
        <v>2664</v>
      </c>
      <c r="B237" s="32">
        <v>7174</v>
      </c>
      <c r="C237" s="32" t="s">
        <v>3634</v>
      </c>
      <c r="E237" s="34" t="s">
        <v>3636</v>
      </c>
      <c r="F237" s="32" t="s">
        <v>5566</v>
      </c>
      <c r="G237" s="34" t="s">
        <v>3593</v>
      </c>
      <c r="H237" s="7" t="s">
        <v>3635</v>
      </c>
      <c r="I237" s="32" t="s">
        <v>3537</v>
      </c>
      <c r="J237" s="34" t="s">
        <v>3538</v>
      </c>
      <c r="L237" s="7" t="s">
        <v>5309</v>
      </c>
      <c r="M237" s="34" t="s">
        <v>3637</v>
      </c>
      <c r="N237" s="32" t="s">
        <v>3539</v>
      </c>
      <c r="O237" s="36" t="s">
        <v>3638</v>
      </c>
      <c r="Q237" s="5" t="s">
        <v>5493</v>
      </c>
      <c r="R237" s="5" t="s">
        <v>6124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3811</v>
      </c>
      <c r="X237" s="7">
        <v>44940</v>
      </c>
      <c r="Y237" s="5" t="s">
        <v>4046</v>
      </c>
      <c r="Z237" s="5" t="s">
        <v>3811</v>
      </c>
      <c r="AA237" s="6">
        <v>501</v>
      </c>
      <c r="AB237" s="7" t="s">
        <v>6125</v>
      </c>
      <c r="AC237" s="7" t="str">
        <f>A237&amp;COUNTIF($A$2:A237,A237)</f>
        <v>110SN284-50001</v>
      </c>
      <c r="AD237" s="7">
        <v>44844</v>
      </c>
      <c r="AE237" s="7" t="s">
        <v>3811</v>
      </c>
      <c r="AF237" s="7" t="s">
        <v>3811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t="shared" ca="1" si="3"/>
        <v>run complete</v>
      </c>
    </row>
    <row r="238" spans="1:37">
      <c r="A238" s="32" t="s">
        <v>2667</v>
      </c>
      <c r="B238" s="32">
        <v>7174</v>
      </c>
      <c r="C238" s="32" t="s">
        <v>3634</v>
      </c>
      <c r="E238" s="34" t="s">
        <v>3640</v>
      </c>
      <c r="F238" s="32" t="s">
        <v>5566</v>
      </c>
      <c r="G238" s="34" t="s">
        <v>3639</v>
      </c>
      <c r="H238" s="7" t="s">
        <v>3635</v>
      </c>
      <c r="I238" s="32" t="s">
        <v>3537</v>
      </c>
      <c r="J238" s="34" t="s">
        <v>3538</v>
      </c>
      <c r="L238" s="7" t="s">
        <v>5309</v>
      </c>
      <c r="N238" s="32" t="s">
        <v>3539</v>
      </c>
      <c r="O238" s="36" t="s">
        <v>3638</v>
      </c>
      <c r="Q238" s="5" t="s">
        <v>5493</v>
      </c>
      <c r="R238" s="5" t="s">
        <v>6124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3811</v>
      </c>
      <c r="X238" s="7">
        <v>44940</v>
      </c>
      <c r="Y238" s="5" t="s">
        <v>4046</v>
      </c>
      <c r="Z238" s="5" t="s">
        <v>3811</v>
      </c>
      <c r="AA238" s="6">
        <v>3699</v>
      </c>
      <c r="AB238" s="7" t="s">
        <v>6126</v>
      </c>
      <c r="AC238" s="7" t="str">
        <f>A238&amp;COUNTIF($A$2:A238,A238)</f>
        <v>110SN284-62001</v>
      </c>
      <c r="AD238" s="7">
        <v>44844</v>
      </c>
      <c r="AE238" s="7" t="s">
        <v>3811</v>
      </c>
      <c r="AF238" s="7" t="s">
        <v>3811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t="shared" ca="1" si="3"/>
        <v>run complete</v>
      </c>
    </row>
    <row r="239" spans="1:37">
      <c r="A239" s="32" t="s">
        <v>2732</v>
      </c>
      <c r="B239" s="32" t="s">
        <v>3883</v>
      </c>
      <c r="C239" s="32" t="s">
        <v>3886</v>
      </c>
      <c r="D239" s="32" t="s">
        <v>3811</v>
      </c>
      <c r="E239" s="34" t="s">
        <v>6499</v>
      </c>
      <c r="F239" s="32" t="s">
        <v>3811</v>
      </c>
      <c r="G239" s="34" t="s">
        <v>3824</v>
      </c>
      <c r="H239" s="7" t="s">
        <v>6254</v>
      </c>
      <c r="I239" s="32" t="s">
        <v>3670</v>
      </c>
      <c r="J239" s="34" t="s">
        <v>3811</v>
      </c>
      <c r="K239" s="7" t="s">
        <v>3811</v>
      </c>
      <c r="L239" s="7" t="s">
        <v>5642</v>
      </c>
      <c r="M239" s="34" t="s">
        <v>6471</v>
      </c>
      <c r="N239" s="32" t="s">
        <v>3539</v>
      </c>
      <c r="O239" s="36">
        <v>5.99</v>
      </c>
      <c r="P239" s="32" t="s">
        <v>3811</v>
      </c>
      <c r="Q239" s="5" t="s">
        <v>3813</v>
      </c>
      <c r="R239" s="5" t="s">
        <v>3883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3811</v>
      </c>
      <c r="X239" s="7">
        <v>45038</v>
      </c>
      <c r="Y239" s="5" t="s">
        <v>4046</v>
      </c>
      <c r="Z239" s="5" t="s">
        <v>3811</v>
      </c>
      <c r="AA239" s="6">
        <v>1484</v>
      </c>
      <c r="AB239" s="7" t="s">
        <v>4421</v>
      </c>
      <c r="AC239" s="7" t="str">
        <f>A239&amp;COUNTIF($A$2:A239,A239)</f>
        <v>110ST052-50001</v>
      </c>
      <c r="AD239" s="7">
        <v>44812</v>
      </c>
      <c r="AE239" s="7" t="s">
        <v>3811</v>
      </c>
      <c r="AF239" s="7" t="s">
        <v>3811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t="shared" ca="1" si="3"/>
        <v>run complete</v>
      </c>
    </row>
    <row r="240" spans="1:37">
      <c r="A240" s="32" t="s">
        <v>2734</v>
      </c>
      <c r="B240" s="32" t="s">
        <v>3883</v>
      </c>
      <c r="C240" s="32" t="s">
        <v>3886</v>
      </c>
      <c r="D240" s="32" t="s">
        <v>3811</v>
      </c>
      <c r="E240" s="34" t="s">
        <v>7712</v>
      </c>
      <c r="F240" s="32" t="s">
        <v>3811</v>
      </c>
      <c r="G240" s="34" t="s">
        <v>3580</v>
      </c>
      <c r="H240" s="7" t="s">
        <v>6254</v>
      </c>
      <c r="I240" s="32" t="s">
        <v>3670</v>
      </c>
      <c r="J240" s="34" t="s">
        <v>3811</v>
      </c>
      <c r="K240" s="7" t="s">
        <v>3811</v>
      </c>
      <c r="L240" s="7" t="s">
        <v>5642</v>
      </c>
      <c r="M240" s="34" t="s">
        <v>6500</v>
      </c>
      <c r="N240" s="32" t="s">
        <v>3539</v>
      </c>
      <c r="O240" s="36">
        <v>5.99</v>
      </c>
      <c r="P240" s="32" t="s">
        <v>3811</v>
      </c>
      <c r="Q240" s="5" t="s">
        <v>3813</v>
      </c>
      <c r="R240" s="5" t="s">
        <v>3883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3811</v>
      </c>
      <c r="X240" s="7">
        <v>45038</v>
      </c>
      <c r="Y240" s="5" t="s">
        <v>4046</v>
      </c>
      <c r="Z240" s="5" t="s">
        <v>3811</v>
      </c>
      <c r="AA240" s="6">
        <v>1510</v>
      </c>
      <c r="AB240" s="7" t="s">
        <v>4422</v>
      </c>
      <c r="AC240" s="7" t="str">
        <f>A240&amp;COUNTIF($A$2:A240,A240)</f>
        <v>110ST052-62001</v>
      </c>
      <c r="AD240" s="7">
        <v>44812</v>
      </c>
      <c r="AE240" s="7" t="s">
        <v>3811</v>
      </c>
      <c r="AF240" s="7" t="s">
        <v>3811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t="shared" ca="1" si="3"/>
        <v>run complete</v>
      </c>
    </row>
    <row r="241" spans="1:37">
      <c r="A241" s="32" t="s">
        <v>2736</v>
      </c>
      <c r="B241" s="32" t="s">
        <v>3846</v>
      </c>
      <c r="C241" s="32" t="s">
        <v>3887</v>
      </c>
      <c r="D241" s="32" t="s">
        <v>3811</v>
      </c>
      <c r="E241" s="34" t="s">
        <v>5602</v>
      </c>
      <c r="F241" s="32" t="s">
        <v>3811</v>
      </c>
      <c r="G241" s="34" t="s">
        <v>3652</v>
      </c>
      <c r="H241" s="7" t="s">
        <v>3834</v>
      </c>
      <c r="I241" s="32" t="s">
        <v>3670</v>
      </c>
      <c r="J241" s="34" t="s">
        <v>3811</v>
      </c>
      <c r="K241" s="7" t="s">
        <v>3811</v>
      </c>
      <c r="L241" s="7" t="s">
        <v>3888</v>
      </c>
      <c r="M241" s="34" t="s">
        <v>5603</v>
      </c>
      <c r="N241" s="32" t="s">
        <v>3539</v>
      </c>
      <c r="O241" s="36">
        <v>2.59</v>
      </c>
      <c r="P241" s="32" t="s">
        <v>3811</v>
      </c>
      <c r="Q241" s="5" t="s">
        <v>3813</v>
      </c>
      <c r="R241" s="5" t="s">
        <v>3846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3811</v>
      </c>
      <c r="X241" s="7">
        <v>44974</v>
      </c>
      <c r="Y241" s="5" t="s">
        <v>4046</v>
      </c>
      <c r="Z241" s="5" t="s">
        <v>3811</v>
      </c>
      <c r="AA241" s="6">
        <v>4960</v>
      </c>
      <c r="AB241" s="7" t="s">
        <v>4423</v>
      </c>
      <c r="AC241" s="7" t="str">
        <f>A241&amp;COUNTIF($A$2:A241,A241)</f>
        <v>110ST054-50001</v>
      </c>
      <c r="AD241" s="7">
        <v>44781</v>
      </c>
      <c r="AE241" s="7" t="s">
        <v>3811</v>
      </c>
      <c r="AF241" s="7" t="s">
        <v>3811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t="shared" ca="1" si="3"/>
        <v>run complete</v>
      </c>
    </row>
    <row r="242" spans="1:37">
      <c r="A242" s="32" t="s">
        <v>2739</v>
      </c>
      <c r="B242" s="32" t="s">
        <v>3846</v>
      </c>
      <c r="C242" s="32" t="s">
        <v>3887</v>
      </c>
      <c r="D242" s="32" t="s">
        <v>3811</v>
      </c>
      <c r="E242" s="34" t="s">
        <v>5604</v>
      </c>
      <c r="F242" s="32" t="s">
        <v>3811</v>
      </c>
      <c r="G242" s="34" t="s">
        <v>3652</v>
      </c>
      <c r="H242" s="7" t="s">
        <v>3834</v>
      </c>
      <c r="I242" s="32" t="s">
        <v>3670</v>
      </c>
      <c r="J242" s="34" t="s">
        <v>3811</v>
      </c>
      <c r="K242" s="7" t="s">
        <v>3811</v>
      </c>
      <c r="L242" s="7" t="s">
        <v>3888</v>
      </c>
      <c r="M242" s="34" t="s">
        <v>5605</v>
      </c>
      <c r="N242" s="32" t="s">
        <v>3539</v>
      </c>
      <c r="O242" s="36">
        <v>2.59</v>
      </c>
      <c r="P242" s="32" t="s">
        <v>3811</v>
      </c>
      <c r="Q242" s="5" t="s">
        <v>3813</v>
      </c>
      <c r="R242" s="5" t="s">
        <v>3846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3811</v>
      </c>
      <c r="X242" s="7">
        <v>44974</v>
      </c>
      <c r="Y242" s="5" t="s">
        <v>4046</v>
      </c>
      <c r="Z242" s="5" t="s">
        <v>3811</v>
      </c>
      <c r="AA242" s="6">
        <v>4963</v>
      </c>
      <c r="AB242" s="7" t="s">
        <v>4424</v>
      </c>
      <c r="AC242" s="7" t="str">
        <f>A242&amp;COUNTIF($A$2:A242,A242)</f>
        <v>110ST054-62001</v>
      </c>
      <c r="AD242" s="7">
        <v>44781</v>
      </c>
      <c r="AE242" s="7" t="s">
        <v>3811</v>
      </c>
      <c r="AF242" s="7" t="s">
        <v>3811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t="shared" ca="1" si="3"/>
        <v>run complete</v>
      </c>
    </row>
    <row r="243" spans="1:37">
      <c r="A243" s="32" t="s">
        <v>2766</v>
      </c>
      <c r="B243" s="32" t="s">
        <v>3881</v>
      </c>
      <c r="C243" s="32" t="s">
        <v>3889</v>
      </c>
      <c r="D243" s="32" t="s">
        <v>3811</v>
      </c>
      <c r="E243" s="34" t="s">
        <v>5346</v>
      </c>
      <c r="F243" s="32" t="s">
        <v>3811</v>
      </c>
      <c r="G243" s="34" t="s">
        <v>3829</v>
      </c>
      <c r="H243" s="7" t="s">
        <v>3849</v>
      </c>
      <c r="I243" s="32" t="s">
        <v>3670</v>
      </c>
      <c r="J243" s="34" t="s">
        <v>3811</v>
      </c>
      <c r="K243" s="7" t="s">
        <v>3811</v>
      </c>
      <c r="L243" s="7" t="s">
        <v>3890</v>
      </c>
      <c r="M243" s="34" t="s">
        <v>3891</v>
      </c>
      <c r="N243" s="32" t="s">
        <v>3539</v>
      </c>
      <c r="O243" s="36">
        <v>4.8099999999999996</v>
      </c>
      <c r="P243" s="32" t="s">
        <v>3811</v>
      </c>
      <c r="Q243" s="5" t="s">
        <v>3813</v>
      </c>
      <c r="R243" s="5" t="s">
        <v>3881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3811</v>
      </c>
      <c r="X243" s="7">
        <v>44932</v>
      </c>
      <c r="Y243" s="5" t="s">
        <v>4046</v>
      </c>
      <c r="Z243" s="5" t="s">
        <v>3811</v>
      </c>
      <c r="AA243" s="6">
        <v>2951</v>
      </c>
      <c r="AB243" s="7" t="s">
        <v>4425</v>
      </c>
      <c r="AC243" s="7" t="str">
        <f>A243&amp;COUNTIF($A$2:A243,A243)</f>
        <v>110ST627-62001</v>
      </c>
      <c r="AD243" s="7">
        <v>44747</v>
      </c>
      <c r="AE243" s="7" t="s">
        <v>3811</v>
      </c>
      <c r="AF243" s="7" t="s">
        <v>3811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t="shared" ca="1" si="3"/>
        <v>run complete</v>
      </c>
    </row>
    <row r="244" spans="1:37">
      <c r="A244" s="32" t="s">
        <v>2770</v>
      </c>
      <c r="B244" s="32" t="s">
        <v>3857</v>
      </c>
      <c r="C244" s="32" t="s">
        <v>3892</v>
      </c>
      <c r="D244" s="32" t="s">
        <v>3811</v>
      </c>
      <c r="E244" s="34" t="s">
        <v>6538</v>
      </c>
      <c r="F244" s="32" t="s">
        <v>3811</v>
      </c>
      <c r="G244" s="34" t="s">
        <v>3829</v>
      </c>
      <c r="H244" s="7" t="s">
        <v>3851</v>
      </c>
      <c r="I244" s="32" t="s">
        <v>3670</v>
      </c>
      <c r="J244" s="34" t="s">
        <v>3811</v>
      </c>
      <c r="K244" s="7" t="s">
        <v>3811</v>
      </c>
      <c r="L244" s="7" t="s">
        <v>3859</v>
      </c>
      <c r="M244" s="34" t="s">
        <v>5339</v>
      </c>
      <c r="N244" s="32" t="s">
        <v>3539</v>
      </c>
      <c r="O244" s="36">
        <v>4.99</v>
      </c>
      <c r="P244" s="32" t="s">
        <v>3811</v>
      </c>
      <c r="Q244" s="5" t="s">
        <v>3813</v>
      </c>
      <c r="R244" s="5" t="s">
        <v>3857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3811</v>
      </c>
      <c r="X244" s="7">
        <v>45014</v>
      </c>
      <c r="Y244" s="5" t="s">
        <v>4046</v>
      </c>
      <c r="Z244" s="5" t="s">
        <v>3811</v>
      </c>
      <c r="AA244" s="6">
        <v>886</v>
      </c>
      <c r="AB244" s="7" t="s">
        <v>4426</v>
      </c>
      <c r="AC244" s="7" t="str">
        <f>A244&amp;COUNTIF($A$2:A244,A244)</f>
        <v>110SV355-62001</v>
      </c>
      <c r="AD244" s="7">
        <v>44812</v>
      </c>
      <c r="AE244" s="7" t="s">
        <v>3811</v>
      </c>
      <c r="AF244" s="7" t="s">
        <v>3811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t="shared" ca="1" si="3"/>
        <v>run complete</v>
      </c>
    </row>
    <row r="245" spans="1:37">
      <c r="A245" s="32" t="s">
        <v>2778</v>
      </c>
      <c r="B245" s="32" t="s">
        <v>3820</v>
      </c>
      <c r="C245" s="32" t="s">
        <v>3893</v>
      </c>
      <c r="D245" s="32" t="s">
        <v>3811</v>
      </c>
      <c r="E245" s="34" t="s">
        <v>6135</v>
      </c>
      <c r="F245" s="32" t="s">
        <v>3811</v>
      </c>
      <c r="G245" s="34" t="s">
        <v>3555</v>
      </c>
      <c r="H245" s="7" t="s">
        <v>3842</v>
      </c>
      <c r="I245" s="32" t="s">
        <v>3670</v>
      </c>
      <c r="J245" s="34" t="s">
        <v>3811</v>
      </c>
      <c r="K245" s="7" t="s">
        <v>3811</v>
      </c>
      <c r="L245" s="7" t="s">
        <v>3894</v>
      </c>
      <c r="M245" s="34" t="s">
        <v>5986</v>
      </c>
      <c r="N245" s="32" t="s">
        <v>3539</v>
      </c>
      <c r="O245" s="36">
        <v>5.24</v>
      </c>
      <c r="P245" s="32" t="s">
        <v>3811</v>
      </c>
      <c r="Q245" s="5" t="s">
        <v>3813</v>
      </c>
      <c r="R245" s="5" t="s">
        <v>3820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3811</v>
      </c>
      <c r="X245" s="7">
        <v>44997</v>
      </c>
      <c r="Y245" s="5" t="s">
        <v>4046</v>
      </c>
      <c r="Z245" s="5" t="s">
        <v>3811</v>
      </c>
      <c r="AA245" s="6">
        <v>2458</v>
      </c>
      <c r="AB245" s="7" t="s">
        <v>4427</v>
      </c>
      <c r="AC245" s="7" t="str">
        <f>A245&amp;COUNTIF($A$2:A245,A245)</f>
        <v>110SW704-50001</v>
      </c>
      <c r="AD245" s="7">
        <v>44795</v>
      </c>
      <c r="AE245" s="7" t="s">
        <v>3811</v>
      </c>
      <c r="AF245" s="7" t="s">
        <v>3811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t="shared" ca="1" si="3"/>
        <v>run complete</v>
      </c>
    </row>
    <row r="246" spans="1:37">
      <c r="A246" s="32" t="s">
        <v>2781</v>
      </c>
      <c r="B246" s="32" t="s">
        <v>3820</v>
      </c>
      <c r="C246" s="32" t="s">
        <v>3893</v>
      </c>
      <c r="D246" s="32" t="s">
        <v>3811</v>
      </c>
      <c r="E246" s="34" t="s">
        <v>6136</v>
      </c>
      <c r="F246" s="32" t="s">
        <v>3811</v>
      </c>
      <c r="G246" s="34" t="s">
        <v>3593</v>
      </c>
      <c r="H246" s="7" t="s">
        <v>3842</v>
      </c>
      <c r="I246" s="32" t="s">
        <v>3670</v>
      </c>
      <c r="J246" s="34" t="s">
        <v>3811</v>
      </c>
      <c r="K246" s="7" t="s">
        <v>3811</v>
      </c>
      <c r="L246" s="7" t="s">
        <v>3894</v>
      </c>
      <c r="M246" s="34" t="s">
        <v>5987</v>
      </c>
      <c r="N246" s="32" t="s">
        <v>3539</v>
      </c>
      <c r="O246" s="36">
        <v>5.24</v>
      </c>
      <c r="P246" s="32" t="s">
        <v>3811</v>
      </c>
      <c r="Q246" s="5" t="s">
        <v>3813</v>
      </c>
      <c r="R246" s="5" t="s">
        <v>3820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3811</v>
      </c>
      <c r="X246" s="7">
        <v>44997</v>
      </c>
      <c r="Y246" s="5" t="s">
        <v>4046</v>
      </c>
      <c r="Z246" s="5" t="s">
        <v>3811</v>
      </c>
      <c r="AA246" s="6">
        <v>494</v>
      </c>
      <c r="AB246" s="7" t="s">
        <v>4428</v>
      </c>
      <c r="AC246" s="7" t="str">
        <f>A246&amp;COUNTIF($A$2:A246,A246)</f>
        <v>110SW704-62001</v>
      </c>
      <c r="AD246" s="7">
        <v>44795</v>
      </c>
      <c r="AE246" s="7" t="s">
        <v>3811</v>
      </c>
      <c r="AF246" s="7" t="s">
        <v>3811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t="shared" ca="1" si="3"/>
        <v>run complete</v>
      </c>
    </row>
    <row r="247" spans="1:37">
      <c r="A247" s="32" t="s">
        <v>2822</v>
      </c>
      <c r="B247" s="32" t="s">
        <v>5640</v>
      </c>
      <c r="C247" s="32" t="s">
        <v>2823</v>
      </c>
      <c r="D247" s="32" t="s">
        <v>3811</v>
      </c>
      <c r="E247" s="34" t="s">
        <v>7650</v>
      </c>
      <c r="F247" s="32" t="s">
        <v>3811</v>
      </c>
      <c r="G247" s="34" t="s">
        <v>3818</v>
      </c>
      <c r="H247" s="7" t="s">
        <v>5641</v>
      </c>
      <c r="I247" s="32" t="s">
        <v>3670</v>
      </c>
      <c r="J247" s="34" t="s">
        <v>3811</v>
      </c>
      <c r="K247" s="7" t="s">
        <v>3811</v>
      </c>
      <c r="L247" s="7" t="s">
        <v>5642</v>
      </c>
      <c r="M247" s="34" t="s">
        <v>3593</v>
      </c>
      <c r="N247" s="32" t="s">
        <v>3539</v>
      </c>
      <c r="O247" s="36">
        <v>3.17</v>
      </c>
      <c r="P247" s="32" t="s">
        <v>3811</v>
      </c>
      <c r="Q247" s="5" t="s">
        <v>3813</v>
      </c>
      <c r="R247" s="5" t="s">
        <v>5640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3811</v>
      </c>
      <c r="X247" s="7">
        <v>45038</v>
      </c>
      <c r="Y247" s="5" t="s">
        <v>4046</v>
      </c>
      <c r="Z247" s="5" t="s">
        <v>3811</v>
      </c>
      <c r="AA247" s="6">
        <v>17698</v>
      </c>
      <c r="AB247" s="7" t="s">
        <v>5643</v>
      </c>
      <c r="AC247" s="7" t="str">
        <f>A247&amp;COUNTIF($A$2:A247,A247)</f>
        <v>110SW775-62001</v>
      </c>
      <c r="AD247" s="7">
        <v>44847</v>
      </c>
      <c r="AE247" s="7" t="s">
        <v>3811</v>
      </c>
      <c r="AF247" s="7" t="s">
        <v>3811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t="shared" ca="1" si="3"/>
        <v>run complete</v>
      </c>
    </row>
    <row r="248" spans="1:37">
      <c r="A248" s="32" t="s">
        <v>2854</v>
      </c>
      <c r="B248" s="32" t="s">
        <v>3981</v>
      </c>
      <c r="C248" s="32" t="s">
        <v>3982</v>
      </c>
      <c r="D248" s="32" t="s">
        <v>3714</v>
      </c>
      <c r="E248" s="34">
        <v>1329</v>
      </c>
      <c r="F248" s="32" t="s">
        <v>3941</v>
      </c>
      <c r="G248" s="34">
        <v>2000</v>
      </c>
      <c r="H248" s="7">
        <v>44866</v>
      </c>
      <c r="I248" s="32" t="s">
        <v>3537</v>
      </c>
      <c r="J248" s="34">
        <v>0</v>
      </c>
      <c r="L248" s="7">
        <v>44962</v>
      </c>
      <c r="M248" s="34">
        <v>95</v>
      </c>
      <c r="N248" s="32" t="s">
        <v>3539</v>
      </c>
      <c r="O248" s="36">
        <v>4.63</v>
      </c>
      <c r="P248" s="32" t="s">
        <v>3714</v>
      </c>
      <c r="Q248" s="5" t="s">
        <v>3938</v>
      </c>
      <c r="R248" s="5" t="s">
        <v>3981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3811</v>
      </c>
      <c r="X248" s="7">
        <v>44962</v>
      </c>
      <c r="Y248" s="5" t="s">
        <v>4046</v>
      </c>
      <c r="Z248" s="5" t="s">
        <v>3811</v>
      </c>
      <c r="AA248" s="6">
        <v>1234</v>
      </c>
      <c r="AB248" s="7" t="s">
        <v>4435</v>
      </c>
      <c r="AC248" s="7" t="str">
        <f>A248&amp;COUNTIF($A$2:A248,A248)</f>
        <v>110VA202-50001</v>
      </c>
      <c r="AD248" s="7">
        <v>44739</v>
      </c>
      <c r="AE248" s="7" t="s">
        <v>3811</v>
      </c>
      <c r="AF248" s="7" t="s">
        <v>3811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t="shared" ca="1" si="3"/>
        <v>run complete</v>
      </c>
    </row>
    <row r="249" spans="1:37">
      <c r="A249" s="32" t="s">
        <v>2856</v>
      </c>
      <c r="B249" s="32" t="s">
        <v>3981</v>
      </c>
      <c r="C249" s="32" t="s">
        <v>3983</v>
      </c>
      <c r="D249" s="32" t="s">
        <v>3714</v>
      </c>
      <c r="E249" s="34">
        <v>1464</v>
      </c>
      <c r="F249" s="32" t="s">
        <v>3941</v>
      </c>
      <c r="G249" s="34">
        <v>1000</v>
      </c>
      <c r="H249" s="7">
        <v>44866</v>
      </c>
      <c r="I249" s="32" t="s">
        <v>3537</v>
      </c>
      <c r="J249" s="34">
        <v>0</v>
      </c>
      <c r="L249" s="7">
        <v>44962</v>
      </c>
      <c r="M249" s="34">
        <v>464</v>
      </c>
      <c r="N249" s="32" t="s">
        <v>3539</v>
      </c>
      <c r="O249" s="36">
        <v>4.63</v>
      </c>
      <c r="P249" s="32" t="s">
        <v>3714</v>
      </c>
      <c r="Q249" s="5" t="s">
        <v>3938</v>
      </c>
      <c r="R249" s="5" t="s">
        <v>3981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3811</v>
      </c>
      <c r="X249" s="7">
        <v>44962</v>
      </c>
      <c r="Y249" s="5" t="s">
        <v>4046</v>
      </c>
      <c r="Z249" s="5" t="s">
        <v>3811</v>
      </c>
      <c r="AA249" s="6">
        <v>1000</v>
      </c>
      <c r="AB249" s="7" t="s">
        <v>4436</v>
      </c>
      <c r="AC249" s="7" t="str">
        <f>A249&amp;COUNTIF($A$2:A249,A249)</f>
        <v>110VA202-62001</v>
      </c>
      <c r="AD249" s="7">
        <v>44739</v>
      </c>
      <c r="AE249" s="7" t="s">
        <v>3811</v>
      </c>
      <c r="AF249" s="7" t="s">
        <v>3811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t="shared" ca="1" si="3"/>
        <v>run complete</v>
      </c>
    </row>
    <row r="250" spans="1:37">
      <c r="A250" s="32" t="s">
        <v>2866</v>
      </c>
      <c r="B250" s="32">
        <v>7076</v>
      </c>
      <c r="C250" s="32" t="s">
        <v>3798</v>
      </c>
      <c r="E250" s="34">
        <v>2236</v>
      </c>
      <c r="G250" s="34">
        <v>2000</v>
      </c>
      <c r="H250" s="7">
        <v>44896</v>
      </c>
      <c r="I250" s="32" t="s">
        <v>3670</v>
      </c>
      <c r="P250" s="32" t="s">
        <v>6501</v>
      </c>
      <c r="Q250" s="5" t="s">
        <v>894</v>
      </c>
      <c r="R250" s="5" t="s">
        <v>4274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3811</v>
      </c>
      <c r="X250" s="7" t="s">
        <v>3811</v>
      </c>
      <c r="Y250" s="5" t="s">
        <v>4046</v>
      </c>
      <c r="Z250" s="5" t="s">
        <v>3811</v>
      </c>
      <c r="AA250" s="6">
        <v>2236</v>
      </c>
      <c r="AB250" s="7" t="s">
        <v>4437</v>
      </c>
      <c r="AC250" s="7" t="str">
        <f>A250&amp;COUNTIF($A$2:A250,A250)</f>
        <v>110VA702-50001</v>
      </c>
      <c r="AD250" s="7">
        <v>44750</v>
      </c>
      <c r="AE250" s="7" t="s">
        <v>3811</v>
      </c>
      <c r="AF250" s="7" t="s">
        <v>3811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t="shared" ca="1" si="3"/>
        <v>run complete</v>
      </c>
    </row>
    <row r="251" spans="1:37">
      <c r="A251" s="32" t="s">
        <v>2868</v>
      </c>
      <c r="B251" s="32">
        <v>7076</v>
      </c>
      <c r="C251" s="32" t="s">
        <v>3798</v>
      </c>
      <c r="E251" s="34">
        <v>1118</v>
      </c>
      <c r="G251" s="34">
        <v>1000</v>
      </c>
      <c r="H251" s="7">
        <v>44896</v>
      </c>
      <c r="I251" s="32" t="s">
        <v>3670</v>
      </c>
      <c r="P251" s="32" t="s">
        <v>6502</v>
      </c>
      <c r="Q251" s="5" t="s">
        <v>894</v>
      </c>
      <c r="R251" s="5" t="s">
        <v>4274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3811</v>
      </c>
      <c r="X251" s="7" t="s">
        <v>3811</v>
      </c>
      <c r="Y251" s="5" t="s">
        <v>4046</v>
      </c>
      <c r="Z251" s="5" t="s">
        <v>3811</v>
      </c>
      <c r="AA251" s="6">
        <v>1118</v>
      </c>
      <c r="AB251" s="7" t="s">
        <v>4438</v>
      </c>
      <c r="AC251" s="7" t="str">
        <f>A251&amp;COUNTIF($A$2:A251,A251)</f>
        <v>110VA702-62001</v>
      </c>
      <c r="AD251" s="7">
        <v>44750</v>
      </c>
      <c r="AE251" s="7" t="s">
        <v>3811</v>
      </c>
      <c r="AF251" s="7" t="s">
        <v>3811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t="shared" ca="1" si="3"/>
        <v>run complete</v>
      </c>
    </row>
    <row r="252" spans="1:37">
      <c r="A252" s="32" t="s">
        <v>2877</v>
      </c>
      <c r="B252" s="32" t="s">
        <v>3990</v>
      </c>
      <c r="C252" s="32" t="s">
        <v>3993</v>
      </c>
      <c r="D252" s="32" t="s">
        <v>3714</v>
      </c>
      <c r="E252" s="34">
        <v>3128</v>
      </c>
      <c r="F252" s="32" t="s">
        <v>3941</v>
      </c>
      <c r="G252" s="34">
        <v>3000</v>
      </c>
      <c r="H252" s="7">
        <v>44854</v>
      </c>
      <c r="I252" s="32" t="s">
        <v>3537</v>
      </c>
      <c r="J252" s="34">
        <v>0</v>
      </c>
      <c r="L252" s="7">
        <v>45062</v>
      </c>
      <c r="M252" s="34">
        <v>768</v>
      </c>
      <c r="N252" s="32" t="s">
        <v>3539</v>
      </c>
      <c r="O252" s="36">
        <v>4.63</v>
      </c>
      <c r="P252" s="32" t="s">
        <v>3714</v>
      </c>
      <c r="Q252" s="5" t="s">
        <v>3938</v>
      </c>
      <c r="R252" s="5" t="s">
        <v>3990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3811</v>
      </c>
      <c r="X252" s="7">
        <v>45062</v>
      </c>
      <c r="Y252" s="5" t="s">
        <v>4046</v>
      </c>
      <c r="Z252" s="5" t="s">
        <v>3811</v>
      </c>
      <c r="AA252" s="6">
        <v>2360</v>
      </c>
      <c r="AB252" s="7" t="s">
        <v>4439</v>
      </c>
      <c r="AC252" s="7" t="str">
        <f>A252&amp;COUNTIF($A$2:A252,A252)</f>
        <v>110VS202-62001</v>
      </c>
      <c r="AD252" s="7">
        <v>44761</v>
      </c>
      <c r="AE252" s="7" t="s">
        <v>3811</v>
      </c>
      <c r="AF252" s="7" t="s">
        <v>3811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t="shared" ca="1" si="3"/>
        <v>run complete</v>
      </c>
    </row>
    <row r="253" spans="1:37">
      <c r="A253" s="32" t="s">
        <v>2905</v>
      </c>
      <c r="B253" s="32">
        <v>6981</v>
      </c>
      <c r="C253" s="32" t="s">
        <v>2904</v>
      </c>
      <c r="D253" s="32" t="s">
        <v>3675</v>
      </c>
      <c r="E253" s="34">
        <v>703</v>
      </c>
      <c r="F253" s="32" t="s">
        <v>3669</v>
      </c>
      <c r="G253" s="34">
        <v>2200</v>
      </c>
      <c r="H253" s="7">
        <v>44750</v>
      </c>
      <c r="I253" s="32" t="s">
        <v>3537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3807</v>
      </c>
      <c r="R253" s="5" t="s">
        <v>4442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4046</v>
      </c>
      <c r="Z253" s="5" t="s">
        <v>5621</v>
      </c>
      <c r="AA253" s="6">
        <v>-192</v>
      </c>
      <c r="AB253" s="7" t="s">
        <v>4443</v>
      </c>
      <c r="AC253" s="7" t="str">
        <f>A253&amp;COUNTIF($A$2:A253,A253)</f>
        <v>110WA300-62001</v>
      </c>
      <c r="AD253" s="7" t="s">
        <v>4099</v>
      </c>
      <c r="AE253" s="7" t="s">
        <v>3811</v>
      </c>
      <c r="AF253" s="7" t="s">
        <v>3811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t="shared" ca="1" si="3"/>
        <v>run complete</v>
      </c>
    </row>
    <row r="254" spans="1:37">
      <c r="A254" s="32" t="s">
        <v>2940</v>
      </c>
      <c r="B254" s="32">
        <v>7011</v>
      </c>
      <c r="C254" s="32" t="s">
        <v>3914</v>
      </c>
      <c r="E254" s="34">
        <v>2421</v>
      </c>
      <c r="F254" s="32" t="s">
        <v>3906</v>
      </c>
      <c r="G254" s="34">
        <v>2200</v>
      </c>
      <c r="H254" s="7">
        <v>44903</v>
      </c>
      <c r="I254" s="32" t="s">
        <v>3670</v>
      </c>
      <c r="L254" s="7">
        <v>45054</v>
      </c>
      <c r="N254" s="32">
        <v>6</v>
      </c>
      <c r="O254" s="36">
        <v>6.51</v>
      </c>
      <c r="Q254" s="5" t="s">
        <v>3907</v>
      </c>
      <c r="R254" s="5" t="s">
        <v>4130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3811</v>
      </c>
      <c r="X254" s="7">
        <v>45054</v>
      </c>
      <c r="Y254" s="5" t="s">
        <v>4046</v>
      </c>
      <c r="Z254" s="5" t="s">
        <v>3811</v>
      </c>
      <c r="AA254" s="6">
        <v>2421</v>
      </c>
      <c r="AB254" s="7" t="s">
        <v>4447</v>
      </c>
      <c r="AC254" s="7" t="str">
        <f>A254&amp;COUNTIF($A$2:A254,A254)</f>
        <v>110WC200-62001</v>
      </c>
      <c r="AD254" s="7">
        <v>44690</v>
      </c>
      <c r="AE254" s="7" t="s">
        <v>3811</v>
      </c>
      <c r="AF254" s="7" t="s">
        <v>3811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32" t="s">
        <v>2971</v>
      </c>
      <c r="B255" s="32" t="s">
        <v>3646</v>
      </c>
      <c r="C255" s="32" t="s">
        <v>3647</v>
      </c>
      <c r="E255" s="34" t="s">
        <v>5310</v>
      </c>
      <c r="F255" s="32" t="s">
        <v>3535</v>
      </c>
      <c r="G255" s="34" t="s">
        <v>3629</v>
      </c>
      <c r="H255" s="7" t="s">
        <v>3595</v>
      </c>
      <c r="I255" s="32" t="s">
        <v>3537</v>
      </c>
      <c r="J255" s="34" t="s">
        <v>3538</v>
      </c>
      <c r="L255" s="7" t="s">
        <v>6172</v>
      </c>
      <c r="M255" s="34" t="s">
        <v>3578</v>
      </c>
      <c r="N255" s="32" t="s">
        <v>3543</v>
      </c>
      <c r="O255" s="36" t="s">
        <v>3648</v>
      </c>
      <c r="Q255" s="5" t="s">
        <v>5492</v>
      </c>
      <c r="R255" s="5" t="s">
        <v>3541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3811</v>
      </c>
      <c r="X255" s="7">
        <v>44989</v>
      </c>
      <c r="Y255" s="5" t="s">
        <v>4046</v>
      </c>
      <c r="Z255" s="5" t="s">
        <v>3811</v>
      </c>
      <c r="AA255" s="6">
        <v>1609</v>
      </c>
      <c r="AB255" s="7" t="s">
        <v>4451</v>
      </c>
      <c r="AC255" s="7" t="str">
        <f>A255&amp;COUNTIF($A$2:A255,A255)</f>
        <v>110WF011-50001</v>
      </c>
      <c r="AD255" s="7">
        <v>44588</v>
      </c>
      <c r="AE255" s="7" t="s">
        <v>3811</v>
      </c>
      <c r="AF255" s="7" t="s">
        <v>3811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t="shared" ca="1" si="3"/>
        <v>run complete</v>
      </c>
    </row>
    <row r="256" spans="1:37">
      <c r="A256" s="32" t="s">
        <v>2973</v>
      </c>
      <c r="B256" s="32" t="s">
        <v>3646</v>
      </c>
      <c r="C256" s="32" t="s">
        <v>3647</v>
      </c>
      <c r="E256" s="34" t="s">
        <v>7653</v>
      </c>
      <c r="F256" s="32" t="s">
        <v>3535</v>
      </c>
      <c r="G256" s="34" t="s">
        <v>3652</v>
      </c>
      <c r="H256" s="7" t="s">
        <v>3595</v>
      </c>
      <c r="I256" s="32" t="s">
        <v>3537</v>
      </c>
      <c r="J256" s="34" t="s">
        <v>3538</v>
      </c>
      <c r="L256" s="7" t="s">
        <v>5950</v>
      </c>
      <c r="M256" s="34" t="s">
        <v>3653</v>
      </c>
      <c r="N256" s="32" t="s">
        <v>3543</v>
      </c>
      <c r="O256" s="36" t="s">
        <v>3648</v>
      </c>
      <c r="Q256" s="5" t="s">
        <v>5492</v>
      </c>
      <c r="R256" s="5" t="s">
        <v>3541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3811</v>
      </c>
      <c r="X256" s="7">
        <v>45029</v>
      </c>
      <c r="Y256" s="5" t="s">
        <v>4046</v>
      </c>
      <c r="Z256" s="5" t="s">
        <v>3811</v>
      </c>
      <c r="AA256" s="6">
        <v>3638</v>
      </c>
      <c r="AB256" s="7" t="s">
        <v>4452</v>
      </c>
      <c r="AC256" s="7" t="str">
        <f>A256&amp;COUNTIF($A$2:A256,A256)</f>
        <v>110WF011-62001</v>
      </c>
      <c r="AD256" s="7">
        <v>44588</v>
      </c>
      <c r="AE256" s="7" t="s">
        <v>3811</v>
      </c>
      <c r="AF256" s="7" t="s">
        <v>3811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t="shared" ca="1" si="3"/>
        <v>run complete</v>
      </c>
    </row>
    <row r="257" spans="1:37">
      <c r="A257" s="32" t="s">
        <v>2973</v>
      </c>
      <c r="B257" s="32" t="s">
        <v>3649</v>
      </c>
      <c r="C257" s="32" t="s">
        <v>3647</v>
      </c>
      <c r="E257" s="34" t="s">
        <v>5427</v>
      </c>
      <c r="F257" s="32" t="s">
        <v>3535</v>
      </c>
      <c r="G257" s="34" t="s">
        <v>3542</v>
      </c>
      <c r="H257" s="7" t="s">
        <v>3650</v>
      </c>
      <c r="I257" s="32" t="s">
        <v>3537</v>
      </c>
      <c r="J257" s="34" t="s">
        <v>3538</v>
      </c>
      <c r="L257" s="7" t="s">
        <v>5950</v>
      </c>
      <c r="M257" s="34" t="s">
        <v>5311</v>
      </c>
      <c r="N257" s="32" t="s">
        <v>3543</v>
      </c>
      <c r="O257" s="36" t="s">
        <v>3651</v>
      </c>
      <c r="Q257" s="5" t="s">
        <v>5492</v>
      </c>
      <c r="R257" s="5" t="s">
        <v>3649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3811</v>
      </c>
      <c r="X257" s="7">
        <v>45029</v>
      </c>
      <c r="Y257" s="5" t="s">
        <v>4046</v>
      </c>
      <c r="Z257" s="5" t="s">
        <v>3811</v>
      </c>
      <c r="AA257" s="6">
        <v>2200</v>
      </c>
      <c r="AB257" s="7" t="s">
        <v>4453</v>
      </c>
      <c r="AC257" s="7" t="str">
        <f>A257&amp;COUNTIF($A$2:A257,A257)</f>
        <v>110WF011-62002</v>
      </c>
      <c r="AD257" s="7">
        <v>44727</v>
      </c>
      <c r="AE257" s="7" t="s">
        <v>3811</v>
      </c>
      <c r="AF257" s="7" t="s">
        <v>3811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t="shared" ca="1" si="3"/>
        <v>run complete</v>
      </c>
    </row>
    <row r="258" spans="1:37">
      <c r="A258" s="32" t="s">
        <v>2980</v>
      </c>
      <c r="B258" s="32">
        <v>6865</v>
      </c>
      <c r="C258" s="32" t="s">
        <v>2981</v>
      </c>
      <c r="E258" s="34">
        <v>933</v>
      </c>
      <c r="G258" s="34">
        <v>1000</v>
      </c>
      <c r="H258" s="7">
        <v>44762</v>
      </c>
      <c r="I258" s="32" t="s">
        <v>3670</v>
      </c>
      <c r="L258" s="7">
        <v>44942</v>
      </c>
      <c r="P258" s="32" t="s">
        <v>5328</v>
      </c>
      <c r="Q258" s="5" t="s">
        <v>894</v>
      </c>
      <c r="R258" s="5" t="s">
        <v>4400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3811</v>
      </c>
      <c r="X258" s="7">
        <v>44942</v>
      </c>
      <c r="Y258" s="5" t="s">
        <v>4046</v>
      </c>
      <c r="Z258" s="5" t="s">
        <v>3811</v>
      </c>
      <c r="AA258" s="6">
        <v>933</v>
      </c>
      <c r="AB258" s="7" t="s">
        <v>4456</v>
      </c>
      <c r="AC258" s="7" t="str">
        <f>A258&amp;COUNTIF($A$2:A258,A258)</f>
        <v>110WK017-50001</v>
      </c>
      <c r="AD258" s="7">
        <v>44482</v>
      </c>
      <c r="AE258" s="7" t="s">
        <v>3811</v>
      </c>
      <c r="AF258" s="7" t="s">
        <v>3811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2982</v>
      </c>
      <c r="B259" s="32">
        <v>6865</v>
      </c>
      <c r="C259" s="32" t="s">
        <v>2981</v>
      </c>
      <c r="E259" s="34">
        <v>1000</v>
      </c>
      <c r="G259" s="34">
        <v>2000</v>
      </c>
      <c r="H259" s="7">
        <v>44762</v>
      </c>
      <c r="I259" s="32" t="s">
        <v>3670</v>
      </c>
      <c r="L259" s="7">
        <v>44942</v>
      </c>
      <c r="P259" s="32" t="s">
        <v>5329</v>
      </c>
      <c r="Q259" s="5" t="s">
        <v>894</v>
      </c>
      <c r="R259" s="5" t="s">
        <v>4400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3811</v>
      </c>
      <c r="X259" s="7">
        <v>44942</v>
      </c>
      <c r="Y259" s="5" t="s">
        <v>4046</v>
      </c>
      <c r="Z259" s="5" t="s">
        <v>3811</v>
      </c>
      <c r="AA259" s="6">
        <v>1000</v>
      </c>
      <c r="AB259" s="7" t="s">
        <v>4457</v>
      </c>
      <c r="AC259" s="7" t="str">
        <f>A259&amp;COUNTIF($A$2:A259,A259)</f>
        <v>110WK017-62001</v>
      </c>
      <c r="AD259" s="7">
        <v>44482</v>
      </c>
      <c r="AE259" s="7" t="s">
        <v>3811</v>
      </c>
      <c r="AF259" s="7" t="s">
        <v>3811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t="shared" ca="1" si="4"/>
        <v>run complete</v>
      </c>
    </row>
    <row r="260" spans="1:37">
      <c r="A260" s="32" t="s">
        <v>2994</v>
      </c>
      <c r="B260" s="32">
        <v>7125</v>
      </c>
      <c r="C260" s="32" t="s">
        <v>2995</v>
      </c>
      <c r="E260" s="34">
        <v>706</v>
      </c>
      <c r="G260" s="34">
        <v>1000</v>
      </c>
      <c r="H260" s="7">
        <v>44840</v>
      </c>
      <c r="I260" s="32" t="s">
        <v>3670</v>
      </c>
      <c r="L260" s="7">
        <v>45022</v>
      </c>
      <c r="P260" s="32" t="s">
        <v>5644</v>
      </c>
      <c r="Q260" s="5" t="s">
        <v>894</v>
      </c>
      <c r="R260" s="5" t="s">
        <v>4458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3811</v>
      </c>
      <c r="X260" s="7">
        <v>45022</v>
      </c>
      <c r="Y260" s="5" t="s">
        <v>4046</v>
      </c>
      <c r="Z260" s="5" t="s">
        <v>3811</v>
      </c>
      <c r="AA260" s="6">
        <v>706</v>
      </c>
      <c r="AB260" s="7" t="s">
        <v>4459</v>
      </c>
      <c r="AC260" s="7" t="str">
        <f>A260&amp;COUNTIF($A$2:A260,A260)</f>
        <v>110WK025-50001</v>
      </c>
      <c r="AD260" s="7">
        <v>44804</v>
      </c>
      <c r="AE260" s="7" t="s">
        <v>3811</v>
      </c>
      <c r="AF260" s="7" t="s">
        <v>3811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t="shared" ca="1" si="4"/>
        <v>run complete</v>
      </c>
    </row>
    <row r="261" spans="1:37">
      <c r="A261" s="32" t="s">
        <v>2996</v>
      </c>
      <c r="B261" s="32">
        <v>7125</v>
      </c>
      <c r="C261" s="32" t="s">
        <v>2995</v>
      </c>
      <c r="E261" s="34">
        <v>1706</v>
      </c>
      <c r="G261" s="34">
        <v>2000</v>
      </c>
      <c r="H261" s="7">
        <v>44840</v>
      </c>
      <c r="I261" s="32" t="s">
        <v>3670</v>
      </c>
      <c r="L261" s="7">
        <v>45022</v>
      </c>
      <c r="P261" s="32" t="s">
        <v>5645</v>
      </c>
      <c r="Q261" s="5" t="s">
        <v>894</v>
      </c>
      <c r="R261" s="5" t="s">
        <v>4458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3811</v>
      </c>
      <c r="X261" s="7">
        <v>45022</v>
      </c>
      <c r="Y261" s="5" t="s">
        <v>4046</v>
      </c>
      <c r="Z261" s="5" t="s">
        <v>3811</v>
      </c>
      <c r="AA261" s="6">
        <v>1706</v>
      </c>
      <c r="AB261" s="7" t="s">
        <v>4460</v>
      </c>
      <c r="AC261" s="7" t="str">
        <f>A261&amp;COUNTIF($A$2:A261,A261)</f>
        <v>110WK025-62001</v>
      </c>
      <c r="AD261" s="7">
        <v>44804</v>
      </c>
      <c r="AE261" s="7" t="s">
        <v>3811</v>
      </c>
      <c r="AF261" s="7" t="s">
        <v>3811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t="shared" ca="1" si="4"/>
        <v>run complete</v>
      </c>
    </row>
    <row r="262" spans="1:37">
      <c r="A262" s="32" t="s">
        <v>2997</v>
      </c>
      <c r="B262" s="32">
        <v>7075</v>
      </c>
      <c r="C262" s="32" t="s">
        <v>2998</v>
      </c>
      <c r="E262" s="34">
        <v>2000</v>
      </c>
      <c r="G262" s="34">
        <v>2000</v>
      </c>
      <c r="H262" s="7">
        <v>44903</v>
      </c>
      <c r="I262" s="32" t="s">
        <v>3670</v>
      </c>
      <c r="P262" s="32" t="s">
        <v>3799</v>
      </c>
      <c r="Q262" s="5" t="s">
        <v>894</v>
      </c>
      <c r="R262" s="5" t="s">
        <v>4094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3811</v>
      </c>
      <c r="X262" s="7" t="s">
        <v>3811</v>
      </c>
      <c r="Y262" s="5" t="s">
        <v>4046</v>
      </c>
      <c r="Z262" s="5" t="s">
        <v>3811</v>
      </c>
      <c r="AA262" s="6">
        <v>2000</v>
      </c>
      <c r="AB262" s="7" t="s">
        <v>4461</v>
      </c>
      <c r="AC262" s="7" t="str">
        <f>A262&amp;COUNTIF($A$2:A262,A262)</f>
        <v>110WK027-50001</v>
      </c>
      <c r="AD262" s="7">
        <v>44750</v>
      </c>
      <c r="AE262" s="7" t="s">
        <v>3811</v>
      </c>
      <c r="AF262" s="7" t="s">
        <v>3811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t="shared" ca="1" si="4"/>
        <v>run complete</v>
      </c>
    </row>
    <row r="263" spans="1:37">
      <c r="A263" s="32" t="s">
        <v>2999</v>
      </c>
      <c r="B263" s="32">
        <v>7075</v>
      </c>
      <c r="C263" s="32" t="s">
        <v>2998</v>
      </c>
      <c r="E263" s="34">
        <v>1000</v>
      </c>
      <c r="G263" s="34">
        <v>1000</v>
      </c>
      <c r="H263" s="7">
        <v>44903</v>
      </c>
      <c r="I263" s="32" t="s">
        <v>3670</v>
      </c>
      <c r="P263" s="32" t="s">
        <v>3800</v>
      </c>
      <c r="Q263" s="5" t="s">
        <v>894</v>
      </c>
      <c r="R263" s="5" t="s">
        <v>4094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3811</v>
      </c>
      <c r="X263" s="7" t="s">
        <v>3811</v>
      </c>
      <c r="Y263" s="5" t="s">
        <v>4046</v>
      </c>
      <c r="Z263" s="5" t="s">
        <v>3811</v>
      </c>
      <c r="AA263" s="6">
        <v>1000</v>
      </c>
      <c r="AB263" s="7" t="s">
        <v>4462</v>
      </c>
      <c r="AC263" s="7" t="str">
        <f>A263&amp;COUNTIF($A$2:A263,A263)</f>
        <v>110WK027-62001</v>
      </c>
      <c r="AD263" s="7">
        <v>44750</v>
      </c>
      <c r="AE263" s="7" t="s">
        <v>3811</v>
      </c>
      <c r="AF263" s="7" t="s">
        <v>3811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t="shared" ca="1" si="4"/>
        <v>run complete</v>
      </c>
    </row>
    <row r="264" spans="1:37">
      <c r="A264" s="32" t="s">
        <v>3019</v>
      </c>
      <c r="B264" s="32">
        <v>6779</v>
      </c>
      <c r="C264" s="32" t="s">
        <v>3684</v>
      </c>
      <c r="D264" s="32" t="s">
        <v>3675</v>
      </c>
      <c r="E264" s="34">
        <v>1148</v>
      </c>
      <c r="F264" s="32" t="s">
        <v>3673</v>
      </c>
      <c r="G264" s="34">
        <v>1000</v>
      </c>
      <c r="H264" s="7">
        <v>44582</v>
      </c>
      <c r="I264" s="32" t="s">
        <v>3670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3674</v>
      </c>
      <c r="R264" s="5" t="s">
        <v>4349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3811</v>
      </c>
      <c r="X264" s="7">
        <v>44930</v>
      </c>
      <c r="Y264" s="5" t="s">
        <v>4046</v>
      </c>
      <c r="Z264" s="5" t="s">
        <v>3811</v>
      </c>
      <c r="AA264" s="6">
        <v>1000</v>
      </c>
      <c r="AB264" s="7" t="s">
        <v>4468</v>
      </c>
      <c r="AC264" s="7" t="str">
        <f>A264&amp;COUNTIF($A$2:A264,A264)</f>
        <v>110WM303-62001</v>
      </c>
      <c r="AD264" s="7">
        <v>44385</v>
      </c>
      <c r="AE264" s="7" t="s">
        <v>3811</v>
      </c>
      <c r="AF264" s="7" t="s">
        <v>3811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t="shared" ca="1" si="4"/>
        <v>run complete</v>
      </c>
    </row>
    <row r="265" spans="1:37">
      <c r="A265" s="32" t="s">
        <v>3031</v>
      </c>
      <c r="B265" s="32">
        <v>7012</v>
      </c>
      <c r="C265" s="32" t="s">
        <v>873</v>
      </c>
      <c r="E265" s="34">
        <v>2090</v>
      </c>
      <c r="F265" s="32" t="s">
        <v>3906</v>
      </c>
      <c r="G265" s="34">
        <v>2200</v>
      </c>
      <c r="H265" s="7">
        <v>44741</v>
      </c>
      <c r="I265" s="32" t="s">
        <v>3670</v>
      </c>
      <c r="L265" s="7">
        <v>44924</v>
      </c>
      <c r="N265" s="32">
        <v>6</v>
      </c>
      <c r="O265" s="36">
        <v>4.08</v>
      </c>
      <c r="Q265" s="5" t="s">
        <v>3907</v>
      </c>
      <c r="R265" s="5" t="s">
        <v>4342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3811</v>
      </c>
      <c r="X265" s="7">
        <v>44924</v>
      </c>
      <c r="Y265" s="5" t="s">
        <v>4046</v>
      </c>
      <c r="Z265" s="5" t="s">
        <v>5620</v>
      </c>
      <c r="AA265" s="6">
        <v>2090</v>
      </c>
      <c r="AB265" s="7" t="s">
        <v>4470</v>
      </c>
      <c r="AC265" s="7" t="str">
        <f>A265&amp;COUNTIF($A$2:A265,A265)</f>
        <v>110WM717-50001</v>
      </c>
      <c r="AD265" s="7">
        <v>44690</v>
      </c>
      <c r="AE265" s="7" t="s">
        <v>3811</v>
      </c>
      <c r="AF265" s="7" t="s">
        <v>3811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t="shared" ca="1" si="4"/>
        <v>run complete</v>
      </c>
    </row>
    <row r="266" spans="1:37">
      <c r="A266" s="32" t="s">
        <v>3034</v>
      </c>
      <c r="B266" s="32">
        <v>7012</v>
      </c>
      <c r="C266" s="32" t="s">
        <v>873</v>
      </c>
      <c r="E266" s="34">
        <v>3825</v>
      </c>
      <c r="F266" s="32" t="s">
        <v>3906</v>
      </c>
      <c r="G266" s="34">
        <v>4400</v>
      </c>
      <c r="H266" s="7">
        <v>44741</v>
      </c>
      <c r="I266" s="32" t="s">
        <v>3670</v>
      </c>
      <c r="L266" s="7">
        <v>44924</v>
      </c>
      <c r="N266" s="32">
        <v>6</v>
      </c>
      <c r="O266" s="36">
        <v>4.08</v>
      </c>
      <c r="Q266" s="5" t="s">
        <v>3907</v>
      </c>
      <c r="R266" s="5" t="s">
        <v>4342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3811</v>
      </c>
      <c r="X266" s="7">
        <v>44924</v>
      </c>
      <c r="Y266" s="5" t="s">
        <v>4046</v>
      </c>
      <c r="Z266" s="5" t="s">
        <v>5620</v>
      </c>
      <c r="AA266" s="6">
        <v>3825</v>
      </c>
      <c r="AB266" s="7" t="s">
        <v>4471</v>
      </c>
      <c r="AC266" s="7" t="str">
        <f>A266&amp;COUNTIF($A$2:A266,A266)</f>
        <v>110WM717-62001</v>
      </c>
      <c r="AD266" s="7">
        <v>44690</v>
      </c>
      <c r="AE266" s="7" t="s">
        <v>3811</v>
      </c>
      <c r="AF266" s="7" t="s">
        <v>3811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t="shared" ca="1" si="4"/>
        <v>run complete</v>
      </c>
    </row>
    <row r="267" spans="1:37">
      <c r="A267" s="32" t="s">
        <v>3037</v>
      </c>
      <c r="B267" s="32">
        <v>7144</v>
      </c>
      <c r="C267" s="32" t="s">
        <v>3038</v>
      </c>
      <c r="E267" s="34">
        <v>2000</v>
      </c>
      <c r="G267" s="34">
        <v>3000</v>
      </c>
      <c r="H267" s="7">
        <v>44910</v>
      </c>
      <c r="I267" s="32" t="s">
        <v>3670</v>
      </c>
      <c r="P267" s="32" t="s">
        <v>5992</v>
      </c>
      <c r="Q267" s="5" t="s">
        <v>894</v>
      </c>
      <c r="R267" s="5" t="s">
        <v>5958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3811</v>
      </c>
      <c r="X267" s="7" t="s">
        <v>3811</v>
      </c>
      <c r="Y267" s="5" t="s">
        <v>4046</v>
      </c>
      <c r="Z267" s="5" t="s">
        <v>3811</v>
      </c>
      <c r="AA267" s="6">
        <v>2000</v>
      </c>
      <c r="AB267" s="7" t="s">
        <v>5993</v>
      </c>
      <c r="AC267" s="7" t="str">
        <f>A267&amp;COUNTIF($A$2:A267,A267)</f>
        <v>110WM741-62001</v>
      </c>
      <c r="AD267" s="7">
        <v>44833</v>
      </c>
      <c r="AE267" s="7" t="s">
        <v>3811</v>
      </c>
      <c r="AF267" s="7" t="s">
        <v>3811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t="shared" ca="1" si="4"/>
        <v>run complete</v>
      </c>
    </row>
    <row r="268" spans="1:37">
      <c r="A268" s="32" t="s">
        <v>3041</v>
      </c>
      <c r="B268" s="32">
        <v>6965</v>
      </c>
      <c r="C268" s="32" t="s">
        <v>3802</v>
      </c>
      <c r="E268" s="34">
        <v>2490</v>
      </c>
      <c r="G268" s="34">
        <v>3000</v>
      </c>
      <c r="H268" s="7">
        <v>44694</v>
      </c>
      <c r="I268" s="32" t="s">
        <v>3670</v>
      </c>
      <c r="L268" s="7">
        <v>44927</v>
      </c>
      <c r="P268" s="32" t="s">
        <v>3803</v>
      </c>
      <c r="Q268" s="5" t="s">
        <v>894</v>
      </c>
      <c r="R268" s="5" t="s">
        <v>4472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3811</v>
      </c>
      <c r="X268" s="7">
        <v>44927</v>
      </c>
      <c r="Y268" s="5" t="s">
        <v>4046</v>
      </c>
      <c r="Z268" s="5" t="s">
        <v>3811</v>
      </c>
      <c r="AA268" s="6">
        <v>2490</v>
      </c>
      <c r="AB268" s="7" t="s">
        <v>4473</v>
      </c>
      <c r="AC268" s="7" t="str">
        <f>A268&amp;COUNTIF($A$2:A268,A268)</f>
        <v>110WM742-62001</v>
      </c>
      <c r="AD268" s="7">
        <v>44650</v>
      </c>
      <c r="AE268" s="7" t="s">
        <v>3811</v>
      </c>
      <c r="AF268" s="7" t="s">
        <v>3811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t="shared" ca="1" si="4"/>
        <v>run complete</v>
      </c>
    </row>
    <row r="269" spans="1:37">
      <c r="A269" s="32" t="s">
        <v>3062</v>
      </c>
      <c r="B269" s="32">
        <v>6961</v>
      </c>
      <c r="C269" s="32" t="s">
        <v>3685</v>
      </c>
      <c r="E269" s="34">
        <v>2156</v>
      </c>
      <c r="F269" s="32" t="s">
        <v>3673</v>
      </c>
      <c r="G269" s="34">
        <v>4500</v>
      </c>
      <c r="H269" s="7">
        <v>44739</v>
      </c>
      <c r="I269" s="32" t="s">
        <v>3670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3674</v>
      </c>
      <c r="R269" s="5" t="s">
        <v>4207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3811</v>
      </c>
      <c r="X269" s="7">
        <v>45000</v>
      </c>
      <c r="Y269" s="5" t="s">
        <v>4046</v>
      </c>
      <c r="Z269" s="5" t="s">
        <v>3811</v>
      </c>
      <c r="AA269" s="6">
        <v>2000</v>
      </c>
      <c r="AB269" s="7" t="s">
        <v>4475</v>
      </c>
      <c r="AC269" s="7" t="str">
        <f>A269&amp;COUNTIF($A$2:A269,A269)</f>
        <v>110WM840-50001</v>
      </c>
      <c r="AD269" s="7">
        <v>44641</v>
      </c>
      <c r="AE269" s="7" t="s">
        <v>3811</v>
      </c>
      <c r="AF269" s="7" t="s">
        <v>3811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t="shared" ca="1" si="4"/>
        <v>run complete</v>
      </c>
    </row>
    <row r="270" spans="1:37">
      <c r="A270" s="32" t="s">
        <v>3065</v>
      </c>
      <c r="B270" s="32">
        <v>6961</v>
      </c>
      <c r="C270" s="32" t="s">
        <v>3685</v>
      </c>
      <c r="D270" s="32" t="s">
        <v>3675</v>
      </c>
      <c r="E270" s="34">
        <v>3238</v>
      </c>
      <c r="F270" s="32" t="s">
        <v>3673</v>
      </c>
      <c r="G270" s="34">
        <v>3000</v>
      </c>
      <c r="H270" s="7">
        <v>44739</v>
      </c>
      <c r="I270" s="32" t="s">
        <v>3670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3674</v>
      </c>
      <c r="R270" s="5" t="s">
        <v>4207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3811</v>
      </c>
      <c r="X270" s="7">
        <v>45000</v>
      </c>
      <c r="Y270" s="5" t="s">
        <v>4046</v>
      </c>
      <c r="Z270" s="5" t="s">
        <v>3811</v>
      </c>
      <c r="AA270" s="6">
        <v>3000</v>
      </c>
      <c r="AB270" s="7" t="s">
        <v>4477</v>
      </c>
      <c r="AC270" s="7" t="str">
        <f>A270&amp;COUNTIF($A$2:A270,A270)</f>
        <v>110WM840-62001</v>
      </c>
      <c r="AD270" s="7">
        <v>44641</v>
      </c>
      <c r="AE270" s="7" t="s">
        <v>3811</v>
      </c>
      <c r="AF270" s="7" t="s">
        <v>3811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t="shared" ca="1" si="4"/>
        <v>run complete</v>
      </c>
    </row>
    <row r="271" spans="1:37">
      <c r="A271" s="32" t="s">
        <v>3085</v>
      </c>
      <c r="B271" s="32">
        <v>6972</v>
      </c>
      <c r="C271" s="32" t="s">
        <v>3686</v>
      </c>
      <c r="E271" s="34">
        <v>1078</v>
      </c>
      <c r="F271" s="32" t="s">
        <v>3673</v>
      </c>
      <c r="G271" s="34">
        <v>1000</v>
      </c>
      <c r="H271" s="7">
        <v>44782</v>
      </c>
      <c r="I271" s="32" t="s">
        <v>3670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3674</v>
      </c>
      <c r="R271" s="5" t="s">
        <v>4320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3811</v>
      </c>
      <c r="X271" s="7">
        <v>45041</v>
      </c>
      <c r="Y271" s="5" t="s">
        <v>4046</v>
      </c>
      <c r="Z271" s="5" t="s">
        <v>3811</v>
      </c>
      <c r="AA271" s="6">
        <v>1000</v>
      </c>
      <c r="AB271" s="7" t="s">
        <v>4479</v>
      </c>
      <c r="AC271" s="7" t="str">
        <f>A271&amp;COUNTIF($A$2:A271,A271)</f>
        <v>110WM864-50001</v>
      </c>
      <c r="AD271" s="7">
        <v>44655</v>
      </c>
      <c r="AE271" s="7" t="s">
        <v>3811</v>
      </c>
      <c r="AF271" s="7" t="s">
        <v>3811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t="shared" ca="1" si="4"/>
        <v>run complete</v>
      </c>
    </row>
    <row r="272" spans="1:37">
      <c r="A272" s="32" t="s">
        <v>3088</v>
      </c>
      <c r="B272" s="32">
        <v>6972</v>
      </c>
      <c r="C272" s="32" t="s">
        <v>3686</v>
      </c>
      <c r="D272" s="32" t="s">
        <v>3675</v>
      </c>
      <c r="E272" s="34">
        <v>1547</v>
      </c>
      <c r="F272" s="32" t="s">
        <v>3673</v>
      </c>
      <c r="G272" s="34">
        <v>1500</v>
      </c>
      <c r="H272" s="7">
        <v>44782</v>
      </c>
      <c r="I272" s="32" t="s">
        <v>3670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3674</v>
      </c>
      <c r="R272" s="5" t="s">
        <v>4320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3811</v>
      </c>
      <c r="X272" s="7">
        <v>45041</v>
      </c>
      <c r="Y272" s="5" t="s">
        <v>4046</v>
      </c>
      <c r="Z272" s="5" t="s">
        <v>3811</v>
      </c>
      <c r="AA272" s="6">
        <v>1500</v>
      </c>
      <c r="AB272" s="7" t="s">
        <v>4480</v>
      </c>
      <c r="AC272" s="7" t="str">
        <f>A272&amp;COUNTIF($A$2:A272,A272)</f>
        <v>110WM864-62001</v>
      </c>
      <c r="AD272" s="7">
        <v>44655</v>
      </c>
      <c r="AE272" s="7" t="s">
        <v>3811</v>
      </c>
      <c r="AF272" s="7" t="s">
        <v>3811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t="shared" ca="1" si="4"/>
        <v>run complete</v>
      </c>
    </row>
    <row r="273" spans="1:37">
      <c r="A273" s="32" t="s">
        <v>3091</v>
      </c>
      <c r="B273" s="32" t="s">
        <v>3996</v>
      </c>
      <c r="C273" s="32" t="s">
        <v>3967</v>
      </c>
      <c r="D273" s="32" t="s">
        <v>3714</v>
      </c>
      <c r="E273" s="34">
        <v>6983</v>
      </c>
      <c r="F273" s="32" t="s">
        <v>3968</v>
      </c>
      <c r="G273" s="34">
        <v>6500</v>
      </c>
      <c r="H273" s="7">
        <v>44846</v>
      </c>
      <c r="I273" s="32" t="s">
        <v>3537</v>
      </c>
      <c r="J273" s="34">
        <v>0</v>
      </c>
      <c r="L273" s="7">
        <v>45031</v>
      </c>
      <c r="M273" s="34">
        <v>483</v>
      </c>
      <c r="N273" s="32" t="s">
        <v>3539</v>
      </c>
      <c r="O273" s="36">
        <v>4.9000000000000004</v>
      </c>
      <c r="P273" s="32" t="s">
        <v>3714</v>
      </c>
      <c r="Q273" s="5" t="s">
        <v>3938</v>
      </c>
      <c r="R273" s="5" t="s">
        <v>3996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3811</v>
      </c>
      <c r="X273" s="7">
        <v>45031</v>
      </c>
      <c r="Y273" s="5" t="s">
        <v>4046</v>
      </c>
      <c r="Z273" s="5" t="s">
        <v>3811</v>
      </c>
      <c r="AA273" s="6">
        <v>6500</v>
      </c>
      <c r="AB273" s="7" t="s">
        <v>4481</v>
      </c>
      <c r="AC273" s="7" t="str">
        <f>A273&amp;COUNTIF($A$2:A273,A273)</f>
        <v>110WO040-50001</v>
      </c>
      <c r="AD273" s="7">
        <v>44761</v>
      </c>
      <c r="AE273" s="7" t="s">
        <v>3811</v>
      </c>
      <c r="AF273" s="7" t="s">
        <v>3811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t="shared" ca="1" si="4"/>
        <v>run complete</v>
      </c>
    </row>
    <row r="274" spans="1:37">
      <c r="A274" s="32" t="s">
        <v>3094</v>
      </c>
      <c r="B274" s="32" t="s">
        <v>3996</v>
      </c>
      <c r="C274" s="32" t="s">
        <v>3997</v>
      </c>
      <c r="D274" s="32" t="s">
        <v>3714</v>
      </c>
      <c r="E274" s="34">
        <v>1031</v>
      </c>
      <c r="F274" s="32" t="s">
        <v>3968</v>
      </c>
      <c r="G274" s="34">
        <v>1200</v>
      </c>
      <c r="H274" s="7">
        <v>44846</v>
      </c>
      <c r="I274" s="32" t="s">
        <v>3537</v>
      </c>
      <c r="J274" s="34">
        <v>0</v>
      </c>
      <c r="L274" s="7">
        <v>45031</v>
      </c>
      <c r="M274" s="34">
        <v>0</v>
      </c>
      <c r="N274" s="32" t="s">
        <v>3539</v>
      </c>
      <c r="O274" s="36">
        <v>4.9000000000000004</v>
      </c>
      <c r="P274" s="32" t="s">
        <v>3714</v>
      </c>
      <c r="Q274" s="5" t="s">
        <v>3938</v>
      </c>
      <c r="R274" s="5" t="s">
        <v>3996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3811</v>
      </c>
      <c r="X274" s="7">
        <v>45031</v>
      </c>
      <c r="Y274" s="5" t="s">
        <v>4046</v>
      </c>
      <c r="Z274" s="5" t="s">
        <v>3811</v>
      </c>
      <c r="AA274" s="6">
        <v>1031</v>
      </c>
      <c r="AB274" s="7" t="s">
        <v>4482</v>
      </c>
      <c r="AC274" s="7" t="str">
        <f>A274&amp;COUNTIF($A$2:A274,A274)</f>
        <v>110WO040-62001</v>
      </c>
      <c r="AD274" s="7">
        <v>44761</v>
      </c>
      <c r="AE274" s="7" t="s">
        <v>3811</v>
      </c>
      <c r="AF274" s="7" t="s">
        <v>3811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t="shared" ca="1" si="4"/>
        <v>run complete</v>
      </c>
    </row>
    <row r="275" spans="1:37">
      <c r="A275" s="32" t="s">
        <v>3116</v>
      </c>
      <c r="B275" s="32">
        <v>6876</v>
      </c>
      <c r="C275" s="32" t="s">
        <v>3687</v>
      </c>
      <c r="E275" s="34">
        <v>576</v>
      </c>
      <c r="F275" s="32" t="s">
        <v>3673</v>
      </c>
      <c r="G275" s="34">
        <v>1000</v>
      </c>
      <c r="H275" s="7">
        <v>44656</v>
      </c>
      <c r="I275" s="32" t="s">
        <v>3670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3674</v>
      </c>
      <c r="R275" s="5" t="s">
        <v>4201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3811</v>
      </c>
      <c r="X275" s="7">
        <v>44930</v>
      </c>
      <c r="Y275" s="5" t="s">
        <v>4046</v>
      </c>
      <c r="Z275" s="5" t="s">
        <v>3811</v>
      </c>
      <c r="AA275" s="6">
        <v>500</v>
      </c>
      <c r="AB275" s="7" t="s">
        <v>4485</v>
      </c>
      <c r="AC275" s="7" t="str">
        <f>A275&amp;COUNTIF($A$2:A275,A275)</f>
        <v>110WS843-50001</v>
      </c>
      <c r="AD275" s="7">
        <v>44498</v>
      </c>
      <c r="AE275" s="7" t="s">
        <v>3811</v>
      </c>
      <c r="AF275" s="7" t="s">
        <v>3811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t="shared" ca="1" si="4"/>
        <v>run complete</v>
      </c>
    </row>
    <row r="276" spans="1:37">
      <c r="A276" s="32" t="s">
        <v>3128</v>
      </c>
      <c r="B276" s="32">
        <v>6889</v>
      </c>
      <c r="C276" s="32" t="s">
        <v>3127</v>
      </c>
      <c r="E276" s="34">
        <v>1128</v>
      </c>
      <c r="G276" s="34">
        <v>1300</v>
      </c>
      <c r="H276" s="7">
        <v>44882</v>
      </c>
      <c r="I276" s="32" t="s">
        <v>3670</v>
      </c>
      <c r="L276" s="7">
        <v>45062</v>
      </c>
      <c r="P276" s="32" t="s">
        <v>6473</v>
      </c>
      <c r="Q276" s="5" t="s">
        <v>894</v>
      </c>
      <c r="R276" s="5" t="s">
        <v>4210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3811</v>
      </c>
      <c r="X276" s="7">
        <v>45062</v>
      </c>
      <c r="Y276" s="5" t="s">
        <v>4046</v>
      </c>
      <c r="Z276" s="5" t="s">
        <v>3811</v>
      </c>
      <c r="AA276" s="6">
        <v>1128</v>
      </c>
      <c r="AB276" s="7" t="s">
        <v>4488</v>
      </c>
      <c r="AC276" s="7" t="str">
        <f>A276&amp;COUNTIF($A$2:A276,A276)</f>
        <v>110WT003-50001</v>
      </c>
      <c r="AD276" s="7">
        <v>44550</v>
      </c>
      <c r="AE276" s="7" t="s">
        <v>3811</v>
      </c>
      <c r="AF276" s="7" t="s">
        <v>3811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t="shared" ca="1" si="4"/>
        <v>run complete</v>
      </c>
    </row>
    <row r="277" spans="1:37">
      <c r="A277" s="32" t="s">
        <v>3129</v>
      </c>
      <c r="B277" s="32">
        <v>6889</v>
      </c>
      <c r="C277" s="32" t="s">
        <v>3127</v>
      </c>
      <c r="E277" s="34">
        <v>2453</v>
      </c>
      <c r="G277" s="34">
        <v>1700</v>
      </c>
      <c r="H277" s="7">
        <v>44882</v>
      </c>
      <c r="I277" s="32" t="s">
        <v>3670</v>
      </c>
      <c r="L277" s="7">
        <v>45062</v>
      </c>
      <c r="P277" s="32" t="s">
        <v>3804</v>
      </c>
      <c r="Q277" s="5" t="s">
        <v>894</v>
      </c>
      <c r="R277" s="5" t="s">
        <v>4210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3811</v>
      </c>
      <c r="X277" s="7">
        <v>45062</v>
      </c>
      <c r="Y277" s="5" t="s">
        <v>4046</v>
      </c>
      <c r="Z277" s="5" t="s">
        <v>3811</v>
      </c>
      <c r="AA277" s="6">
        <v>2453</v>
      </c>
      <c r="AB277" s="7" t="s">
        <v>4489</v>
      </c>
      <c r="AC277" s="7" t="str">
        <f>A277&amp;COUNTIF($A$2:A277,A277)</f>
        <v>110WT003-62001</v>
      </c>
      <c r="AD277" s="7">
        <v>44550</v>
      </c>
      <c r="AE277" s="7" t="s">
        <v>3811</v>
      </c>
      <c r="AF277" s="7" t="s">
        <v>3811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t="shared" ca="1" si="4"/>
        <v>run complete</v>
      </c>
    </row>
    <row r="278" spans="1:37">
      <c r="A278" s="32" t="s">
        <v>3133</v>
      </c>
      <c r="B278" s="32">
        <v>7062</v>
      </c>
      <c r="C278" s="32" t="s">
        <v>3805</v>
      </c>
      <c r="E278" s="34">
        <v>1500</v>
      </c>
      <c r="G278" s="34">
        <v>3000</v>
      </c>
      <c r="H278" s="7">
        <v>44798</v>
      </c>
      <c r="I278" s="32" t="s">
        <v>3670</v>
      </c>
      <c r="L278" s="7">
        <v>44979</v>
      </c>
      <c r="P278" s="32" t="s">
        <v>3806</v>
      </c>
      <c r="Q278" s="5" t="s">
        <v>894</v>
      </c>
      <c r="R278" s="5" t="s">
        <v>4490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3811</v>
      </c>
      <c r="X278" s="7">
        <v>44979</v>
      </c>
      <c r="Y278" s="5" t="s">
        <v>4046</v>
      </c>
      <c r="Z278" s="5" t="s">
        <v>3811</v>
      </c>
      <c r="AA278" s="6">
        <v>1500</v>
      </c>
      <c r="AB278" s="7" t="s">
        <v>4491</v>
      </c>
      <c r="AC278" s="7" t="str">
        <f>A278&amp;COUNTIF($A$2:A278,A278)</f>
        <v>110WT770-62001</v>
      </c>
      <c r="AD278" s="7">
        <v>44739</v>
      </c>
      <c r="AE278" s="7" t="s">
        <v>3811</v>
      </c>
      <c r="AF278" s="7" t="s">
        <v>3811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t="shared" ca="1" si="4"/>
        <v>run complete</v>
      </c>
    </row>
    <row r="279" spans="1:37">
      <c r="A279" s="32" t="s">
        <v>3162</v>
      </c>
      <c r="B279" s="32">
        <v>7060</v>
      </c>
      <c r="C279" s="32" t="s">
        <v>3161</v>
      </c>
      <c r="D279" s="32" t="s">
        <v>3675</v>
      </c>
      <c r="E279" s="34">
        <v>2978</v>
      </c>
      <c r="F279" s="32" t="s">
        <v>3669</v>
      </c>
      <c r="G279" s="34">
        <v>4400</v>
      </c>
      <c r="H279" s="7">
        <v>44841</v>
      </c>
      <c r="I279" s="32" t="s">
        <v>3537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6096</v>
      </c>
      <c r="Q279" s="5" t="s">
        <v>3807</v>
      </c>
      <c r="R279" s="5" t="s">
        <v>4317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4046</v>
      </c>
      <c r="Z279" s="5" t="s">
        <v>5621</v>
      </c>
      <c r="AA279" s="6">
        <v>2978</v>
      </c>
      <c r="AB279" s="7" t="s">
        <v>4495</v>
      </c>
      <c r="AC279" s="7" t="str">
        <f>A279&amp;COUNTIF($A$2:A279,A279)</f>
        <v>110WW780-62001</v>
      </c>
      <c r="AD279" s="7">
        <v>44736</v>
      </c>
      <c r="AE279" s="7" t="s">
        <v>3811</v>
      </c>
      <c r="AF279" s="7" t="s">
        <v>3811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t="shared" ca="1" si="4"/>
        <v>run complete</v>
      </c>
    </row>
    <row r="280" spans="1:37">
      <c r="A280" s="32" t="s">
        <v>3172</v>
      </c>
      <c r="B280" s="32">
        <v>7077</v>
      </c>
      <c r="C280" s="32" t="s">
        <v>3173</v>
      </c>
      <c r="E280" s="34">
        <v>709</v>
      </c>
      <c r="G280" s="34">
        <v>4000</v>
      </c>
      <c r="H280" s="7">
        <v>44841</v>
      </c>
      <c r="I280" s="32" t="s">
        <v>3670</v>
      </c>
      <c r="L280" s="7">
        <v>45022</v>
      </c>
      <c r="P280" s="32" t="s">
        <v>5646</v>
      </c>
      <c r="Q280" s="5" t="s">
        <v>894</v>
      </c>
      <c r="R280" s="5" t="s">
        <v>4391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3811</v>
      </c>
      <c r="X280" s="7">
        <v>45022</v>
      </c>
      <c r="Y280" s="5" t="s">
        <v>4046</v>
      </c>
      <c r="Z280" s="5" t="s">
        <v>3811</v>
      </c>
      <c r="AA280" s="6">
        <v>709</v>
      </c>
      <c r="AB280" s="7" t="s">
        <v>4497</v>
      </c>
      <c r="AC280" s="7" t="str">
        <f>A280&amp;COUNTIF($A$2:A280,A280)</f>
        <v>110WX115-50001</v>
      </c>
      <c r="AD280" s="7">
        <v>44750</v>
      </c>
      <c r="AE280" s="7" t="s">
        <v>3811</v>
      </c>
      <c r="AF280" s="7" t="s">
        <v>3811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t="shared" ca="1" si="4"/>
        <v>run complete</v>
      </c>
    </row>
    <row r="281" spans="1:37">
      <c r="A281" s="32" t="s">
        <v>3174</v>
      </c>
      <c r="B281" s="32">
        <v>7077</v>
      </c>
      <c r="C281" s="32" t="s">
        <v>3173</v>
      </c>
      <c r="E281" s="34">
        <v>5000</v>
      </c>
      <c r="G281" s="34">
        <v>16000</v>
      </c>
      <c r="H281" s="7">
        <v>44841</v>
      </c>
      <c r="I281" s="32" t="s">
        <v>3670</v>
      </c>
      <c r="L281" s="7">
        <v>45022</v>
      </c>
      <c r="P281" s="32" t="s">
        <v>5647</v>
      </c>
      <c r="Q281" s="5" t="s">
        <v>894</v>
      </c>
      <c r="R281" s="5" t="s">
        <v>4391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3811</v>
      </c>
      <c r="X281" s="7">
        <v>45022</v>
      </c>
      <c r="Y281" s="5" t="s">
        <v>4046</v>
      </c>
      <c r="Z281" s="5" t="s">
        <v>3811</v>
      </c>
      <c r="AA281" s="6">
        <v>5000</v>
      </c>
      <c r="AB281" s="7" t="s">
        <v>4498</v>
      </c>
      <c r="AC281" s="7" t="str">
        <f>A281&amp;COUNTIF($A$2:A281,A281)</f>
        <v>110WX115-62001</v>
      </c>
      <c r="AD281" s="7">
        <v>44750</v>
      </c>
      <c r="AE281" s="7" t="s">
        <v>3811</v>
      </c>
      <c r="AF281" s="7" t="s">
        <v>3811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t="shared" ca="1" si="4"/>
        <v>run complete</v>
      </c>
    </row>
    <row r="282" spans="1:37">
      <c r="A282" s="32" t="s">
        <v>3175</v>
      </c>
      <c r="B282" s="32" t="s">
        <v>3654</v>
      </c>
      <c r="C282" s="32" t="s">
        <v>3655</v>
      </c>
      <c r="E282" s="34" t="s">
        <v>3542</v>
      </c>
      <c r="F282" s="32" t="s">
        <v>3535</v>
      </c>
      <c r="G282" s="34" t="s">
        <v>3542</v>
      </c>
      <c r="H282" s="7" t="s">
        <v>3656</v>
      </c>
      <c r="I282" s="32" t="s">
        <v>3537</v>
      </c>
      <c r="J282" s="34" t="s">
        <v>3538</v>
      </c>
      <c r="L282" s="7" t="s">
        <v>5302</v>
      </c>
      <c r="N282" s="32" t="s">
        <v>3539</v>
      </c>
      <c r="O282" s="36" t="s">
        <v>3657</v>
      </c>
      <c r="Q282" s="5" t="s">
        <v>5492</v>
      </c>
      <c r="R282" s="5" t="s">
        <v>3654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3811</v>
      </c>
      <c r="X282" s="7">
        <v>44943</v>
      </c>
      <c r="Y282" s="5" t="s">
        <v>4046</v>
      </c>
      <c r="Z282" s="5" t="s">
        <v>3811</v>
      </c>
      <c r="AA282" s="6">
        <v>2200</v>
      </c>
      <c r="AB282" s="7" t="s">
        <v>4499</v>
      </c>
      <c r="AC282" s="7" t="str">
        <f>A282&amp;COUNTIF($A$2:A282,A282)</f>
        <v>110WX460-50001</v>
      </c>
      <c r="AD282" s="7">
        <v>44690</v>
      </c>
      <c r="AE282" s="7" t="s">
        <v>3811</v>
      </c>
      <c r="AF282" s="7" t="s">
        <v>3811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t="shared" ca="1" si="4"/>
        <v>run complete</v>
      </c>
    </row>
    <row r="283" spans="1:37">
      <c r="A283" s="32" t="s">
        <v>3175</v>
      </c>
      <c r="B283" s="32" t="s">
        <v>3658</v>
      </c>
      <c r="C283" s="32" t="s">
        <v>3655</v>
      </c>
      <c r="E283" s="34" t="s">
        <v>6151</v>
      </c>
      <c r="F283" s="32" t="s">
        <v>3535</v>
      </c>
      <c r="G283" s="34" t="s">
        <v>3588</v>
      </c>
      <c r="H283" s="7" t="s">
        <v>5587</v>
      </c>
      <c r="I283" s="32" t="s">
        <v>3537</v>
      </c>
      <c r="J283" s="34" t="s">
        <v>3538</v>
      </c>
      <c r="L283" s="7" t="s">
        <v>7619</v>
      </c>
      <c r="M283" s="34" t="s">
        <v>6001</v>
      </c>
      <c r="N283" s="32" t="s">
        <v>3539</v>
      </c>
      <c r="O283" s="36" t="s">
        <v>5312</v>
      </c>
      <c r="Q283" s="5" t="s">
        <v>5492</v>
      </c>
      <c r="R283" s="5" t="s">
        <v>3649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3811</v>
      </c>
      <c r="X283" s="7">
        <v>45030</v>
      </c>
      <c r="Y283" s="5" t="s">
        <v>4046</v>
      </c>
      <c r="Z283" s="5" t="s">
        <v>3811</v>
      </c>
      <c r="AA283" s="6">
        <v>1719</v>
      </c>
      <c r="AB283" s="7" t="s">
        <v>4500</v>
      </c>
      <c r="AC283" s="7" t="str">
        <f>A283&amp;COUNTIF($A$2:A283,A283)</f>
        <v>110WX460-50002</v>
      </c>
      <c r="AD283" s="7">
        <v>44727</v>
      </c>
      <c r="AE283" s="7" t="s">
        <v>3811</v>
      </c>
      <c r="AF283" s="7" t="s">
        <v>3811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t="shared" ca="1" si="4"/>
        <v>run complete</v>
      </c>
    </row>
    <row r="284" spans="1:37">
      <c r="A284" s="32" t="s">
        <v>3177</v>
      </c>
      <c r="B284" s="32" t="s">
        <v>3658</v>
      </c>
      <c r="C284" s="32" t="s">
        <v>3655</v>
      </c>
      <c r="E284" s="34" t="s">
        <v>6152</v>
      </c>
      <c r="F284" s="32" t="s">
        <v>3535</v>
      </c>
      <c r="G284" s="34" t="s">
        <v>3593</v>
      </c>
      <c r="H284" s="7" t="s">
        <v>5587</v>
      </c>
      <c r="I284" s="32" t="s">
        <v>3537</v>
      </c>
      <c r="J284" s="34" t="s">
        <v>3538</v>
      </c>
      <c r="L284" s="7" t="s">
        <v>7619</v>
      </c>
      <c r="N284" s="32" t="s">
        <v>3539</v>
      </c>
      <c r="O284" s="36" t="s">
        <v>5312</v>
      </c>
      <c r="Q284" s="5" t="s">
        <v>5492</v>
      </c>
      <c r="R284" s="5" t="s">
        <v>3649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3811</v>
      </c>
      <c r="X284" s="7">
        <v>45030</v>
      </c>
      <c r="Y284" s="5" t="s">
        <v>4046</v>
      </c>
      <c r="Z284" s="5" t="s">
        <v>3811</v>
      </c>
      <c r="AA284" s="6">
        <v>448</v>
      </c>
      <c r="AB284" s="7" t="s">
        <v>4501</v>
      </c>
      <c r="AC284" s="7" t="str">
        <f>A284&amp;COUNTIF($A$2:A284,A284)</f>
        <v>110WX460-62001</v>
      </c>
      <c r="AD284" s="7">
        <v>44727</v>
      </c>
      <c r="AE284" s="7" t="s">
        <v>3811</v>
      </c>
      <c r="AF284" s="7" t="s">
        <v>3811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t="shared" ca="1" si="4"/>
        <v>run complete</v>
      </c>
    </row>
    <row r="285" spans="1:37">
      <c r="A285" s="32" t="s">
        <v>3187</v>
      </c>
      <c r="B285" s="32">
        <v>7036</v>
      </c>
      <c r="C285" s="32" t="s">
        <v>3689</v>
      </c>
      <c r="D285" s="32" t="s">
        <v>3675</v>
      </c>
      <c r="E285" s="34">
        <v>2651</v>
      </c>
      <c r="F285" s="32" t="s">
        <v>3673</v>
      </c>
      <c r="G285" s="34">
        <v>2500</v>
      </c>
      <c r="H285" s="7">
        <v>44839</v>
      </c>
      <c r="I285" s="32" t="s">
        <v>3670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3674</v>
      </c>
      <c r="R285" s="5" t="s">
        <v>4431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3811</v>
      </c>
      <c r="X285" s="7">
        <v>45088</v>
      </c>
      <c r="Y285" s="5" t="s">
        <v>4046</v>
      </c>
      <c r="Z285" s="5" t="s">
        <v>3811</v>
      </c>
      <c r="AA285" s="6">
        <v>2500</v>
      </c>
      <c r="AB285" s="7" t="s">
        <v>4502</v>
      </c>
      <c r="AC285" s="7" t="str">
        <f>A285&amp;COUNTIF($A$2:A285,A285)</f>
        <v>110WZ001-62001</v>
      </c>
      <c r="AD285" s="7">
        <v>44718</v>
      </c>
      <c r="AE285" s="7" t="s">
        <v>3811</v>
      </c>
      <c r="AF285" s="7" t="s">
        <v>3811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t="shared" ca="1" si="4"/>
        <v>run complete</v>
      </c>
    </row>
    <row r="286" spans="1:37">
      <c r="A286" s="32" t="s">
        <v>3248</v>
      </c>
      <c r="B286" s="32" t="s">
        <v>4006</v>
      </c>
      <c r="C286" s="32" t="s">
        <v>4014</v>
      </c>
      <c r="D286" s="32" t="s">
        <v>3714</v>
      </c>
      <c r="E286" s="34">
        <v>1372</v>
      </c>
      <c r="F286" s="32" t="s">
        <v>3941</v>
      </c>
      <c r="G286" s="34">
        <v>2000</v>
      </c>
      <c r="H286" s="7">
        <v>44876</v>
      </c>
      <c r="I286" s="32" t="s">
        <v>3537</v>
      </c>
      <c r="J286" s="34">
        <v>0</v>
      </c>
      <c r="L286" s="7">
        <v>44977</v>
      </c>
      <c r="M286" s="34">
        <v>19</v>
      </c>
      <c r="N286" s="32" t="s">
        <v>3539</v>
      </c>
      <c r="O286" s="36">
        <v>4.84</v>
      </c>
      <c r="P286" s="32" t="s">
        <v>3714</v>
      </c>
      <c r="Q286" s="5" t="s">
        <v>3938</v>
      </c>
      <c r="R286" s="5" t="s">
        <v>4006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3811</v>
      </c>
      <c r="X286" s="7">
        <v>44977</v>
      </c>
      <c r="Y286" s="5" t="s">
        <v>4046</v>
      </c>
      <c r="Z286" s="5" t="s">
        <v>3811</v>
      </c>
      <c r="AA286" s="6">
        <v>1353</v>
      </c>
      <c r="AB286" s="7" t="s">
        <v>4510</v>
      </c>
      <c r="AC286" s="7" t="str">
        <f>A286&amp;COUNTIF($A$2:A286,A286)</f>
        <v>110WZ057-62001</v>
      </c>
      <c r="AD286" s="7">
        <v>44796</v>
      </c>
      <c r="AE286" s="7" t="s">
        <v>3811</v>
      </c>
      <c r="AF286" s="7" t="s">
        <v>3811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t="shared" ca="1" si="4"/>
        <v>run complete</v>
      </c>
    </row>
    <row r="287" spans="1:37">
      <c r="A287" s="32" t="s">
        <v>3248</v>
      </c>
      <c r="B287" s="32" t="s">
        <v>4006</v>
      </c>
      <c r="C287" s="32" t="s">
        <v>4014</v>
      </c>
      <c r="D287" s="32" t="s">
        <v>3714</v>
      </c>
      <c r="E287" s="34">
        <v>1372</v>
      </c>
      <c r="F287" s="32" t="s">
        <v>3941</v>
      </c>
      <c r="G287" s="34">
        <v>2000</v>
      </c>
      <c r="H287" s="7">
        <v>44876</v>
      </c>
      <c r="I287" s="32" t="s">
        <v>3537</v>
      </c>
      <c r="J287" s="34">
        <v>0</v>
      </c>
      <c r="L287" s="7">
        <v>44977</v>
      </c>
      <c r="M287" s="34">
        <v>19</v>
      </c>
      <c r="N287" s="32" t="s">
        <v>3539</v>
      </c>
      <c r="O287" s="36">
        <v>4.84</v>
      </c>
      <c r="P287" s="32" t="s">
        <v>3714</v>
      </c>
      <c r="Q287" s="5" t="s">
        <v>3938</v>
      </c>
      <c r="R287" s="5" t="s">
        <v>4006</v>
      </c>
      <c r="S287" s="6">
        <v>1372</v>
      </c>
      <c r="T287" s="6">
        <v>1353</v>
      </c>
      <c r="U287" s="6">
        <v>0</v>
      </c>
      <c r="V287" s="7">
        <v>44876</v>
      </c>
      <c r="W287" s="7" t="s">
        <v>3811</v>
      </c>
      <c r="X287" s="7">
        <v>44977</v>
      </c>
      <c r="Y287" s="5" t="s">
        <v>4046</v>
      </c>
      <c r="Z287" s="5" t="s">
        <v>3811</v>
      </c>
      <c r="AA287" s="6">
        <v>1353</v>
      </c>
      <c r="AB287" s="7" t="s">
        <v>4510</v>
      </c>
      <c r="AC287" s="7" t="str">
        <f>A287&amp;COUNTIF($A$2:A287,A287)</f>
        <v>110WZ057-62002</v>
      </c>
      <c r="AD287" s="7">
        <v>44796</v>
      </c>
      <c r="AE287" s="7" t="s">
        <v>3811</v>
      </c>
      <c r="AF287" s="7" t="s">
        <v>3811</v>
      </c>
      <c r="AG287" s="5">
        <v>196</v>
      </c>
      <c r="AH287" s="5">
        <v>14</v>
      </c>
      <c r="AI287" s="5">
        <v>14</v>
      </c>
      <c r="AJ287" s="5">
        <v>2000</v>
      </c>
      <c r="AK287" s="5" t="str">
        <f t="shared" ca="1" si="4"/>
        <v>run complete</v>
      </c>
    </row>
    <row r="288" spans="1:37">
      <c r="A288" s="32" t="s">
        <v>3264</v>
      </c>
      <c r="B288" s="32">
        <v>7146</v>
      </c>
      <c r="C288" s="32" t="s">
        <v>3265</v>
      </c>
      <c r="E288" s="34">
        <v>5031</v>
      </c>
      <c r="F288" s="32" t="s">
        <v>3906</v>
      </c>
      <c r="G288" s="34">
        <v>5600</v>
      </c>
      <c r="H288" s="7">
        <v>44883</v>
      </c>
      <c r="I288" s="32" t="s">
        <v>3670</v>
      </c>
      <c r="L288" s="7">
        <v>45064</v>
      </c>
      <c r="N288" s="32">
        <v>6</v>
      </c>
      <c r="O288" s="36">
        <v>4.18</v>
      </c>
      <c r="Q288" s="5" t="s">
        <v>3907</v>
      </c>
      <c r="R288" s="5" t="s">
        <v>5434</v>
      </c>
      <c r="S288" s="6">
        <v>5031</v>
      </c>
      <c r="T288" s="6">
        <v>5031</v>
      </c>
      <c r="U288" s="6">
        <v>0</v>
      </c>
      <c r="V288" s="7">
        <v>44883</v>
      </c>
      <c r="W288" s="7" t="s">
        <v>3811</v>
      </c>
      <c r="X288" s="7">
        <v>45064</v>
      </c>
      <c r="Y288" s="5" t="s">
        <v>4046</v>
      </c>
      <c r="Z288" s="5" t="s">
        <v>3811</v>
      </c>
      <c r="AA288" s="6">
        <v>5031</v>
      </c>
      <c r="AB288" s="7" t="s">
        <v>5470</v>
      </c>
      <c r="AC288" s="7" t="str">
        <f>A288&amp;COUNTIF($A$2:A288,A288)</f>
        <v>110WZ201-50001</v>
      </c>
      <c r="AD288" s="7">
        <v>44833</v>
      </c>
      <c r="AE288" s="7" t="s">
        <v>3811</v>
      </c>
      <c r="AF288" s="7" t="s">
        <v>3811</v>
      </c>
      <c r="AG288" s="5">
        <v>84</v>
      </c>
      <c r="AH288" s="5">
        <v>14</v>
      </c>
      <c r="AI288" s="5">
        <v>14</v>
      </c>
      <c r="AJ288" s="5">
        <v>5600</v>
      </c>
      <c r="AK288" s="5" t="str">
        <f t="shared" ca="1" si="4"/>
        <v>run complete</v>
      </c>
    </row>
    <row r="289" spans="1:37">
      <c r="A289" s="32" t="s">
        <v>3267</v>
      </c>
      <c r="B289" s="32">
        <v>7146</v>
      </c>
      <c r="C289" s="32" t="s">
        <v>3265</v>
      </c>
      <c r="E289" s="34">
        <v>984</v>
      </c>
      <c r="F289" s="32" t="s">
        <v>3906</v>
      </c>
      <c r="G289" s="34">
        <v>1000</v>
      </c>
      <c r="H289" s="7">
        <v>44883</v>
      </c>
      <c r="I289" s="32" t="s">
        <v>3670</v>
      </c>
      <c r="L289" s="7">
        <v>45064</v>
      </c>
      <c r="N289" s="32">
        <v>6</v>
      </c>
      <c r="O289" s="36">
        <v>4.18</v>
      </c>
      <c r="Q289" s="5" t="s">
        <v>3907</v>
      </c>
      <c r="R289" s="5" t="s">
        <v>5434</v>
      </c>
      <c r="S289" s="6">
        <v>984</v>
      </c>
      <c r="T289" s="6">
        <v>984</v>
      </c>
      <c r="U289" s="6">
        <v>0</v>
      </c>
      <c r="V289" s="7">
        <v>44883</v>
      </c>
      <c r="W289" s="7" t="s">
        <v>3811</v>
      </c>
      <c r="X289" s="7">
        <v>45064</v>
      </c>
      <c r="Y289" s="5" t="s">
        <v>4046</v>
      </c>
      <c r="Z289" s="5" t="s">
        <v>3811</v>
      </c>
      <c r="AA289" s="6">
        <v>984</v>
      </c>
      <c r="AB289" s="7" t="s">
        <v>5471</v>
      </c>
      <c r="AC289" s="7" t="str">
        <f>A289&amp;COUNTIF($A$2:A289,A289)</f>
        <v>110WZ201-62001</v>
      </c>
      <c r="AD289" s="7">
        <v>44833</v>
      </c>
      <c r="AE289" s="7" t="s">
        <v>3811</v>
      </c>
      <c r="AF289" s="7" t="s">
        <v>3811</v>
      </c>
      <c r="AG289" s="5">
        <v>84</v>
      </c>
      <c r="AH289" s="5">
        <v>14</v>
      </c>
      <c r="AI289" s="5">
        <v>14</v>
      </c>
      <c r="AJ289" s="5">
        <v>1000</v>
      </c>
      <c r="AK289" s="5" t="str">
        <f t="shared" ca="1" si="4"/>
        <v>run complete</v>
      </c>
    </row>
    <row r="290" spans="1:37">
      <c r="A290" s="32" t="s">
        <v>3270</v>
      </c>
      <c r="B290" s="32">
        <v>7036</v>
      </c>
      <c r="C290" s="32" t="s">
        <v>3691</v>
      </c>
      <c r="E290" s="34">
        <v>993</v>
      </c>
      <c r="F290" s="32" t="s">
        <v>3673</v>
      </c>
      <c r="G290" s="34">
        <v>1000</v>
      </c>
      <c r="H290" s="7">
        <v>44839</v>
      </c>
      <c r="I290" s="32" t="s">
        <v>3670</v>
      </c>
      <c r="J290" s="34">
        <v>993</v>
      </c>
      <c r="L290" s="7">
        <v>45088</v>
      </c>
      <c r="N290" s="32">
        <v>3</v>
      </c>
      <c r="O290" s="36">
        <v>5.88</v>
      </c>
      <c r="Q290" s="5" t="s">
        <v>3674</v>
      </c>
      <c r="R290" s="5" t="s">
        <v>4431</v>
      </c>
      <c r="S290" s="6">
        <v>993</v>
      </c>
      <c r="T290" s="6">
        <v>993</v>
      </c>
      <c r="U290" s="6">
        <v>993</v>
      </c>
      <c r="V290" s="7">
        <v>44839</v>
      </c>
      <c r="W290" s="7" t="s">
        <v>3811</v>
      </c>
      <c r="X290" s="7">
        <v>45088</v>
      </c>
      <c r="Y290" s="5" t="s">
        <v>4046</v>
      </c>
      <c r="Z290" s="5" t="s">
        <v>3811</v>
      </c>
      <c r="AA290" s="6">
        <v>993</v>
      </c>
      <c r="AB290" s="7" t="s">
        <v>4511</v>
      </c>
      <c r="AC290" s="7" t="str">
        <f>A290&amp;COUNTIF($A$2:A290,A290)</f>
        <v>110WZ204-50001</v>
      </c>
      <c r="AD290" s="7">
        <v>44718</v>
      </c>
      <c r="AE290" s="7" t="s">
        <v>3811</v>
      </c>
      <c r="AF290" s="7" t="s">
        <v>3811</v>
      </c>
      <c r="AG290" s="5">
        <v>154</v>
      </c>
      <c r="AH290" s="5">
        <v>70</v>
      </c>
      <c r="AI290" s="5">
        <v>14</v>
      </c>
      <c r="AJ290" s="5">
        <v>1000</v>
      </c>
      <c r="AK290" s="5" t="str">
        <f t="shared" ca="1" si="4"/>
        <v>run complete</v>
      </c>
    </row>
    <row r="291" spans="1:37">
      <c r="A291" s="32" t="s">
        <v>3273</v>
      </c>
      <c r="B291" s="32">
        <v>7036</v>
      </c>
      <c r="C291" s="32" t="s">
        <v>3691</v>
      </c>
      <c r="D291" s="32" t="s">
        <v>3675</v>
      </c>
      <c r="E291" s="34">
        <v>1462</v>
      </c>
      <c r="F291" s="32" t="s">
        <v>3673</v>
      </c>
      <c r="G291" s="34">
        <v>1500</v>
      </c>
      <c r="H291" s="7">
        <v>44839</v>
      </c>
      <c r="I291" s="32" t="s">
        <v>3670</v>
      </c>
      <c r="J291" s="34">
        <v>1462</v>
      </c>
      <c r="L291" s="7">
        <v>45088</v>
      </c>
      <c r="N291" s="32">
        <v>3</v>
      </c>
      <c r="O291" s="36">
        <v>5.88</v>
      </c>
      <c r="Q291" s="5" t="s">
        <v>3674</v>
      </c>
      <c r="R291" s="5" t="s">
        <v>4431</v>
      </c>
      <c r="S291" s="6">
        <v>1462</v>
      </c>
      <c r="T291" s="6">
        <v>1462</v>
      </c>
      <c r="U291" s="6">
        <v>1462</v>
      </c>
      <c r="V291" s="7">
        <v>44839</v>
      </c>
      <c r="W291" s="7" t="s">
        <v>3811</v>
      </c>
      <c r="X291" s="7">
        <v>45088</v>
      </c>
      <c r="Y291" s="5" t="s">
        <v>4046</v>
      </c>
      <c r="Z291" s="5" t="s">
        <v>3811</v>
      </c>
      <c r="AA291" s="6">
        <v>1462</v>
      </c>
      <c r="AB291" s="7" t="s">
        <v>4512</v>
      </c>
      <c r="AC291" s="7" t="str">
        <f>A291&amp;COUNTIF($A$2:A291,A291)</f>
        <v>110WZ204-62001</v>
      </c>
      <c r="AD291" s="7">
        <v>44718</v>
      </c>
      <c r="AE291" s="7" t="s">
        <v>3811</v>
      </c>
      <c r="AF291" s="7" t="s">
        <v>3811</v>
      </c>
      <c r="AG291" s="5">
        <v>154</v>
      </c>
      <c r="AH291" s="5">
        <v>70</v>
      </c>
      <c r="AI291" s="5">
        <v>14</v>
      </c>
      <c r="AJ291" s="5">
        <v>1500</v>
      </c>
      <c r="AK291" s="5" t="str">
        <f t="shared" ca="1" si="4"/>
        <v>run complete</v>
      </c>
    </row>
    <row r="292" spans="1:37">
      <c r="A292" s="32" t="s">
        <v>3299</v>
      </c>
      <c r="B292" s="32">
        <v>6862</v>
      </c>
      <c r="C292" s="32" t="s">
        <v>3693</v>
      </c>
      <c r="E292" s="34">
        <v>3321</v>
      </c>
      <c r="F292" s="32" t="s">
        <v>3673</v>
      </c>
      <c r="G292" s="34">
        <v>5000</v>
      </c>
      <c r="H292" s="7">
        <v>44722</v>
      </c>
      <c r="I292" s="32" t="s">
        <v>3670</v>
      </c>
      <c r="L292" s="7">
        <v>44961</v>
      </c>
      <c r="N292" s="32">
        <v>3</v>
      </c>
      <c r="O292" s="36">
        <v>6.68</v>
      </c>
      <c r="P292" s="32" t="s">
        <v>3694</v>
      </c>
      <c r="Q292" s="5" t="s">
        <v>3674</v>
      </c>
      <c r="R292" s="5" t="s">
        <v>4474</v>
      </c>
      <c r="S292" s="6">
        <v>3321</v>
      </c>
      <c r="T292" s="6">
        <v>3321</v>
      </c>
      <c r="U292" s="6">
        <v>0</v>
      </c>
      <c r="V292" s="7">
        <v>44722</v>
      </c>
      <c r="W292" s="7" t="s">
        <v>3811</v>
      </c>
      <c r="X292" s="7">
        <v>44961</v>
      </c>
      <c r="Y292" s="5" t="s">
        <v>4046</v>
      </c>
      <c r="Z292" s="5" t="s">
        <v>3811</v>
      </c>
      <c r="AA292" s="6">
        <v>3321</v>
      </c>
      <c r="AB292" s="7" t="s">
        <v>4514</v>
      </c>
      <c r="AC292" s="7" t="str">
        <f>A292&amp;COUNTIF($A$2:A292,A292)</f>
        <v>110WZ588-50001</v>
      </c>
      <c r="AD292" s="7">
        <v>44480</v>
      </c>
      <c r="AE292" s="7" t="s">
        <v>3811</v>
      </c>
      <c r="AF292" s="7" t="s">
        <v>3811</v>
      </c>
      <c r="AG292" s="5">
        <v>154</v>
      </c>
      <c r="AH292" s="5">
        <v>70</v>
      </c>
      <c r="AI292" s="5">
        <v>14</v>
      </c>
      <c r="AJ292" s="5">
        <v>5000</v>
      </c>
      <c r="AK292" s="5" t="str">
        <f t="shared" ca="1" si="4"/>
        <v>run complete</v>
      </c>
    </row>
    <row r="293" spans="1:37">
      <c r="A293" s="32" t="s">
        <v>60</v>
      </c>
      <c r="B293" s="32">
        <v>7096</v>
      </c>
      <c r="C293" s="32" t="s">
        <v>3713</v>
      </c>
      <c r="G293" s="34">
        <v>5000</v>
      </c>
      <c r="H293" s="7">
        <v>44917</v>
      </c>
      <c r="N293" s="32">
        <v>3</v>
      </c>
      <c r="O293" s="36">
        <v>1.89</v>
      </c>
      <c r="Q293" s="5" t="s">
        <v>3705</v>
      </c>
      <c r="R293" s="5" t="s">
        <v>4052</v>
      </c>
      <c r="S293" s="6">
        <v>0</v>
      </c>
      <c r="T293" s="6">
        <v>0</v>
      </c>
      <c r="U293" s="6">
        <v>0</v>
      </c>
      <c r="V293" s="7">
        <v>44917</v>
      </c>
      <c r="W293" s="7" t="s">
        <v>3811</v>
      </c>
      <c r="X293" s="7" t="s">
        <v>3811</v>
      </c>
      <c r="Y293" s="5" t="s">
        <v>4050</v>
      </c>
      <c r="Z293" s="5" t="s">
        <v>3811</v>
      </c>
      <c r="AA293" s="6">
        <v>0</v>
      </c>
      <c r="AB293" s="7" t="s">
        <v>4053</v>
      </c>
      <c r="AC293" s="7" t="str">
        <f>A293&amp;COUNTIF($A$2:A293,A293)</f>
        <v>10000002-43002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</v>
      </c>
      <c r="AK293" s="5" t="str">
        <f t="shared" ca="1" si="4"/>
        <v>Past Due</v>
      </c>
    </row>
    <row r="294" spans="1:37">
      <c r="A294" s="32" t="s">
        <v>61</v>
      </c>
      <c r="B294" s="32">
        <v>7096</v>
      </c>
      <c r="C294" s="32" t="s">
        <v>3712</v>
      </c>
      <c r="G294" s="34">
        <v>50000</v>
      </c>
      <c r="H294" s="7">
        <v>44917</v>
      </c>
      <c r="N294" s="32">
        <v>3</v>
      </c>
      <c r="O294" s="36">
        <v>1.89</v>
      </c>
      <c r="Q294" s="5" t="s">
        <v>3705</v>
      </c>
      <c r="R294" s="5" t="s">
        <v>4052</v>
      </c>
      <c r="S294" s="6">
        <v>0</v>
      </c>
      <c r="T294" s="6">
        <v>0</v>
      </c>
      <c r="U294" s="6">
        <v>0</v>
      </c>
      <c r="V294" s="7">
        <v>44917</v>
      </c>
      <c r="W294" s="7" t="s">
        <v>3811</v>
      </c>
      <c r="X294" s="7" t="s">
        <v>3811</v>
      </c>
      <c r="Y294" s="5" t="s">
        <v>4050</v>
      </c>
      <c r="Z294" s="5" t="s">
        <v>3811</v>
      </c>
      <c r="AA294" s="6">
        <v>0</v>
      </c>
      <c r="AB294" s="7" t="s">
        <v>4054</v>
      </c>
      <c r="AC294" s="7" t="str">
        <f>A294&amp;COUNTIF($A$2:A294,A294)</f>
        <v>10000002-49751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50000</v>
      </c>
      <c r="AK294" s="5" t="str">
        <f t="shared" ca="1" si="4"/>
        <v>Past Due</v>
      </c>
    </row>
    <row r="295" spans="1:37">
      <c r="A295" s="32" t="s">
        <v>64</v>
      </c>
      <c r="B295" s="32">
        <v>7096</v>
      </c>
      <c r="C295" s="32" t="s">
        <v>3706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3705</v>
      </c>
      <c r="R295" s="5" t="s">
        <v>4052</v>
      </c>
      <c r="S295" s="6">
        <v>0</v>
      </c>
      <c r="T295" s="6">
        <v>0</v>
      </c>
      <c r="U295" s="6">
        <v>0</v>
      </c>
      <c r="V295" s="7">
        <v>44917</v>
      </c>
      <c r="W295" s="7" t="s">
        <v>3811</v>
      </c>
      <c r="X295" s="7" t="s">
        <v>3811</v>
      </c>
      <c r="Y295" s="5" t="s">
        <v>4050</v>
      </c>
      <c r="Z295" s="5" t="s">
        <v>3811</v>
      </c>
      <c r="AA295" s="6">
        <v>0</v>
      </c>
      <c r="AB295" s="7" t="s">
        <v>5933</v>
      </c>
      <c r="AC295" s="7" t="str">
        <f>A295&amp;COUNTIF($A$2:A295,A295)</f>
        <v>10000002-50002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t="shared" ca="1" si="4"/>
        <v>Past Due</v>
      </c>
    </row>
    <row r="296" spans="1:37">
      <c r="A296" s="32" t="s">
        <v>64</v>
      </c>
      <c r="B296" s="32">
        <v>7096</v>
      </c>
      <c r="C296" s="32" t="s">
        <v>3706</v>
      </c>
      <c r="G296" s="34">
        <v>40000</v>
      </c>
      <c r="H296" s="7">
        <v>44917</v>
      </c>
      <c r="N296" s="32">
        <v>3</v>
      </c>
      <c r="O296" s="36">
        <v>1.89</v>
      </c>
      <c r="Q296" s="5" t="s">
        <v>3705</v>
      </c>
      <c r="R296" s="5" t="s">
        <v>4052</v>
      </c>
      <c r="S296" s="6">
        <v>0</v>
      </c>
      <c r="T296" s="6">
        <v>0</v>
      </c>
      <c r="U296" s="6">
        <v>0</v>
      </c>
      <c r="V296" s="7">
        <v>44917</v>
      </c>
      <c r="W296" s="7" t="s">
        <v>3811</v>
      </c>
      <c r="X296" s="7" t="s">
        <v>3811</v>
      </c>
      <c r="Y296" s="5" t="s">
        <v>4050</v>
      </c>
      <c r="Z296" s="5" t="s">
        <v>3811</v>
      </c>
      <c r="AA296" s="6">
        <v>0</v>
      </c>
      <c r="AB296" s="7" t="s">
        <v>5933</v>
      </c>
      <c r="AC296" s="7" t="str">
        <f>A296&amp;COUNTIF($A$2:A296,A296)</f>
        <v>10000002-50003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40000</v>
      </c>
      <c r="AK296" s="5" t="str">
        <f t="shared" ca="1" si="4"/>
        <v>Past Due</v>
      </c>
    </row>
    <row r="297" spans="1:37">
      <c r="A297" s="32" t="s">
        <v>65</v>
      </c>
      <c r="B297" s="32">
        <v>7096</v>
      </c>
      <c r="C297" s="32" t="s">
        <v>3707</v>
      </c>
      <c r="G297" s="34">
        <v>55000</v>
      </c>
      <c r="H297" s="7">
        <v>44917</v>
      </c>
      <c r="N297" s="32">
        <v>3</v>
      </c>
      <c r="O297" s="36">
        <v>1.89</v>
      </c>
      <c r="Q297" s="5" t="s">
        <v>3705</v>
      </c>
      <c r="R297" s="5" t="s">
        <v>4052</v>
      </c>
      <c r="S297" s="6">
        <v>0</v>
      </c>
      <c r="T297" s="6">
        <v>0</v>
      </c>
      <c r="U297" s="6">
        <v>0</v>
      </c>
      <c r="V297" s="7">
        <v>44917</v>
      </c>
      <c r="W297" s="7" t="s">
        <v>3811</v>
      </c>
      <c r="X297" s="7" t="s">
        <v>3811</v>
      </c>
      <c r="Y297" s="5" t="s">
        <v>4050</v>
      </c>
      <c r="Z297" s="5" t="s">
        <v>3811</v>
      </c>
      <c r="AA297" s="6">
        <v>0</v>
      </c>
      <c r="AB297" s="7" t="s">
        <v>4057</v>
      </c>
      <c r="AC297" s="7" t="str">
        <f>A297&amp;COUNTIF($A$2:A297,A297)</f>
        <v>10000002-62002</v>
      </c>
      <c r="AD297" s="7">
        <v>44778</v>
      </c>
      <c r="AE297" s="7">
        <v>44917</v>
      </c>
      <c r="AF297" s="7">
        <v>44966</v>
      </c>
      <c r="AG297" s="5">
        <v>84</v>
      </c>
      <c r="AH297" s="5">
        <v>49</v>
      </c>
      <c r="AI297" s="5">
        <v>14</v>
      </c>
      <c r="AJ297" s="5">
        <v>55000</v>
      </c>
      <c r="AK297" s="5" t="str">
        <f t="shared" ca="1" si="4"/>
        <v>Past Due</v>
      </c>
    </row>
    <row r="298" spans="1:37">
      <c r="A298" s="32" t="s">
        <v>83</v>
      </c>
      <c r="B298" s="32" t="s">
        <v>6415</v>
      </c>
      <c r="C298" s="32" t="s">
        <v>82</v>
      </c>
      <c r="D298" s="32" t="s">
        <v>3811</v>
      </c>
      <c r="E298" s="34" t="s">
        <v>3538</v>
      </c>
      <c r="F298" s="32" t="s">
        <v>3811</v>
      </c>
      <c r="G298" s="34" t="s">
        <v>3824</v>
      </c>
      <c r="H298" s="7" t="s">
        <v>6084</v>
      </c>
      <c r="I298" s="32" t="s">
        <v>3811</v>
      </c>
      <c r="J298" s="34" t="s">
        <v>3811</v>
      </c>
      <c r="K298" s="7" t="s">
        <v>3811</v>
      </c>
      <c r="L298" s="7" t="s">
        <v>6416</v>
      </c>
      <c r="M298" s="34" t="s">
        <v>3538</v>
      </c>
      <c r="N298" s="32" t="s">
        <v>3539</v>
      </c>
      <c r="O298" s="36">
        <v>4.45</v>
      </c>
      <c r="P298" s="32" t="s">
        <v>3811</v>
      </c>
      <c r="Q298" s="5" t="s">
        <v>3813</v>
      </c>
      <c r="R298" s="5" t="s">
        <v>6415</v>
      </c>
      <c r="S298" s="6">
        <v>0</v>
      </c>
      <c r="T298" s="6">
        <v>0</v>
      </c>
      <c r="U298" s="6">
        <v>0</v>
      </c>
      <c r="V298" s="7">
        <v>44949</v>
      </c>
      <c r="W298" s="7" t="s">
        <v>3811</v>
      </c>
      <c r="X298" s="7">
        <v>45085</v>
      </c>
      <c r="Y298" s="5" t="s">
        <v>4050</v>
      </c>
      <c r="Z298" s="5" t="s">
        <v>3811</v>
      </c>
      <c r="AA298" s="6">
        <v>0</v>
      </c>
      <c r="AB298" s="7" t="s">
        <v>6417</v>
      </c>
      <c r="AC298" s="7" t="str">
        <f>A298&amp;COUNTIF($A$2:A298,A298)</f>
        <v>10000010-43001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1500</v>
      </c>
      <c r="AK298" s="5" t="str">
        <f t="shared" ca="1" si="4"/>
        <v>within range</v>
      </c>
    </row>
    <row r="299" spans="1:37">
      <c r="A299" s="32" t="s">
        <v>87</v>
      </c>
      <c r="B299" s="32" t="s">
        <v>6415</v>
      </c>
      <c r="C299" s="32" t="s">
        <v>82</v>
      </c>
      <c r="D299" s="32" t="s">
        <v>3811</v>
      </c>
      <c r="E299" s="34" t="s">
        <v>3538</v>
      </c>
      <c r="F299" s="32" t="s">
        <v>3811</v>
      </c>
      <c r="G299" s="34" t="s">
        <v>3580</v>
      </c>
      <c r="H299" s="7" t="s">
        <v>6084</v>
      </c>
      <c r="I299" s="32" t="s">
        <v>3811</v>
      </c>
      <c r="J299" s="34" t="s">
        <v>3811</v>
      </c>
      <c r="K299" s="7" t="s">
        <v>3811</v>
      </c>
      <c r="L299" s="7" t="s">
        <v>6416</v>
      </c>
      <c r="M299" s="34" t="s">
        <v>3538</v>
      </c>
      <c r="N299" s="32" t="s">
        <v>3539</v>
      </c>
      <c r="O299" s="36">
        <v>4.45</v>
      </c>
      <c r="P299" s="32" t="s">
        <v>3811</v>
      </c>
      <c r="Q299" s="5" t="s">
        <v>3813</v>
      </c>
      <c r="R299" s="5" t="s">
        <v>6415</v>
      </c>
      <c r="S299" s="6">
        <v>0</v>
      </c>
      <c r="T299" s="6">
        <v>0</v>
      </c>
      <c r="U299" s="6">
        <v>0</v>
      </c>
      <c r="V299" s="7">
        <v>44949</v>
      </c>
      <c r="W299" s="7" t="s">
        <v>3811</v>
      </c>
      <c r="X299" s="7">
        <v>45085</v>
      </c>
      <c r="Y299" s="5" t="s">
        <v>4050</v>
      </c>
      <c r="Z299" s="5" t="s">
        <v>3811</v>
      </c>
      <c r="AA299" s="6">
        <v>0</v>
      </c>
      <c r="AB299" s="7" t="s">
        <v>6418</v>
      </c>
      <c r="AC299" s="7" t="str">
        <f>A299&amp;COUNTIF($A$2:A299,A299)</f>
        <v>10000010-62002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2000</v>
      </c>
      <c r="AK299" s="5" t="str">
        <f t="shared" ca="1" si="4"/>
        <v>within range</v>
      </c>
    </row>
    <row r="300" spans="1:37">
      <c r="A300" s="32" t="s">
        <v>92</v>
      </c>
      <c r="B300" s="32" t="s">
        <v>6415</v>
      </c>
      <c r="C300" s="32" t="s">
        <v>93</v>
      </c>
      <c r="D300" s="32" t="s">
        <v>3811</v>
      </c>
      <c r="E300" s="34" t="s">
        <v>3538</v>
      </c>
      <c r="F300" s="32" t="s">
        <v>3811</v>
      </c>
      <c r="G300" s="34" t="s">
        <v>6419</v>
      </c>
      <c r="H300" s="7" t="s">
        <v>6084</v>
      </c>
      <c r="I300" s="32" t="s">
        <v>3811</v>
      </c>
      <c r="J300" s="34" t="s">
        <v>3811</v>
      </c>
      <c r="K300" s="7" t="s">
        <v>3811</v>
      </c>
      <c r="L300" s="7" t="s">
        <v>6416</v>
      </c>
      <c r="M300" s="34" t="s">
        <v>3538</v>
      </c>
      <c r="N300" s="32" t="s">
        <v>3539</v>
      </c>
      <c r="O300" s="36">
        <v>5.62</v>
      </c>
      <c r="P300" s="32" t="s">
        <v>3811</v>
      </c>
      <c r="Q300" s="5" t="s">
        <v>3813</v>
      </c>
      <c r="R300" s="5" t="s">
        <v>6415</v>
      </c>
      <c r="S300" s="6">
        <v>0</v>
      </c>
      <c r="T300" s="6">
        <v>0</v>
      </c>
      <c r="U300" s="6">
        <v>0</v>
      </c>
      <c r="V300" s="7">
        <v>44949</v>
      </c>
      <c r="W300" s="7" t="s">
        <v>3811</v>
      </c>
      <c r="X300" s="7">
        <v>45085</v>
      </c>
      <c r="Y300" s="5" t="s">
        <v>4050</v>
      </c>
      <c r="Z300" s="5" t="s">
        <v>3811</v>
      </c>
      <c r="AA300" s="6">
        <v>0</v>
      </c>
      <c r="AB300" s="7" t="s">
        <v>6420</v>
      </c>
      <c r="AC300" s="7" t="str">
        <f>A300&amp;COUNTIF($A$2:A300,A300)</f>
        <v>10000013-37001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1300</v>
      </c>
      <c r="AK300" s="5" t="str">
        <f t="shared" ca="1" si="4"/>
        <v>within range</v>
      </c>
    </row>
    <row r="301" spans="1:37">
      <c r="A301" s="32" t="s">
        <v>94</v>
      </c>
      <c r="B301" s="32" t="s">
        <v>6415</v>
      </c>
      <c r="C301" s="32" t="s">
        <v>93</v>
      </c>
      <c r="D301" s="32" t="s">
        <v>3811</v>
      </c>
      <c r="E301" s="34" t="s">
        <v>3538</v>
      </c>
      <c r="F301" s="32" t="s">
        <v>3811</v>
      </c>
      <c r="G301" s="34" t="s">
        <v>6087</v>
      </c>
      <c r="H301" s="7" t="s">
        <v>6084</v>
      </c>
      <c r="I301" s="32" t="s">
        <v>3811</v>
      </c>
      <c r="J301" s="34" t="s">
        <v>3811</v>
      </c>
      <c r="K301" s="7" t="s">
        <v>3811</v>
      </c>
      <c r="L301" s="7" t="s">
        <v>6416</v>
      </c>
      <c r="M301" s="34" t="s">
        <v>3538</v>
      </c>
      <c r="N301" s="32" t="s">
        <v>3539</v>
      </c>
      <c r="O301" s="36">
        <v>5.62</v>
      </c>
      <c r="P301" s="32" t="s">
        <v>3811</v>
      </c>
      <c r="Q301" s="5" t="s">
        <v>3813</v>
      </c>
      <c r="R301" s="5" t="s">
        <v>6415</v>
      </c>
      <c r="S301" s="6">
        <v>0</v>
      </c>
      <c r="T301" s="6">
        <v>0</v>
      </c>
      <c r="U301" s="6">
        <v>0</v>
      </c>
      <c r="V301" s="7">
        <v>44949</v>
      </c>
      <c r="W301" s="7" t="s">
        <v>3811</v>
      </c>
      <c r="X301" s="7">
        <v>45085</v>
      </c>
      <c r="Y301" s="5" t="s">
        <v>4050</v>
      </c>
      <c r="Z301" s="5" t="s">
        <v>3811</v>
      </c>
      <c r="AA301" s="6">
        <v>0</v>
      </c>
      <c r="AB301" s="7" t="s">
        <v>6421</v>
      </c>
      <c r="AC301" s="7" t="str">
        <f>A301&amp;COUNTIF($A$2:A301,A301)</f>
        <v>10000013-50002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1200</v>
      </c>
      <c r="AK301" s="5" t="str">
        <f t="shared" ca="1" si="4"/>
        <v>within range</v>
      </c>
    </row>
    <row r="302" spans="1:37">
      <c r="A302" s="32" t="s">
        <v>95</v>
      </c>
      <c r="B302" s="32" t="s">
        <v>6415</v>
      </c>
      <c r="C302" s="32" t="s">
        <v>93</v>
      </c>
      <c r="D302" s="32" t="s">
        <v>3811</v>
      </c>
      <c r="E302" s="34" t="s">
        <v>3538</v>
      </c>
      <c r="F302" s="32" t="s">
        <v>3811</v>
      </c>
      <c r="G302" s="34" t="s">
        <v>3823</v>
      </c>
      <c r="H302" s="7" t="s">
        <v>6084</v>
      </c>
      <c r="I302" s="32" t="s">
        <v>3811</v>
      </c>
      <c r="J302" s="34" t="s">
        <v>3811</v>
      </c>
      <c r="K302" s="7" t="s">
        <v>3811</v>
      </c>
      <c r="L302" s="7" t="s">
        <v>6416</v>
      </c>
      <c r="M302" s="34" t="s">
        <v>3538</v>
      </c>
      <c r="N302" s="32" t="s">
        <v>3539</v>
      </c>
      <c r="O302" s="36">
        <v>5.62</v>
      </c>
      <c r="P302" s="32" t="s">
        <v>3811</v>
      </c>
      <c r="Q302" s="5" t="s">
        <v>3813</v>
      </c>
      <c r="R302" s="5" t="s">
        <v>6415</v>
      </c>
      <c r="S302" s="6">
        <v>0</v>
      </c>
      <c r="T302" s="6">
        <v>0</v>
      </c>
      <c r="U302" s="6">
        <v>0</v>
      </c>
      <c r="V302" s="7">
        <v>44949</v>
      </c>
      <c r="W302" s="7" t="s">
        <v>3811</v>
      </c>
      <c r="X302" s="7">
        <v>45085</v>
      </c>
      <c r="Y302" s="5" t="s">
        <v>4050</v>
      </c>
      <c r="Z302" s="5" t="s">
        <v>3811</v>
      </c>
      <c r="AA302" s="6">
        <v>0</v>
      </c>
      <c r="AB302" s="7" t="s">
        <v>6422</v>
      </c>
      <c r="AC302" s="7" t="str">
        <f>A302&amp;COUNTIF($A$2:A302,A302)</f>
        <v>10000013-62002</v>
      </c>
      <c r="AD302" s="7">
        <v>44881</v>
      </c>
      <c r="AE302" s="7">
        <v>44949</v>
      </c>
      <c r="AF302" s="7">
        <v>44956</v>
      </c>
      <c r="AG302" s="5">
        <v>70</v>
      </c>
      <c r="AH302" s="5">
        <v>7</v>
      </c>
      <c r="AI302" s="5">
        <v>14</v>
      </c>
      <c r="AJ302" s="5">
        <v>1000</v>
      </c>
      <c r="AK302" s="5" t="str">
        <f t="shared" ca="1" si="4"/>
        <v>within range</v>
      </c>
    </row>
    <row r="303" spans="1:37">
      <c r="A303" s="32" t="s">
        <v>102</v>
      </c>
      <c r="B303" s="32" t="s">
        <v>7668</v>
      </c>
      <c r="C303" s="32" t="s">
        <v>7669</v>
      </c>
      <c r="D303" s="32" t="s">
        <v>3811</v>
      </c>
      <c r="E303" s="34" t="s">
        <v>3811</v>
      </c>
      <c r="F303" s="32" t="s">
        <v>3811</v>
      </c>
      <c r="G303" s="34">
        <v>2500</v>
      </c>
      <c r="H303" s="7">
        <v>44922</v>
      </c>
      <c r="I303" s="32" t="s">
        <v>3811</v>
      </c>
      <c r="J303" s="34" t="s">
        <v>3811</v>
      </c>
      <c r="K303" s="7" t="s">
        <v>3811</v>
      </c>
      <c r="L303" s="7" t="s">
        <v>6172</v>
      </c>
      <c r="M303" s="34" t="s">
        <v>3811</v>
      </c>
      <c r="N303" s="32" t="s">
        <v>3543</v>
      </c>
      <c r="O303" s="36">
        <v>3.89</v>
      </c>
      <c r="Q303" s="5" t="s">
        <v>3927</v>
      </c>
      <c r="R303" s="5" t="s">
        <v>7668</v>
      </c>
      <c r="S303" s="6">
        <v>0</v>
      </c>
      <c r="T303" s="6">
        <v>0</v>
      </c>
      <c r="U303" s="6">
        <v>0</v>
      </c>
      <c r="V303" s="7">
        <v>44922</v>
      </c>
      <c r="W303" s="7" t="s">
        <v>3811</v>
      </c>
      <c r="X303" s="7">
        <v>44989</v>
      </c>
      <c r="Y303" s="5" t="s">
        <v>4050</v>
      </c>
      <c r="Z303" s="5" t="s">
        <v>3811</v>
      </c>
      <c r="AA303" s="6">
        <v>0</v>
      </c>
      <c r="AB303" s="7" t="s">
        <v>7670</v>
      </c>
      <c r="AC303" s="7" t="str">
        <f>A303&amp;COUNTIF($A$2:A303,A303)</f>
        <v>10000020-62001</v>
      </c>
      <c r="AD303" s="7">
        <v>44908</v>
      </c>
      <c r="AE303" s="7">
        <v>44922</v>
      </c>
      <c r="AF303" s="7">
        <v>44929</v>
      </c>
      <c r="AG303" s="5">
        <v>42</v>
      </c>
      <c r="AH303" s="5">
        <v>7</v>
      </c>
      <c r="AI303" s="5">
        <v>14</v>
      </c>
      <c r="AJ303" s="5">
        <v>2500</v>
      </c>
      <c r="AK303" s="5" t="str">
        <f t="shared" ca="1" si="4"/>
        <v>within range</v>
      </c>
    </row>
    <row r="304" spans="1:37">
      <c r="A304" s="32" t="s">
        <v>116</v>
      </c>
      <c r="B304" s="32" t="s">
        <v>5349</v>
      </c>
      <c r="C304" s="32" t="s">
        <v>5435</v>
      </c>
      <c r="D304" s="32" t="s">
        <v>3811</v>
      </c>
      <c r="E304" s="34" t="s">
        <v>3811</v>
      </c>
      <c r="F304" s="32" t="s">
        <v>3933</v>
      </c>
      <c r="G304" s="34">
        <v>8000</v>
      </c>
      <c r="H304" s="7" t="s">
        <v>5562</v>
      </c>
      <c r="I304" s="32" t="s">
        <v>3537</v>
      </c>
      <c r="J304" s="34">
        <v>7641.22200092</v>
      </c>
      <c r="K304" s="7" t="s">
        <v>3811</v>
      </c>
      <c r="L304" s="7" t="s">
        <v>5563</v>
      </c>
      <c r="M304" s="34" t="s">
        <v>3811</v>
      </c>
      <c r="N304" s="32" t="s">
        <v>3543</v>
      </c>
      <c r="O304" s="36">
        <v>2.67</v>
      </c>
      <c r="Q304" s="5" t="s">
        <v>3927</v>
      </c>
      <c r="R304" s="5" t="s">
        <v>5349</v>
      </c>
      <c r="S304" s="6">
        <v>0</v>
      </c>
      <c r="T304" s="6">
        <v>0</v>
      </c>
      <c r="U304" s="6">
        <v>7641</v>
      </c>
      <c r="V304" s="7">
        <v>44830</v>
      </c>
      <c r="W304" s="7" t="s">
        <v>3811</v>
      </c>
      <c r="X304" s="7">
        <v>44923</v>
      </c>
      <c r="Y304" s="5" t="s">
        <v>4050</v>
      </c>
      <c r="Z304" s="5" t="s">
        <v>3811</v>
      </c>
      <c r="AA304" s="6">
        <v>0</v>
      </c>
      <c r="AB304" s="7" t="s">
        <v>5372</v>
      </c>
      <c r="AC304" s="7" t="str">
        <f>A304&amp;COUNTIF($A$2:A304,A304)</f>
        <v>10000098-50002</v>
      </c>
      <c r="AD304" s="7">
        <v>44796</v>
      </c>
      <c r="AE304" s="7">
        <v>44830</v>
      </c>
      <c r="AF304" s="7">
        <v>44837</v>
      </c>
      <c r="AG304" s="5">
        <v>42</v>
      </c>
      <c r="AH304" s="5">
        <v>7</v>
      </c>
      <c r="AI304" s="5">
        <v>14</v>
      </c>
      <c r="AJ304" s="5">
        <v>8000</v>
      </c>
      <c r="AK304" s="5" t="str">
        <f t="shared" ca="1" si="4"/>
        <v>run complete</v>
      </c>
    </row>
    <row r="305" spans="1:37">
      <c r="A305" s="32" t="s">
        <v>116</v>
      </c>
      <c r="B305" s="32" t="s">
        <v>3929</v>
      </c>
      <c r="C305" s="32" t="s">
        <v>5435</v>
      </c>
      <c r="D305" s="32" t="s">
        <v>3811</v>
      </c>
      <c r="E305" s="34" t="s">
        <v>3811</v>
      </c>
      <c r="F305" s="32" t="s">
        <v>3811</v>
      </c>
      <c r="G305" s="34">
        <v>44000</v>
      </c>
      <c r="H305" s="7" t="s">
        <v>5951</v>
      </c>
      <c r="I305" s="32" t="s">
        <v>3811</v>
      </c>
      <c r="J305" s="34" t="s">
        <v>3811</v>
      </c>
      <c r="K305" s="7" t="s">
        <v>3811</v>
      </c>
      <c r="L305" s="7" t="s">
        <v>7600</v>
      </c>
      <c r="M305" s="34" t="s">
        <v>3811</v>
      </c>
      <c r="N305" s="32" t="s">
        <v>3543</v>
      </c>
      <c r="O305" s="36" t="s">
        <v>3811</v>
      </c>
      <c r="Q305" s="5" t="s">
        <v>3927</v>
      </c>
      <c r="R305" s="5" t="s">
        <v>3929</v>
      </c>
      <c r="S305" s="6">
        <v>0</v>
      </c>
      <c r="T305" s="6">
        <v>0</v>
      </c>
      <c r="U305" s="6">
        <v>0</v>
      </c>
      <c r="V305" s="7">
        <v>44974</v>
      </c>
      <c r="W305" s="7" t="s">
        <v>3811</v>
      </c>
      <c r="X305" s="7">
        <v>45067</v>
      </c>
      <c r="Y305" s="5" t="s">
        <v>4050</v>
      </c>
      <c r="Z305" s="5" t="s">
        <v>3811</v>
      </c>
      <c r="AA305" s="6">
        <v>0</v>
      </c>
      <c r="AB305" s="7" t="s">
        <v>5934</v>
      </c>
      <c r="AC305" s="7" t="str">
        <f>A305&amp;COUNTIF($A$2:A305,A305)</f>
        <v>10000098-50003</v>
      </c>
      <c r="AD305" s="7" t="s">
        <v>4099</v>
      </c>
      <c r="AE305" s="7">
        <v>44974</v>
      </c>
      <c r="AF305" s="7">
        <v>44981</v>
      </c>
      <c r="AG305" s="5">
        <v>42</v>
      </c>
      <c r="AH305" s="5">
        <v>7</v>
      </c>
      <c r="AI305" s="5">
        <v>14</v>
      </c>
      <c r="AJ305" s="5">
        <v>44000</v>
      </c>
      <c r="AK305" s="5" t="str">
        <f t="shared" ca="1" si="4"/>
        <v>within range</v>
      </c>
    </row>
    <row r="306" spans="1:37">
      <c r="A306" s="32" t="s">
        <v>117</v>
      </c>
      <c r="B306" s="32" t="s">
        <v>5349</v>
      </c>
      <c r="C306" s="32" t="s">
        <v>5435</v>
      </c>
      <c r="D306" s="32" t="s">
        <v>3811</v>
      </c>
      <c r="E306" s="34" t="s">
        <v>3811</v>
      </c>
      <c r="F306" s="32" t="s">
        <v>3933</v>
      </c>
      <c r="G306" s="34">
        <v>3000</v>
      </c>
      <c r="H306" s="7" t="s">
        <v>5436</v>
      </c>
      <c r="I306" s="32" t="s">
        <v>3537</v>
      </c>
      <c r="J306" s="34">
        <v>3079.8578001400001</v>
      </c>
      <c r="K306" s="7" t="s">
        <v>3811</v>
      </c>
      <c r="L306" s="7" t="s">
        <v>5437</v>
      </c>
      <c r="M306" s="34" t="s">
        <v>3811</v>
      </c>
      <c r="N306" s="32" t="s">
        <v>3543</v>
      </c>
      <c r="O306" s="36">
        <v>2.67</v>
      </c>
      <c r="Q306" s="5" t="s">
        <v>3927</v>
      </c>
      <c r="R306" s="5" t="s">
        <v>5349</v>
      </c>
      <c r="S306" s="6">
        <v>0</v>
      </c>
      <c r="T306" s="6">
        <v>0</v>
      </c>
      <c r="U306" s="6">
        <v>3080</v>
      </c>
      <c r="V306" s="7">
        <v>44859</v>
      </c>
      <c r="W306" s="7" t="s">
        <v>3811</v>
      </c>
      <c r="X306" s="7">
        <v>44952</v>
      </c>
      <c r="Y306" s="5" t="s">
        <v>4050</v>
      </c>
      <c r="Z306" s="5" t="s">
        <v>3811</v>
      </c>
      <c r="AA306" s="6">
        <v>0</v>
      </c>
      <c r="AB306" s="7" t="s">
        <v>5373</v>
      </c>
      <c r="AC306" s="7" t="str">
        <f>A306&amp;COUNTIF($A$2:A306,A306)</f>
        <v>10000098-62002</v>
      </c>
      <c r="AD306" s="7">
        <v>44796</v>
      </c>
      <c r="AE306" s="7">
        <v>44859</v>
      </c>
      <c r="AF306" s="7">
        <v>44866</v>
      </c>
      <c r="AG306" s="5">
        <v>42</v>
      </c>
      <c r="AH306" s="5">
        <v>7</v>
      </c>
      <c r="AI306" s="5">
        <v>14</v>
      </c>
      <c r="AJ306" s="5">
        <v>3000</v>
      </c>
      <c r="AK306" s="5" t="str">
        <f t="shared" ca="1" si="4"/>
        <v>run complete</v>
      </c>
    </row>
    <row r="307" spans="1:37">
      <c r="A307" s="32" t="s">
        <v>124</v>
      </c>
      <c r="B307" s="32" t="s">
        <v>3832</v>
      </c>
      <c r="C307" s="32" t="s">
        <v>3833</v>
      </c>
      <c r="D307" s="32" t="s">
        <v>3811</v>
      </c>
      <c r="E307" s="34" t="s">
        <v>3538</v>
      </c>
      <c r="F307" s="32" t="s">
        <v>3811</v>
      </c>
      <c r="G307" s="34" t="s">
        <v>3829</v>
      </c>
      <c r="H307" s="7" t="s">
        <v>6423</v>
      </c>
      <c r="I307" s="32" t="s">
        <v>3811</v>
      </c>
      <c r="J307" s="34" t="s">
        <v>3811</v>
      </c>
      <c r="K307" s="7" t="s">
        <v>3811</v>
      </c>
      <c r="L307" s="7" t="s">
        <v>6424</v>
      </c>
      <c r="M307" s="34" t="s">
        <v>3538</v>
      </c>
      <c r="N307" s="32" t="s">
        <v>3539</v>
      </c>
      <c r="O307" s="36">
        <v>4.68</v>
      </c>
      <c r="P307" s="32" t="s">
        <v>3811</v>
      </c>
      <c r="Q307" s="5" t="s">
        <v>3813</v>
      </c>
      <c r="R307" s="5" t="s">
        <v>3832</v>
      </c>
      <c r="S307" s="6">
        <v>0</v>
      </c>
      <c r="T307" s="6">
        <v>0</v>
      </c>
      <c r="U307" s="6">
        <v>0</v>
      </c>
      <c r="V307" s="7">
        <v>44977</v>
      </c>
      <c r="W307" s="7" t="s">
        <v>3811</v>
      </c>
      <c r="X307" s="7">
        <v>45112</v>
      </c>
      <c r="Y307" s="5" t="s">
        <v>4050</v>
      </c>
      <c r="Z307" s="5" t="s">
        <v>3811</v>
      </c>
      <c r="AA307" s="6">
        <v>0</v>
      </c>
      <c r="AB307" s="7" t="s">
        <v>4071</v>
      </c>
      <c r="AC307" s="7" t="str">
        <f>A307&amp;COUNTIF($A$2:A307,A307)</f>
        <v>100000C4-50001</v>
      </c>
      <c r="AD307" s="7">
        <v>44776</v>
      </c>
      <c r="AE307" s="7">
        <v>44977</v>
      </c>
      <c r="AF307" s="7">
        <v>44984</v>
      </c>
      <c r="AG307" s="5">
        <v>70</v>
      </c>
      <c r="AH307" s="5">
        <v>7</v>
      </c>
      <c r="AI307" s="5">
        <v>14</v>
      </c>
      <c r="AJ307" s="5">
        <v>3500</v>
      </c>
      <c r="AK307" s="5" t="str">
        <f t="shared" ca="1" si="4"/>
        <v>within range</v>
      </c>
    </row>
    <row r="308" spans="1:37">
      <c r="A308" s="32" t="s">
        <v>163</v>
      </c>
      <c r="B308" s="32">
        <v>109995</v>
      </c>
      <c r="C308" s="32" t="s">
        <v>4018</v>
      </c>
      <c r="G308" s="34">
        <v>5000</v>
      </c>
      <c r="N308" s="32">
        <v>3</v>
      </c>
      <c r="O308" s="36">
        <v>2.74</v>
      </c>
      <c r="P308" s="32" t="s">
        <v>6528</v>
      </c>
      <c r="Q308" s="5" t="s">
        <v>4019</v>
      </c>
      <c r="R308" s="5" t="s">
        <v>4075</v>
      </c>
      <c r="S308" s="6">
        <v>0</v>
      </c>
      <c r="T308" s="6">
        <v>0</v>
      </c>
      <c r="U308" s="6">
        <v>0</v>
      </c>
      <c r="V308" s="7" t="s">
        <v>3811</v>
      </c>
      <c r="W308" s="7" t="s">
        <v>3811</v>
      </c>
      <c r="X308" s="7" t="s">
        <v>3811</v>
      </c>
      <c r="Y308" s="5" t="s">
        <v>4050</v>
      </c>
      <c r="Z308" s="5" t="s">
        <v>3811</v>
      </c>
      <c r="AA308" s="6">
        <v>0</v>
      </c>
      <c r="AB308" s="7" t="s">
        <v>4076</v>
      </c>
      <c r="AC308" s="7" t="str">
        <f>A308&amp;COUNTIF($A$2:A308,A308)</f>
        <v>10000301-62001</v>
      </c>
      <c r="AD308" s="7">
        <v>44734</v>
      </c>
      <c r="AE308" s="7">
        <v>44734</v>
      </c>
      <c r="AF308" s="7">
        <v>44804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t="shared" ca="1" si="4"/>
        <v>within range</v>
      </c>
    </row>
    <row r="309" spans="1:37">
      <c r="A309" s="32" t="s">
        <v>168</v>
      </c>
      <c r="B309" s="32">
        <v>110773</v>
      </c>
      <c r="C309" s="32" t="s">
        <v>4022</v>
      </c>
      <c r="G309" s="34">
        <v>5000</v>
      </c>
      <c r="H309" s="7">
        <v>44915</v>
      </c>
      <c r="N309" s="32">
        <v>3</v>
      </c>
      <c r="O309" s="36">
        <v>4.1500000000000004</v>
      </c>
      <c r="P309" s="32" t="s">
        <v>6529</v>
      </c>
      <c r="Q309" s="5" t="s">
        <v>4019</v>
      </c>
      <c r="R309" s="5" t="s">
        <v>6040</v>
      </c>
      <c r="S309" s="6">
        <v>0</v>
      </c>
      <c r="T309" s="6">
        <v>0</v>
      </c>
      <c r="U309" s="6">
        <v>0</v>
      </c>
      <c r="V309" s="7">
        <v>44915</v>
      </c>
      <c r="W309" s="7" t="s">
        <v>3811</v>
      </c>
      <c r="X309" s="7" t="s">
        <v>3811</v>
      </c>
      <c r="Y309" s="5" t="s">
        <v>4050</v>
      </c>
      <c r="Z309" s="5" t="s">
        <v>3811</v>
      </c>
      <c r="AA309" s="6">
        <v>0</v>
      </c>
      <c r="AB309" s="7" t="s">
        <v>7601</v>
      </c>
      <c r="AC309" s="7" t="str">
        <f>A309&amp;COUNTIF($A$2:A309,A309)</f>
        <v>10000302-50001</v>
      </c>
      <c r="AD309" s="7">
        <v>44833</v>
      </c>
      <c r="AE309" s="7">
        <v>44915</v>
      </c>
      <c r="AF309" s="7">
        <v>44929</v>
      </c>
      <c r="AG309" s="5">
        <v>70</v>
      </c>
      <c r="AH309" s="5">
        <v>14</v>
      </c>
      <c r="AI309" s="5">
        <v>14</v>
      </c>
      <c r="AJ309" s="5">
        <v>5000</v>
      </c>
      <c r="AK309" s="5" t="str">
        <f t="shared" ca="1" si="4"/>
        <v>Past Due</v>
      </c>
    </row>
    <row r="310" spans="1:37">
      <c r="A310" s="32" t="s">
        <v>178</v>
      </c>
      <c r="B310" s="32">
        <v>109506</v>
      </c>
      <c r="C310" s="32" t="s">
        <v>4023</v>
      </c>
      <c r="G310" s="34">
        <v>8000</v>
      </c>
      <c r="N310" s="32">
        <v>3</v>
      </c>
      <c r="O310" s="36">
        <v>3.58</v>
      </c>
      <c r="P310" s="32" t="s">
        <v>6530</v>
      </c>
      <c r="Q310" s="5" t="s">
        <v>4019</v>
      </c>
      <c r="R310" s="5" t="s">
        <v>4077</v>
      </c>
      <c r="S310" s="6">
        <v>0</v>
      </c>
      <c r="T310" s="6">
        <v>0</v>
      </c>
      <c r="U310" s="6">
        <v>0</v>
      </c>
      <c r="V310" s="7" t="s">
        <v>3811</v>
      </c>
      <c r="W310" s="7" t="s">
        <v>3811</v>
      </c>
      <c r="X310" s="7" t="s">
        <v>3811</v>
      </c>
      <c r="Y310" s="5" t="s">
        <v>4050</v>
      </c>
      <c r="Z310" s="5" t="s">
        <v>3811</v>
      </c>
      <c r="AA310" s="6">
        <v>0</v>
      </c>
      <c r="AB310" s="7" t="s">
        <v>5626</v>
      </c>
      <c r="AC310" s="7" t="str">
        <f>A310&amp;COUNTIF($A$2:A310,A310)</f>
        <v>10000305-50001</v>
      </c>
      <c r="AD310" s="7">
        <v>44676</v>
      </c>
      <c r="AE310" s="7">
        <v>44676</v>
      </c>
      <c r="AF310" s="7">
        <v>44746</v>
      </c>
      <c r="AG310" s="5">
        <v>70</v>
      </c>
      <c r="AH310" s="5">
        <v>14</v>
      </c>
      <c r="AI310" s="5">
        <v>14</v>
      </c>
      <c r="AJ310" s="5">
        <v>8000</v>
      </c>
      <c r="AK310" s="5" t="str">
        <f t="shared" ca="1" si="4"/>
        <v>within range</v>
      </c>
    </row>
    <row r="311" spans="1:37">
      <c r="A311" s="32" t="s">
        <v>181</v>
      </c>
      <c r="B311" s="32">
        <v>111332</v>
      </c>
      <c r="C311" s="32" t="s">
        <v>3900</v>
      </c>
      <c r="E311" s="34">
        <v>0</v>
      </c>
      <c r="G311" s="34">
        <v>2000</v>
      </c>
      <c r="H311" s="7">
        <v>44971</v>
      </c>
      <c r="O311" s="36">
        <v>4.5971000000000002</v>
      </c>
      <c r="P311" s="32" t="s">
        <v>6426</v>
      </c>
      <c r="Q311" s="5" t="s">
        <v>3898</v>
      </c>
      <c r="R311" s="5" t="s">
        <v>7602</v>
      </c>
      <c r="S311" s="6">
        <v>0</v>
      </c>
      <c r="T311" s="6">
        <v>0</v>
      </c>
      <c r="U311" s="6">
        <v>0</v>
      </c>
      <c r="V311" s="7">
        <v>44971</v>
      </c>
      <c r="W311" s="7" t="s">
        <v>3811</v>
      </c>
      <c r="X311" s="7" t="s">
        <v>3811</v>
      </c>
      <c r="Y311" s="5" t="s">
        <v>4050</v>
      </c>
      <c r="Z311" s="5" t="s">
        <v>3811</v>
      </c>
      <c r="AA311" s="6">
        <v>0</v>
      </c>
      <c r="AB311" s="7" t="s">
        <v>7603</v>
      </c>
      <c r="AC311" s="7" t="str">
        <f>A311&amp;COUNTIF($A$2:A311,A311)</f>
        <v>10000306-50002</v>
      </c>
      <c r="AD311" s="7">
        <v>44908</v>
      </c>
      <c r="AE311" s="7">
        <v>44971</v>
      </c>
      <c r="AF311" s="7">
        <v>44971</v>
      </c>
      <c r="AG311" s="5">
        <v>91</v>
      </c>
      <c r="AH311" s="5">
        <v>0</v>
      </c>
      <c r="AI311" s="5">
        <v>14</v>
      </c>
      <c r="AJ311" s="5">
        <v>2000</v>
      </c>
      <c r="AK311" s="5" t="str">
        <f t="shared" ca="1" si="4"/>
        <v>within range</v>
      </c>
    </row>
    <row r="312" spans="1:37">
      <c r="A312" s="32" t="s">
        <v>210</v>
      </c>
      <c r="B312" s="32">
        <v>111122</v>
      </c>
      <c r="C312" s="32" t="s">
        <v>3905</v>
      </c>
      <c r="E312" s="34">
        <v>0</v>
      </c>
      <c r="G312" s="34">
        <v>3000</v>
      </c>
      <c r="H312" s="7">
        <v>44957</v>
      </c>
      <c r="O312" s="36">
        <v>4.3349000000000002</v>
      </c>
      <c r="P312" s="32" t="s">
        <v>6426</v>
      </c>
      <c r="Q312" s="5" t="s">
        <v>3898</v>
      </c>
      <c r="R312" s="5" t="s">
        <v>6427</v>
      </c>
      <c r="S312" s="6">
        <v>0</v>
      </c>
      <c r="T312" s="6">
        <v>0</v>
      </c>
      <c r="U312" s="6">
        <v>0</v>
      </c>
      <c r="V312" s="7">
        <v>44957</v>
      </c>
      <c r="W312" s="7" t="s">
        <v>3811</v>
      </c>
      <c r="X312" s="7" t="s">
        <v>3811</v>
      </c>
      <c r="Y312" s="5" t="s">
        <v>4050</v>
      </c>
      <c r="Z312" s="5" t="s">
        <v>3811</v>
      </c>
      <c r="AA312" s="6">
        <v>0</v>
      </c>
      <c r="AB312" s="7" t="s">
        <v>6428</v>
      </c>
      <c r="AC312" s="7" t="str">
        <f>A312&amp;COUNTIF($A$2:A312,A312)</f>
        <v>10000326-62002</v>
      </c>
      <c r="AD312" s="7">
        <v>44875</v>
      </c>
      <c r="AE312" s="7">
        <v>44957</v>
      </c>
      <c r="AF312" s="7">
        <v>44957</v>
      </c>
      <c r="AG312" s="5">
        <v>91</v>
      </c>
      <c r="AH312" s="5">
        <v>0</v>
      </c>
      <c r="AI312" s="5">
        <v>14</v>
      </c>
      <c r="AJ312" s="5">
        <v>3000</v>
      </c>
      <c r="AK312" s="5" t="str">
        <f t="shared" ca="1" si="4"/>
        <v>within range</v>
      </c>
    </row>
    <row r="313" spans="1:37">
      <c r="A313" s="32" t="s">
        <v>224</v>
      </c>
      <c r="B313" s="32">
        <v>111373</v>
      </c>
      <c r="C313" s="32" t="s">
        <v>7671</v>
      </c>
      <c r="E313" s="34">
        <v>0</v>
      </c>
      <c r="G313" s="34">
        <v>1000</v>
      </c>
      <c r="H313" s="7">
        <v>44984</v>
      </c>
      <c r="O313" s="36">
        <v>4.9644000000000004</v>
      </c>
      <c r="P313" s="32" t="s">
        <v>7672</v>
      </c>
      <c r="Q313" s="5" t="s">
        <v>3898</v>
      </c>
      <c r="R313" s="5" t="s">
        <v>7673</v>
      </c>
      <c r="S313" s="6">
        <v>0</v>
      </c>
      <c r="T313" s="6">
        <v>0</v>
      </c>
      <c r="U313" s="6">
        <v>0</v>
      </c>
      <c r="V313" s="7">
        <v>44984</v>
      </c>
      <c r="W313" s="7" t="s">
        <v>3811</v>
      </c>
      <c r="X313" s="7" t="s">
        <v>3811</v>
      </c>
      <c r="Y313" s="5" t="s">
        <v>4050</v>
      </c>
      <c r="Z313" s="5" t="s">
        <v>3811</v>
      </c>
      <c r="AA313" s="6">
        <v>0</v>
      </c>
      <c r="AB313" s="7" t="s">
        <v>7674</v>
      </c>
      <c r="AC313" s="7" t="str">
        <f>A313&amp;COUNTIF($A$2:A313,A313)</f>
        <v>10000330-62001</v>
      </c>
      <c r="AD313" s="7">
        <v>44914</v>
      </c>
      <c r="AE313" s="7">
        <v>44984</v>
      </c>
      <c r="AF313" s="7">
        <v>44984</v>
      </c>
      <c r="AG313" s="5">
        <v>91</v>
      </c>
      <c r="AH313" s="5">
        <v>0</v>
      </c>
      <c r="AI313" s="5">
        <v>14</v>
      </c>
      <c r="AJ313" s="5">
        <v>1000</v>
      </c>
      <c r="AK313" s="5" t="str">
        <f t="shared" ca="1" si="4"/>
        <v>within range</v>
      </c>
    </row>
    <row r="314" spans="1:37">
      <c r="A314" s="32" t="s">
        <v>239</v>
      </c>
      <c r="B314" s="32">
        <v>110962</v>
      </c>
      <c r="C314" s="32" t="s">
        <v>3901</v>
      </c>
      <c r="E314" s="34">
        <v>0</v>
      </c>
      <c r="G314" s="34">
        <v>10000</v>
      </c>
      <c r="H314" s="7">
        <v>44953</v>
      </c>
      <c r="O314" s="36">
        <v>4.84</v>
      </c>
      <c r="P314" s="32" t="s">
        <v>6228</v>
      </c>
      <c r="Q314" s="5" t="s">
        <v>3898</v>
      </c>
      <c r="R314" s="5" t="s">
        <v>6041</v>
      </c>
      <c r="S314" s="6">
        <v>0</v>
      </c>
      <c r="T314" s="6">
        <v>0</v>
      </c>
      <c r="U314" s="6">
        <v>0</v>
      </c>
      <c r="V314" s="7">
        <v>44953</v>
      </c>
      <c r="W314" s="7" t="s">
        <v>3811</v>
      </c>
      <c r="X314" s="7" t="s">
        <v>3811</v>
      </c>
      <c r="Y314" s="5" t="s">
        <v>4050</v>
      </c>
      <c r="Z314" s="5" t="s">
        <v>3811</v>
      </c>
      <c r="AA314" s="6">
        <v>0</v>
      </c>
      <c r="AB314" s="7" t="s">
        <v>7606</v>
      </c>
      <c r="AC314" s="7" t="str">
        <f>A314&amp;COUNTIF($A$2:A314,A314)</f>
        <v>10000335-50002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10000</v>
      </c>
      <c r="AK314" s="5" t="str">
        <f t="shared" ca="1" si="4"/>
        <v>within range</v>
      </c>
    </row>
    <row r="315" spans="1:37">
      <c r="A315" s="32" t="s">
        <v>241</v>
      </c>
      <c r="B315" s="32">
        <v>110962</v>
      </c>
      <c r="C315" s="32" t="s">
        <v>3901</v>
      </c>
      <c r="E315" s="34">
        <v>0</v>
      </c>
      <c r="G315" s="34">
        <v>1000</v>
      </c>
      <c r="H315" s="7">
        <v>44953</v>
      </c>
      <c r="O315" s="36">
        <v>4.84</v>
      </c>
      <c r="P315" s="32" t="s">
        <v>6228</v>
      </c>
      <c r="Q315" s="5" t="s">
        <v>3898</v>
      </c>
      <c r="R315" s="5" t="s">
        <v>6041</v>
      </c>
      <c r="S315" s="6">
        <v>0</v>
      </c>
      <c r="T315" s="6">
        <v>0</v>
      </c>
      <c r="U315" s="6">
        <v>0</v>
      </c>
      <c r="V315" s="7">
        <v>44953</v>
      </c>
      <c r="W315" s="7" t="s">
        <v>3811</v>
      </c>
      <c r="X315" s="7" t="s">
        <v>3811</v>
      </c>
      <c r="Y315" s="5" t="s">
        <v>4050</v>
      </c>
      <c r="Z315" s="5" t="s">
        <v>3811</v>
      </c>
      <c r="AA315" s="6">
        <v>0</v>
      </c>
      <c r="AB315" s="7" t="s">
        <v>6042</v>
      </c>
      <c r="AC315" s="7" t="str">
        <f>A315&amp;COUNTIF($A$2:A315,A315)</f>
        <v>10000335-62002</v>
      </c>
      <c r="AD315" s="7">
        <v>44858</v>
      </c>
      <c r="AE315" s="7">
        <v>44953</v>
      </c>
      <c r="AF315" s="7">
        <v>44953</v>
      </c>
      <c r="AG315" s="5">
        <v>91</v>
      </c>
      <c r="AH315" s="5">
        <v>0</v>
      </c>
      <c r="AI315" s="5">
        <v>14</v>
      </c>
      <c r="AJ315" s="5">
        <v>1000</v>
      </c>
      <c r="AK315" s="5" t="str">
        <f t="shared" ca="1" si="4"/>
        <v>within range</v>
      </c>
    </row>
    <row r="316" spans="1:37">
      <c r="A316" s="32" t="s">
        <v>301</v>
      </c>
      <c r="B316" s="32">
        <v>7184</v>
      </c>
      <c r="C316" s="32" t="s">
        <v>302</v>
      </c>
      <c r="G316" s="34">
        <v>2000</v>
      </c>
      <c r="H316" s="7">
        <v>44973</v>
      </c>
      <c r="P316" s="32" t="s">
        <v>5936</v>
      </c>
      <c r="Q316" s="5" t="s">
        <v>894</v>
      </c>
      <c r="R316" s="5" t="s">
        <v>5937</v>
      </c>
      <c r="S316" s="6">
        <v>0</v>
      </c>
      <c r="T316" s="6">
        <v>0</v>
      </c>
      <c r="U316" s="6">
        <v>0</v>
      </c>
      <c r="V316" s="7">
        <v>44973</v>
      </c>
      <c r="W316" s="7" t="s">
        <v>3811</v>
      </c>
      <c r="X316" s="7" t="s">
        <v>3811</v>
      </c>
      <c r="Y316" s="5" t="s">
        <v>4050</v>
      </c>
      <c r="Z316" s="5" t="s">
        <v>3811</v>
      </c>
      <c r="AA316" s="6">
        <v>0</v>
      </c>
      <c r="AB316" s="7" t="s">
        <v>5938</v>
      </c>
      <c r="AC316" s="7" t="str">
        <f>A316&amp;COUNTIF($A$2:A316,A316)</f>
        <v>100AE100-50002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2000</v>
      </c>
      <c r="AK316" s="5" t="str">
        <f t="shared" ca="1" si="4"/>
        <v>within range</v>
      </c>
    </row>
    <row r="317" spans="1:37">
      <c r="A317" s="32" t="s">
        <v>303</v>
      </c>
      <c r="B317" s="32">
        <v>7184</v>
      </c>
      <c r="C317" s="32" t="s">
        <v>302</v>
      </c>
      <c r="G317" s="34">
        <v>3000</v>
      </c>
      <c r="H317" s="7">
        <v>44973</v>
      </c>
      <c r="P317" s="32" t="s">
        <v>5939</v>
      </c>
      <c r="Q317" s="5" t="s">
        <v>894</v>
      </c>
      <c r="R317" s="5" t="s">
        <v>5937</v>
      </c>
      <c r="S317" s="6">
        <v>0</v>
      </c>
      <c r="T317" s="6">
        <v>0</v>
      </c>
      <c r="U317" s="6">
        <v>0</v>
      </c>
      <c r="V317" s="7">
        <v>44973</v>
      </c>
      <c r="W317" s="7" t="s">
        <v>3811</v>
      </c>
      <c r="X317" s="7" t="s">
        <v>3811</v>
      </c>
      <c r="Y317" s="5" t="s">
        <v>4050</v>
      </c>
      <c r="Z317" s="5" t="s">
        <v>3811</v>
      </c>
      <c r="AA317" s="6">
        <v>0</v>
      </c>
      <c r="AB317" s="7" t="s">
        <v>5940</v>
      </c>
      <c r="AC317" s="7" t="str">
        <f>A317&amp;COUNTIF($A$2:A317,A317)</f>
        <v>100AE100-62002</v>
      </c>
      <c r="AD317" s="7">
        <v>44854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3000</v>
      </c>
      <c r="AK317" s="5" t="str">
        <f t="shared" ca="1" si="4"/>
        <v>within range</v>
      </c>
    </row>
    <row r="318" spans="1:37">
      <c r="A318" s="32" t="s">
        <v>308</v>
      </c>
      <c r="B318" s="32">
        <v>7112</v>
      </c>
      <c r="C318" s="32" t="s">
        <v>309</v>
      </c>
      <c r="G318" s="34">
        <v>7500</v>
      </c>
      <c r="H318" s="7">
        <v>44973</v>
      </c>
      <c r="P318" s="32" t="s">
        <v>3722</v>
      </c>
      <c r="Q318" s="5" t="s">
        <v>894</v>
      </c>
      <c r="R318" s="5" t="s">
        <v>4100</v>
      </c>
      <c r="S318" s="6">
        <v>0</v>
      </c>
      <c r="T318" s="6">
        <v>0</v>
      </c>
      <c r="U318" s="6">
        <v>0</v>
      </c>
      <c r="V318" s="7">
        <v>44973</v>
      </c>
      <c r="W318" s="7" t="s">
        <v>3811</v>
      </c>
      <c r="X318" s="7" t="s">
        <v>3811</v>
      </c>
      <c r="Y318" s="5" t="s">
        <v>4050</v>
      </c>
      <c r="Z318" s="5" t="s">
        <v>3811</v>
      </c>
      <c r="AA318" s="6">
        <v>0</v>
      </c>
      <c r="AB318" s="7" t="s">
        <v>4101</v>
      </c>
      <c r="AC318" s="7" t="str">
        <f>A318&amp;COUNTIF($A$2:A318,A318)</f>
        <v>100AG021-50002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7500</v>
      </c>
      <c r="AK318" s="5" t="str">
        <f t="shared" ca="1" si="4"/>
        <v>within range</v>
      </c>
    </row>
    <row r="319" spans="1:37">
      <c r="A319" s="32" t="s">
        <v>310</v>
      </c>
      <c r="B319" s="32">
        <v>7112</v>
      </c>
      <c r="C319" s="32" t="s">
        <v>309</v>
      </c>
      <c r="G319" s="34">
        <v>2500</v>
      </c>
      <c r="H319" s="7">
        <v>44973</v>
      </c>
      <c r="P319" s="32" t="s">
        <v>3723</v>
      </c>
      <c r="Q319" s="5" t="s">
        <v>894</v>
      </c>
      <c r="R319" s="5" t="s">
        <v>4100</v>
      </c>
      <c r="S319" s="6">
        <v>0</v>
      </c>
      <c r="T319" s="6">
        <v>0</v>
      </c>
      <c r="U319" s="6">
        <v>0</v>
      </c>
      <c r="V319" s="7">
        <v>44973</v>
      </c>
      <c r="W319" s="7" t="s">
        <v>3811</v>
      </c>
      <c r="X319" s="7" t="s">
        <v>3811</v>
      </c>
      <c r="Y319" s="5" t="s">
        <v>4050</v>
      </c>
      <c r="Z319" s="5" t="s">
        <v>3811</v>
      </c>
      <c r="AA319" s="6">
        <v>0</v>
      </c>
      <c r="AB319" s="7" t="s">
        <v>4104</v>
      </c>
      <c r="AC319" s="7" t="str">
        <f>A319&amp;COUNTIF($A$2:A319,A319)</f>
        <v>100AG021-62002</v>
      </c>
      <c r="AD319" s="7">
        <v>44795</v>
      </c>
      <c r="AE319" s="7">
        <v>44973</v>
      </c>
      <c r="AF319" s="7">
        <v>44987</v>
      </c>
      <c r="AG319" s="5">
        <v>140</v>
      </c>
      <c r="AH319" s="5">
        <v>14</v>
      </c>
      <c r="AI319" s="5">
        <v>14</v>
      </c>
      <c r="AJ319" s="5">
        <v>2500</v>
      </c>
      <c r="AK319" s="5" t="str">
        <f t="shared" ca="1" si="4"/>
        <v>within range</v>
      </c>
    </row>
    <row r="320" spans="1:37">
      <c r="A320" s="32" t="s">
        <v>343</v>
      </c>
      <c r="B320" s="32" t="s">
        <v>3963</v>
      </c>
      <c r="C320" s="32" t="s">
        <v>3964</v>
      </c>
      <c r="D320" s="32" t="s">
        <v>3714</v>
      </c>
      <c r="E320" s="34">
        <v>0</v>
      </c>
      <c r="F320" s="32" t="s">
        <v>3714</v>
      </c>
      <c r="G320" s="34">
        <v>3000</v>
      </c>
      <c r="H320" s="7">
        <v>44984</v>
      </c>
      <c r="I320" s="32" t="s">
        <v>3811</v>
      </c>
      <c r="J320" s="34">
        <v>0</v>
      </c>
      <c r="M320" s="34">
        <v>0</v>
      </c>
      <c r="N320" s="32" t="s">
        <v>3539</v>
      </c>
      <c r="O320" s="36">
        <v>4.63</v>
      </c>
      <c r="P320" s="32" t="s">
        <v>3714</v>
      </c>
      <c r="Q320" s="5" t="s">
        <v>3938</v>
      </c>
      <c r="R320" s="5" t="s">
        <v>3963</v>
      </c>
      <c r="S320" s="6">
        <v>0</v>
      </c>
      <c r="T320" s="6">
        <v>0</v>
      </c>
      <c r="U320" s="6">
        <v>0</v>
      </c>
      <c r="V320" s="7">
        <v>44984</v>
      </c>
      <c r="W320" s="7" t="s">
        <v>3811</v>
      </c>
      <c r="X320" s="7" t="s">
        <v>3811</v>
      </c>
      <c r="Y320" s="5" t="s">
        <v>4050</v>
      </c>
      <c r="Z320" s="5" t="s">
        <v>3811</v>
      </c>
      <c r="AA320" s="6">
        <v>0</v>
      </c>
      <c r="AB320" s="7" t="s">
        <v>4108</v>
      </c>
      <c r="AC320" s="7" t="str">
        <f>A320&amp;COUNTIF($A$2:A320,A320)</f>
        <v>100AG180-62001</v>
      </c>
      <c r="AD320" s="7">
        <v>44641</v>
      </c>
      <c r="AE320" s="7">
        <v>44984</v>
      </c>
      <c r="AF320" s="7">
        <v>44998</v>
      </c>
      <c r="AG320" s="5">
        <v>196</v>
      </c>
      <c r="AH320" s="5">
        <v>14</v>
      </c>
      <c r="AI320" s="5">
        <v>14</v>
      </c>
      <c r="AJ320" s="5">
        <v>3000</v>
      </c>
      <c r="AK320" s="5" t="str">
        <f t="shared" ca="1" si="4"/>
        <v>within range</v>
      </c>
    </row>
    <row r="321" spans="1:37">
      <c r="A321" s="32" t="s">
        <v>344</v>
      </c>
      <c r="B321" s="32">
        <v>7110</v>
      </c>
      <c r="C321" s="32" t="s">
        <v>345</v>
      </c>
      <c r="G321" s="34">
        <v>1500</v>
      </c>
      <c r="H321" s="7">
        <v>45064</v>
      </c>
      <c r="P321" s="32" t="s">
        <v>3727</v>
      </c>
      <c r="Q321" s="5" t="s">
        <v>894</v>
      </c>
      <c r="R321" s="5" t="s">
        <v>4109</v>
      </c>
      <c r="S321" s="6">
        <v>0</v>
      </c>
      <c r="T321" s="6">
        <v>0</v>
      </c>
      <c r="U321" s="6">
        <v>0</v>
      </c>
      <c r="V321" s="7">
        <v>45064</v>
      </c>
      <c r="W321" s="7" t="s">
        <v>3811</v>
      </c>
      <c r="X321" s="7" t="s">
        <v>3811</v>
      </c>
      <c r="Y321" s="5" t="s">
        <v>4050</v>
      </c>
      <c r="Z321" s="5" t="s">
        <v>3811</v>
      </c>
      <c r="AA321" s="6">
        <v>0</v>
      </c>
      <c r="AB321" s="7" t="s">
        <v>4110</v>
      </c>
      <c r="AC321" s="7" t="str">
        <f>A321&amp;COUNTIF($A$2:A321,A321)</f>
        <v>100AG251-37002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1500</v>
      </c>
      <c r="AK321" s="5" t="str">
        <f t="shared" ca="1" si="4"/>
        <v>within range</v>
      </c>
    </row>
    <row r="322" spans="1:37">
      <c r="A322" s="32" t="s">
        <v>346</v>
      </c>
      <c r="B322" s="32">
        <v>7110</v>
      </c>
      <c r="C322" s="32" t="s">
        <v>345</v>
      </c>
      <c r="G322" s="34">
        <v>3000</v>
      </c>
      <c r="H322" s="7">
        <v>45064</v>
      </c>
      <c r="P322" s="32" t="s">
        <v>3728</v>
      </c>
      <c r="Q322" s="5" t="s">
        <v>894</v>
      </c>
      <c r="R322" s="5" t="s">
        <v>4109</v>
      </c>
      <c r="S322" s="6">
        <v>0</v>
      </c>
      <c r="T322" s="6">
        <v>0</v>
      </c>
      <c r="U322" s="6">
        <v>0</v>
      </c>
      <c r="V322" s="7">
        <v>45064</v>
      </c>
      <c r="W322" s="7" t="s">
        <v>3811</v>
      </c>
      <c r="X322" s="7" t="s">
        <v>3811</v>
      </c>
      <c r="Y322" s="5" t="s">
        <v>4050</v>
      </c>
      <c r="Z322" s="5" t="s">
        <v>3811</v>
      </c>
      <c r="AA322" s="6">
        <v>0</v>
      </c>
      <c r="AB322" s="7" t="s">
        <v>4113</v>
      </c>
      <c r="AC322" s="7" t="str">
        <f>A322&amp;COUNTIF($A$2:A322,A322)</f>
        <v>100AG251-50002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3000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347</v>
      </c>
      <c r="B323" s="32">
        <v>7110</v>
      </c>
      <c r="C323" s="32" t="s">
        <v>345</v>
      </c>
      <c r="G323" s="34">
        <v>5500</v>
      </c>
      <c r="H323" s="7">
        <v>45064</v>
      </c>
      <c r="P323" s="32" t="s">
        <v>3729</v>
      </c>
      <c r="Q323" s="5" t="s">
        <v>894</v>
      </c>
      <c r="R323" s="5" t="s">
        <v>4109</v>
      </c>
      <c r="S323" s="6">
        <v>0</v>
      </c>
      <c r="T323" s="6">
        <v>0</v>
      </c>
      <c r="U323" s="6">
        <v>0</v>
      </c>
      <c r="V323" s="7">
        <v>45064</v>
      </c>
      <c r="W323" s="7" t="s">
        <v>3811</v>
      </c>
      <c r="X323" s="7" t="s">
        <v>3811</v>
      </c>
      <c r="Y323" s="5" t="s">
        <v>4050</v>
      </c>
      <c r="Z323" s="5" t="s">
        <v>3811</v>
      </c>
      <c r="AA323" s="6">
        <v>0</v>
      </c>
      <c r="AB323" s="7" t="s">
        <v>4115</v>
      </c>
      <c r="AC323" s="7" t="str">
        <f>A323&amp;COUNTIF($A$2:A323,A323)</f>
        <v>100AG251-62002</v>
      </c>
      <c r="AD323" s="7">
        <v>44795</v>
      </c>
      <c r="AE323" s="7">
        <v>45064</v>
      </c>
      <c r="AF323" s="7">
        <v>45078</v>
      </c>
      <c r="AG323" s="5">
        <v>140</v>
      </c>
      <c r="AH323" s="5">
        <v>14</v>
      </c>
      <c r="AI323" s="5">
        <v>14</v>
      </c>
      <c r="AJ323" s="5">
        <v>5500</v>
      </c>
      <c r="AK323" s="5" t="str">
        <f t="shared" ca="1" si="5"/>
        <v>within range</v>
      </c>
    </row>
    <row r="324" spans="1:37">
      <c r="A324" s="32" t="s">
        <v>356</v>
      </c>
      <c r="B324" s="32" t="s">
        <v>3984</v>
      </c>
      <c r="C324" s="32" t="s">
        <v>3952</v>
      </c>
      <c r="D324" s="32" t="s">
        <v>3714</v>
      </c>
      <c r="E324" s="34">
        <v>0</v>
      </c>
      <c r="F324" s="32" t="s">
        <v>3714</v>
      </c>
      <c r="G324" s="34">
        <v>2200</v>
      </c>
      <c r="H324" s="7">
        <v>44985</v>
      </c>
      <c r="I324" s="32" t="s">
        <v>3811</v>
      </c>
      <c r="J324" s="34">
        <v>0</v>
      </c>
      <c r="M324" s="34">
        <v>0</v>
      </c>
      <c r="N324" s="32" t="s">
        <v>3539</v>
      </c>
      <c r="O324" s="36">
        <v>4.63</v>
      </c>
      <c r="P324" s="32" t="s">
        <v>3714</v>
      </c>
      <c r="Q324" s="5" t="s">
        <v>3938</v>
      </c>
      <c r="R324" s="5" t="s">
        <v>3984</v>
      </c>
      <c r="S324" s="6">
        <v>0</v>
      </c>
      <c r="T324" s="6">
        <v>0</v>
      </c>
      <c r="U324" s="6">
        <v>0</v>
      </c>
      <c r="V324" s="7">
        <v>44985</v>
      </c>
      <c r="W324" s="7" t="s">
        <v>3811</v>
      </c>
      <c r="X324" s="7" t="s">
        <v>3811</v>
      </c>
      <c r="Y324" s="5" t="s">
        <v>4050</v>
      </c>
      <c r="Z324" s="5" t="s">
        <v>3811</v>
      </c>
      <c r="AA324" s="6">
        <v>0</v>
      </c>
      <c r="AB324" s="7" t="s">
        <v>4118</v>
      </c>
      <c r="AC324" s="7" t="str">
        <f>A324&amp;COUNTIF($A$2:A324,A324)</f>
        <v>100AG381-50001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2200</v>
      </c>
      <c r="AK324" s="5" t="str">
        <f t="shared" ca="1" si="5"/>
        <v>within range</v>
      </c>
    </row>
    <row r="325" spans="1:37">
      <c r="A325" s="32" t="s">
        <v>358</v>
      </c>
      <c r="B325" s="32" t="s">
        <v>3984</v>
      </c>
      <c r="C325" s="32" t="s">
        <v>3953</v>
      </c>
      <c r="D325" s="32" t="s">
        <v>3714</v>
      </c>
      <c r="E325" s="34">
        <v>0</v>
      </c>
      <c r="F325" s="32" t="s">
        <v>3714</v>
      </c>
      <c r="G325" s="34">
        <v>800</v>
      </c>
      <c r="H325" s="7">
        <v>44985</v>
      </c>
      <c r="I325" s="32" t="s">
        <v>3811</v>
      </c>
      <c r="J325" s="34">
        <v>0</v>
      </c>
      <c r="M325" s="34">
        <v>0</v>
      </c>
      <c r="N325" s="32" t="s">
        <v>3539</v>
      </c>
      <c r="O325" s="36">
        <v>4.63</v>
      </c>
      <c r="P325" s="32" t="s">
        <v>3714</v>
      </c>
      <c r="Q325" s="5" t="s">
        <v>3938</v>
      </c>
      <c r="R325" s="5" t="s">
        <v>3984</v>
      </c>
      <c r="S325" s="6">
        <v>0</v>
      </c>
      <c r="T325" s="6">
        <v>0</v>
      </c>
      <c r="U325" s="6">
        <v>0</v>
      </c>
      <c r="V325" s="7">
        <v>44985</v>
      </c>
      <c r="W325" s="7" t="s">
        <v>3811</v>
      </c>
      <c r="X325" s="7" t="s">
        <v>3811</v>
      </c>
      <c r="Y325" s="5" t="s">
        <v>4050</v>
      </c>
      <c r="Z325" s="5" t="s">
        <v>3811</v>
      </c>
      <c r="AA325" s="6">
        <v>0</v>
      </c>
      <c r="AB325" s="7" t="s">
        <v>4119</v>
      </c>
      <c r="AC325" s="7" t="str">
        <f>A325&amp;COUNTIF($A$2:A325,A325)</f>
        <v>100AG381-62001</v>
      </c>
      <c r="AD325" s="7">
        <v>44761</v>
      </c>
      <c r="AE325" s="7">
        <v>44985</v>
      </c>
      <c r="AF325" s="7">
        <v>44999</v>
      </c>
      <c r="AG325" s="5">
        <v>196</v>
      </c>
      <c r="AH325" s="5">
        <v>14</v>
      </c>
      <c r="AI325" s="5">
        <v>14</v>
      </c>
      <c r="AJ325" s="5">
        <v>800</v>
      </c>
      <c r="AK325" s="5" t="str">
        <f t="shared" ca="1" si="5"/>
        <v>within range</v>
      </c>
    </row>
    <row r="326" spans="1:37">
      <c r="A326" s="32" t="s">
        <v>382</v>
      </c>
      <c r="B326" s="32">
        <v>7066</v>
      </c>
      <c r="C326" s="32" t="s">
        <v>3908</v>
      </c>
      <c r="E326" s="34">
        <v>0</v>
      </c>
      <c r="F326" s="32" t="s">
        <v>3906</v>
      </c>
      <c r="G326" s="34">
        <v>3500</v>
      </c>
      <c r="H326" s="7">
        <v>45000</v>
      </c>
      <c r="N326" s="32">
        <v>6</v>
      </c>
      <c r="O326" s="36">
        <v>4</v>
      </c>
      <c r="Q326" s="5" t="s">
        <v>3907</v>
      </c>
      <c r="R326" s="5" t="s">
        <v>4122</v>
      </c>
      <c r="S326" s="6">
        <v>0</v>
      </c>
      <c r="T326" s="6">
        <v>0</v>
      </c>
      <c r="U326" s="6">
        <v>0</v>
      </c>
      <c r="V326" s="7">
        <v>45000</v>
      </c>
      <c r="W326" s="7" t="s">
        <v>3811</v>
      </c>
      <c r="X326" s="7" t="s">
        <v>3811</v>
      </c>
      <c r="Y326" s="5" t="s">
        <v>4050</v>
      </c>
      <c r="Z326" s="5" t="s">
        <v>3811</v>
      </c>
      <c r="AA326" s="6">
        <v>0</v>
      </c>
      <c r="AB326" s="7" t="s">
        <v>4123</v>
      </c>
      <c r="AC326" s="7" t="str">
        <f>A326&amp;COUNTIF($A$2:A326,A326)</f>
        <v>100AG611-50002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3500</v>
      </c>
      <c r="AK326" s="5" t="str">
        <f t="shared" ca="1" si="5"/>
        <v>within range</v>
      </c>
    </row>
    <row r="327" spans="1:37">
      <c r="A327" s="32" t="s">
        <v>384</v>
      </c>
      <c r="B327" s="32">
        <v>7066</v>
      </c>
      <c r="C327" s="32" t="s">
        <v>3908</v>
      </c>
      <c r="E327" s="34">
        <v>0</v>
      </c>
      <c r="F327" s="32" t="s">
        <v>3906</v>
      </c>
      <c r="G327" s="34">
        <v>7500</v>
      </c>
      <c r="H327" s="7">
        <v>45000</v>
      </c>
      <c r="N327" s="32">
        <v>6</v>
      </c>
      <c r="O327" s="36">
        <v>4</v>
      </c>
      <c r="Q327" s="5" t="s">
        <v>3907</v>
      </c>
      <c r="R327" s="5" t="s">
        <v>4122</v>
      </c>
      <c r="S327" s="6">
        <v>0</v>
      </c>
      <c r="T327" s="6">
        <v>0</v>
      </c>
      <c r="U327" s="6">
        <v>0</v>
      </c>
      <c r="V327" s="7">
        <v>45000</v>
      </c>
      <c r="W327" s="7" t="s">
        <v>3811</v>
      </c>
      <c r="X327" s="7" t="s">
        <v>3811</v>
      </c>
      <c r="Y327" s="5" t="s">
        <v>4050</v>
      </c>
      <c r="Z327" s="5" t="s">
        <v>3811</v>
      </c>
      <c r="AA327" s="6">
        <v>0</v>
      </c>
      <c r="AB327" s="7" t="s">
        <v>4126</v>
      </c>
      <c r="AC327" s="7" t="str">
        <f>A327&amp;COUNTIF($A$2:A327,A327)</f>
        <v>100AG611-62002</v>
      </c>
      <c r="AD327" s="7">
        <v>44740</v>
      </c>
      <c r="AE327" s="7">
        <v>45000</v>
      </c>
      <c r="AF327" s="7">
        <v>45014</v>
      </c>
      <c r="AG327" s="5">
        <v>84</v>
      </c>
      <c r="AH327" s="5">
        <v>14</v>
      </c>
      <c r="AI327" s="5">
        <v>14</v>
      </c>
      <c r="AJ327" s="5">
        <v>7500</v>
      </c>
      <c r="AK327" s="5" t="str">
        <f t="shared" ca="1" si="5"/>
        <v>within range</v>
      </c>
    </row>
    <row r="328" spans="1:37">
      <c r="A328" s="32" t="s">
        <v>389</v>
      </c>
      <c r="B328" s="32">
        <v>7082</v>
      </c>
      <c r="C328" s="32" t="s">
        <v>387</v>
      </c>
      <c r="D328" s="32" t="s">
        <v>3916</v>
      </c>
      <c r="F328" s="32" t="s">
        <v>3917</v>
      </c>
      <c r="G328" s="34">
        <v>2200</v>
      </c>
      <c r="H328" s="7">
        <v>44848</v>
      </c>
      <c r="I328" s="32" t="s">
        <v>3537</v>
      </c>
      <c r="J328" s="34">
        <v>2253</v>
      </c>
      <c r="K328" s="7">
        <v>44910</v>
      </c>
      <c r="M328" s="34">
        <v>53</v>
      </c>
      <c r="N328" s="32">
        <v>3</v>
      </c>
      <c r="O328" s="36">
        <v>5.56</v>
      </c>
      <c r="P328" s="32" t="s">
        <v>6046</v>
      </c>
      <c r="Q328" s="5" t="s">
        <v>3918</v>
      </c>
      <c r="R328" s="5" t="s">
        <v>4128</v>
      </c>
      <c r="S328" s="6">
        <v>0</v>
      </c>
      <c r="T328" s="6">
        <v>-53</v>
      </c>
      <c r="U328" s="6">
        <v>2253</v>
      </c>
      <c r="V328" s="7">
        <v>44848</v>
      </c>
      <c r="W328" s="7">
        <v>44910</v>
      </c>
      <c r="X328" s="7" t="s">
        <v>3811</v>
      </c>
      <c r="Y328" s="5" t="s">
        <v>4050</v>
      </c>
      <c r="Z328" s="5" t="s">
        <v>3811</v>
      </c>
      <c r="AA328" s="6">
        <v>-53</v>
      </c>
      <c r="AB328" s="7" t="s">
        <v>4129</v>
      </c>
      <c r="AC328" s="7" t="str">
        <f>A328&amp;COUNTIF($A$2:A328,A328)</f>
        <v>100AG640-62001</v>
      </c>
      <c r="AD328" s="7">
        <v>44750</v>
      </c>
      <c r="AE328" s="7">
        <v>44910</v>
      </c>
      <c r="AF328" s="7">
        <v>44924</v>
      </c>
      <c r="AG328" s="5">
        <v>98</v>
      </c>
      <c r="AH328" s="5">
        <v>63</v>
      </c>
      <c r="AI328" s="5">
        <v>14</v>
      </c>
      <c r="AJ328" s="5">
        <v>2200</v>
      </c>
      <c r="AK328" s="5" t="str">
        <f t="shared" ca="1" si="5"/>
        <v>run complete</v>
      </c>
    </row>
    <row r="329" spans="1:37">
      <c r="A329" s="32" t="s">
        <v>426</v>
      </c>
      <c r="B329" s="32" t="s">
        <v>4006</v>
      </c>
      <c r="C329" s="32" t="s">
        <v>4007</v>
      </c>
      <c r="D329" s="32" t="s">
        <v>3714</v>
      </c>
      <c r="E329" s="34">
        <v>0</v>
      </c>
      <c r="F329" s="32" t="s">
        <v>3714</v>
      </c>
      <c r="G329" s="34">
        <v>3000</v>
      </c>
      <c r="H329" s="7">
        <v>44970</v>
      </c>
      <c r="I329" s="32" t="s">
        <v>3811</v>
      </c>
      <c r="J329" s="34">
        <v>0</v>
      </c>
      <c r="M329" s="34">
        <v>0</v>
      </c>
      <c r="N329" s="32" t="s">
        <v>3539</v>
      </c>
      <c r="O329" s="36">
        <v>4.63</v>
      </c>
      <c r="P329" s="32" t="s">
        <v>3714</v>
      </c>
      <c r="Q329" s="5" t="s">
        <v>3938</v>
      </c>
      <c r="R329" s="5" t="s">
        <v>4006</v>
      </c>
      <c r="S329" s="6">
        <v>0</v>
      </c>
      <c r="T329" s="6">
        <v>0</v>
      </c>
      <c r="U329" s="6">
        <v>0</v>
      </c>
      <c r="V329" s="7">
        <v>44970</v>
      </c>
      <c r="W329" s="7" t="s">
        <v>3811</v>
      </c>
      <c r="X329" s="7" t="s">
        <v>3811</v>
      </c>
      <c r="Y329" s="5" t="s">
        <v>4050</v>
      </c>
      <c r="Z329" s="5" t="s">
        <v>3811</v>
      </c>
      <c r="AA329" s="6">
        <v>0</v>
      </c>
      <c r="AB329" s="7" t="s">
        <v>4131</v>
      </c>
      <c r="AC329" s="7" t="str">
        <f>A329&amp;COUNTIF($A$2:A329,A329)</f>
        <v>100AT106-62001</v>
      </c>
      <c r="AD329" s="7">
        <v>44796</v>
      </c>
      <c r="AE329" s="7">
        <v>44970</v>
      </c>
      <c r="AF329" s="7">
        <v>44984</v>
      </c>
      <c r="AG329" s="5">
        <v>70</v>
      </c>
      <c r="AH329" s="5">
        <v>14</v>
      </c>
      <c r="AI329" s="5">
        <v>14</v>
      </c>
      <c r="AJ329" s="5">
        <v>3000</v>
      </c>
      <c r="AK329" s="5" t="str">
        <f t="shared" ca="1" si="5"/>
        <v>within range</v>
      </c>
    </row>
    <row r="330" spans="1:37">
      <c r="A330" s="32" t="s">
        <v>454</v>
      </c>
      <c r="B330" s="32" t="s">
        <v>3946</v>
      </c>
      <c r="C330" s="32" t="s">
        <v>3947</v>
      </c>
      <c r="D330" s="32" t="s">
        <v>3714</v>
      </c>
      <c r="E330" s="34">
        <v>0</v>
      </c>
      <c r="F330" s="32" t="s">
        <v>3714</v>
      </c>
      <c r="G330" s="34">
        <v>700</v>
      </c>
      <c r="H330" s="7">
        <v>44978</v>
      </c>
      <c r="I330" s="32" t="s">
        <v>3811</v>
      </c>
      <c r="J330" s="34">
        <v>0</v>
      </c>
      <c r="M330" s="34">
        <v>0</v>
      </c>
      <c r="N330" s="32" t="s">
        <v>3539</v>
      </c>
      <c r="O330" s="36">
        <v>6.1400000000000006</v>
      </c>
      <c r="P330" s="32" t="s">
        <v>3714</v>
      </c>
      <c r="Q330" s="5" t="s">
        <v>3938</v>
      </c>
      <c r="R330" s="5" t="s">
        <v>3946</v>
      </c>
      <c r="S330" s="6">
        <v>0</v>
      </c>
      <c r="T330" s="6">
        <v>0</v>
      </c>
      <c r="U330" s="6">
        <v>0</v>
      </c>
      <c r="V330" s="7">
        <v>44978</v>
      </c>
      <c r="W330" s="7" t="s">
        <v>3811</v>
      </c>
      <c r="X330" s="7" t="s">
        <v>3811</v>
      </c>
      <c r="Y330" s="5" t="s">
        <v>4050</v>
      </c>
      <c r="Z330" s="5" t="s">
        <v>3811</v>
      </c>
      <c r="AA330" s="6">
        <v>0</v>
      </c>
      <c r="AB330" s="7" t="s">
        <v>4132</v>
      </c>
      <c r="AC330" s="7" t="str">
        <f>A330&amp;COUNTIF($A$2:A330,A330)</f>
        <v>100AT301-50001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700</v>
      </c>
      <c r="AK330" s="5" t="str">
        <f t="shared" ca="1" si="5"/>
        <v>within range</v>
      </c>
    </row>
    <row r="331" spans="1:37">
      <c r="A331" s="32" t="s">
        <v>455</v>
      </c>
      <c r="B331" s="32" t="s">
        <v>3946</v>
      </c>
      <c r="C331" s="32" t="s">
        <v>3948</v>
      </c>
      <c r="D331" s="32" t="s">
        <v>3675</v>
      </c>
      <c r="E331" s="34">
        <v>0</v>
      </c>
      <c r="F331" s="32" t="s">
        <v>3714</v>
      </c>
      <c r="G331" s="34">
        <v>1000</v>
      </c>
      <c r="H331" s="7">
        <v>44978</v>
      </c>
      <c r="I331" s="32" t="s">
        <v>3811</v>
      </c>
      <c r="J331" s="34">
        <v>0</v>
      </c>
      <c r="M331" s="34">
        <v>0</v>
      </c>
      <c r="N331" s="32" t="s">
        <v>3539</v>
      </c>
      <c r="O331" s="36">
        <v>6.1400000000000006</v>
      </c>
      <c r="P331" s="32" t="s">
        <v>3714</v>
      </c>
      <c r="Q331" s="5" t="s">
        <v>3938</v>
      </c>
      <c r="R331" s="5" t="s">
        <v>3946</v>
      </c>
      <c r="S331" s="6">
        <v>0</v>
      </c>
      <c r="T331" s="6">
        <v>0</v>
      </c>
      <c r="U331" s="6">
        <v>0</v>
      </c>
      <c r="V331" s="7">
        <v>44978</v>
      </c>
      <c r="W331" s="7" t="s">
        <v>3811</v>
      </c>
      <c r="X331" s="7" t="s">
        <v>3811</v>
      </c>
      <c r="Y331" s="5" t="s">
        <v>4050</v>
      </c>
      <c r="Z331" s="5" t="s">
        <v>3811</v>
      </c>
      <c r="AA331" s="6">
        <v>0</v>
      </c>
      <c r="AB331" s="7" t="s">
        <v>4133</v>
      </c>
      <c r="AC331" s="7" t="str">
        <f>A331&amp;COUNTIF($A$2:A331,A331)</f>
        <v>100AT301-62001</v>
      </c>
      <c r="AD331" s="7">
        <v>44599</v>
      </c>
      <c r="AE331" s="7">
        <v>44978</v>
      </c>
      <c r="AF331" s="7">
        <v>44992</v>
      </c>
      <c r="AG331" s="5">
        <v>196</v>
      </c>
      <c r="AH331" s="5">
        <v>14</v>
      </c>
      <c r="AI331" s="5">
        <v>14</v>
      </c>
      <c r="AJ331" s="5">
        <v>1000</v>
      </c>
      <c r="AK331" s="5" t="str">
        <f t="shared" ca="1" si="5"/>
        <v>within range</v>
      </c>
    </row>
    <row r="332" spans="1:37">
      <c r="A332" s="32" t="s">
        <v>485</v>
      </c>
      <c r="B332" s="32">
        <v>7066</v>
      </c>
      <c r="C332" s="32" t="s">
        <v>486</v>
      </c>
      <c r="E332" s="34">
        <v>0</v>
      </c>
      <c r="F332" s="32" t="s">
        <v>3906</v>
      </c>
      <c r="G332" s="34">
        <v>1300</v>
      </c>
      <c r="H332" s="7">
        <v>45075</v>
      </c>
      <c r="N332" s="32">
        <v>6</v>
      </c>
      <c r="O332" s="36">
        <v>5.33</v>
      </c>
      <c r="Q332" s="5" t="s">
        <v>3907</v>
      </c>
      <c r="R332" s="5" t="s">
        <v>4122</v>
      </c>
      <c r="S332" s="6">
        <v>0</v>
      </c>
      <c r="T332" s="6">
        <v>0</v>
      </c>
      <c r="U332" s="6">
        <v>0</v>
      </c>
      <c r="V332" s="7">
        <v>45075</v>
      </c>
      <c r="W332" s="7" t="s">
        <v>3811</v>
      </c>
      <c r="X332" s="7" t="s">
        <v>3811</v>
      </c>
      <c r="Y332" s="5" t="s">
        <v>4050</v>
      </c>
      <c r="Z332" s="5" t="s">
        <v>3811</v>
      </c>
      <c r="AA332" s="6">
        <v>0</v>
      </c>
      <c r="AB332" s="7" t="s">
        <v>4136</v>
      </c>
      <c r="AC332" s="7" t="str">
        <f>A332&amp;COUNTIF($A$2:A332,A332)</f>
        <v>100AT650-50001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1300</v>
      </c>
      <c r="AK332" s="5" t="str">
        <f t="shared" ca="1" si="5"/>
        <v>within range</v>
      </c>
    </row>
    <row r="333" spans="1:37">
      <c r="A333" s="32" t="s">
        <v>487</v>
      </c>
      <c r="B333" s="32">
        <v>7066</v>
      </c>
      <c r="C333" s="32" t="s">
        <v>486</v>
      </c>
      <c r="E333" s="34">
        <v>0</v>
      </c>
      <c r="F333" s="32" t="s">
        <v>3906</v>
      </c>
      <c r="G333" s="34">
        <v>2000</v>
      </c>
      <c r="H333" s="7">
        <v>45075</v>
      </c>
      <c r="N333" s="32">
        <v>6</v>
      </c>
      <c r="O333" s="36">
        <v>5.33</v>
      </c>
      <c r="Q333" s="5" t="s">
        <v>3907</v>
      </c>
      <c r="R333" s="5" t="s">
        <v>4122</v>
      </c>
      <c r="S333" s="6">
        <v>0</v>
      </c>
      <c r="T333" s="6">
        <v>0</v>
      </c>
      <c r="U333" s="6">
        <v>0</v>
      </c>
      <c r="V333" s="7">
        <v>45075</v>
      </c>
      <c r="W333" s="7" t="s">
        <v>3811</v>
      </c>
      <c r="X333" s="7" t="s">
        <v>3811</v>
      </c>
      <c r="Y333" s="5" t="s">
        <v>4050</v>
      </c>
      <c r="Z333" s="5" t="s">
        <v>3811</v>
      </c>
      <c r="AA333" s="6">
        <v>0</v>
      </c>
      <c r="AB333" s="7" t="s">
        <v>4138</v>
      </c>
      <c r="AC333" s="7" t="str">
        <f>A333&amp;COUNTIF($A$2:A333,A333)</f>
        <v>100AT650-62001</v>
      </c>
      <c r="AD333" s="7">
        <v>44740</v>
      </c>
      <c r="AE333" s="7">
        <v>45075</v>
      </c>
      <c r="AF333" s="7">
        <v>45089</v>
      </c>
      <c r="AG333" s="5">
        <v>84</v>
      </c>
      <c r="AH333" s="5">
        <v>14</v>
      </c>
      <c r="AI333" s="5">
        <v>14</v>
      </c>
      <c r="AJ333" s="5">
        <v>2000</v>
      </c>
      <c r="AK333" s="5" t="str">
        <f t="shared" ca="1" si="5"/>
        <v>within range</v>
      </c>
    </row>
    <row r="334" spans="1:37">
      <c r="A334" s="32" t="s">
        <v>562</v>
      </c>
      <c r="B334" s="32">
        <v>7058</v>
      </c>
      <c r="C334" s="32" t="s">
        <v>3733</v>
      </c>
      <c r="G334" s="34">
        <v>3000</v>
      </c>
      <c r="H334" s="7">
        <v>44987</v>
      </c>
      <c r="P334" s="32" t="s">
        <v>3734</v>
      </c>
      <c r="Q334" s="5" t="s">
        <v>894</v>
      </c>
      <c r="R334" s="5" t="s">
        <v>4145</v>
      </c>
      <c r="S334" s="6">
        <v>0</v>
      </c>
      <c r="T334" s="6">
        <v>0</v>
      </c>
      <c r="U334" s="6">
        <v>0</v>
      </c>
      <c r="V334" s="7">
        <v>44987</v>
      </c>
      <c r="W334" s="7" t="s">
        <v>3811</v>
      </c>
      <c r="X334" s="7" t="s">
        <v>3811</v>
      </c>
      <c r="Y334" s="5" t="s">
        <v>4050</v>
      </c>
      <c r="Z334" s="5" t="s">
        <v>3811</v>
      </c>
      <c r="AA334" s="6">
        <v>0</v>
      </c>
      <c r="AB334" s="7" t="s">
        <v>4146</v>
      </c>
      <c r="AC334" s="7" t="str">
        <f>A334&amp;COUNTIF($A$2:A334,A334)</f>
        <v>100AV981-62001</v>
      </c>
      <c r="AD334" s="7">
        <v>44734</v>
      </c>
      <c r="AE334" s="7">
        <v>44987</v>
      </c>
      <c r="AF334" s="7">
        <v>45001</v>
      </c>
      <c r="AG334" s="5">
        <v>140</v>
      </c>
      <c r="AH334" s="5">
        <v>14</v>
      </c>
      <c r="AI334" s="5">
        <v>14</v>
      </c>
      <c r="AJ334" s="5">
        <v>3000</v>
      </c>
      <c r="AK334" s="5" t="str">
        <f t="shared" ca="1" si="5"/>
        <v>within range</v>
      </c>
    </row>
    <row r="335" spans="1:37">
      <c r="A335" s="32" t="s">
        <v>566</v>
      </c>
      <c r="B335" s="32" t="s">
        <v>3984</v>
      </c>
      <c r="C335" s="32" t="s">
        <v>3965</v>
      </c>
      <c r="D335" s="32" t="s">
        <v>3714</v>
      </c>
      <c r="E335" s="34">
        <v>0</v>
      </c>
      <c r="F335" s="32" t="s">
        <v>3714</v>
      </c>
      <c r="G335" s="34">
        <v>500</v>
      </c>
      <c r="H335" s="7">
        <v>45078</v>
      </c>
      <c r="I335" s="32" t="s">
        <v>3811</v>
      </c>
      <c r="J335" s="34">
        <v>0</v>
      </c>
      <c r="M335" s="34">
        <v>0</v>
      </c>
      <c r="N335" s="32" t="s">
        <v>3539</v>
      </c>
      <c r="O335" s="36">
        <v>4.63</v>
      </c>
      <c r="P335" s="32" t="s">
        <v>3714</v>
      </c>
      <c r="Q335" s="5" t="s">
        <v>3938</v>
      </c>
      <c r="R335" s="5" t="s">
        <v>3984</v>
      </c>
      <c r="S335" s="6">
        <v>0</v>
      </c>
      <c r="T335" s="6">
        <v>0</v>
      </c>
      <c r="U335" s="6">
        <v>0</v>
      </c>
      <c r="V335" s="7">
        <v>45078</v>
      </c>
      <c r="W335" s="7" t="s">
        <v>3811</v>
      </c>
      <c r="X335" s="7" t="s">
        <v>3811</v>
      </c>
      <c r="Y335" s="5" t="s">
        <v>4050</v>
      </c>
      <c r="Z335" s="5" t="s">
        <v>3811</v>
      </c>
      <c r="AA335" s="6">
        <v>0</v>
      </c>
      <c r="AB335" s="7" t="s">
        <v>4147</v>
      </c>
      <c r="AC335" s="7" t="str">
        <f>A335&amp;COUNTIF($A$2:A335,A335)</f>
        <v>100AW141-50001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500</v>
      </c>
      <c r="AK335" s="5" t="str">
        <f t="shared" ca="1" si="5"/>
        <v>within range</v>
      </c>
    </row>
    <row r="336" spans="1:37">
      <c r="A336" s="32" t="s">
        <v>568</v>
      </c>
      <c r="B336" s="32" t="s">
        <v>3984</v>
      </c>
      <c r="C336" s="32" t="s">
        <v>3966</v>
      </c>
      <c r="D336" s="32" t="s">
        <v>3714</v>
      </c>
      <c r="E336" s="34">
        <v>0</v>
      </c>
      <c r="F336" s="32" t="s">
        <v>3714</v>
      </c>
      <c r="G336" s="34">
        <v>2500</v>
      </c>
      <c r="H336" s="7">
        <v>45078</v>
      </c>
      <c r="I336" s="32" t="s">
        <v>3811</v>
      </c>
      <c r="J336" s="34">
        <v>0</v>
      </c>
      <c r="M336" s="34">
        <v>0</v>
      </c>
      <c r="N336" s="32" t="s">
        <v>3539</v>
      </c>
      <c r="O336" s="36">
        <v>4.63</v>
      </c>
      <c r="P336" s="32" t="s">
        <v>3714</v>
      </c>
      <c r="Q336" s="5" t="s">
        <v>3938</v>
      </c>
      <c r="R336" s="5" t="s">
        <v>3984</v>
      </c>
      <c r="S336" s="6">
        <v>0</v>
      </c>
      <c r="T336" s="6">
        <v>0</v>
      </c>
      <c r="U336" s="6">
        <v>0</v>
      </c>
      <c r="V336" s="7">
        <v>45078</v>
      </c>
      <c r="W336" s="7" t="s">
        <v>3811</v>
      </c>
      <c r="X336" s="7" t="s">
        <v>3811</v>
      </c>
      <c r="Y336" s="5" t="s">
        <v>4050</v>
      </c>
      <c r="Z336" s="5" t="s">
        <v>3811</v>
      </c>
      <c r="AA336" s="6">
        <v>0</v>
      </c>
      <c r="AB336" s="7" t="s">
        <v>4148</v>
      </c>
      <c r="AC336" s="7" t="str">
        <f>A336&amp;COUNTIF($A$2:A336,A336)</f>
        <v>100AW141-62001</v>
      </c>
      <c r="AD336" s="7">
        <v>44761</v>
      </c>
      <c r="AE336" s="7">
        <v>45078</v>
      </c>
      <c r="AF336" s="7">
        <v>45092</v>
      </c>
      <c r="AG336" s="5">
        <v>196</v>
      </c>
      <c r="AH336" s="5">
        <v>14</v>
      </c>
      <c r="AI336" s="5">
        <v>14</v>
      </c>
      <c r="AJ336" s="5">
        <v>2500</v>
      </c>
      <c r="AK336" s="5" t="str">
        <f t="shared" ca="1" si="5"/>
        <v>within range</v>
      </c>
    </row>
    <row r="337" spans="1:37">
      <c r="A337" s="32" t="s">
        <v>580</v>
      </c>
      <c r="B337" s="32">
        <v>7130</v>
      </c>
      <c r="C337" s="32" t="s">
        <v>581</v>
      </c>
      <c r="G337" s="34">
        <v>2000</v>
      </c>
      <c r="H337" s="7">
        <v>44931</v>
      </c>
      <c r="P337" s="32" t="s">
        <v>5315</v>
      </c>
      <c r="Q337" s="5" t="s">
        <v>894</v>
      </c>
      <c r="R337" s="5" t="s">
        <v>5316</v>
      </c>
      <c r="S337" s="6">
        <v>0</v>
      </c>
      <c r="T337" s="6">
        <v>0</v>
      </c>
      <c r="U337" s="6">
        <v>0</v>
      </c>
      <c r="V337" s="7">
        <v>44931</v>
      </c>
      <c r="W337" s="7" t="s">
        <v>3811</v>
      </c>
      <c r="X337" s="7" t="s">
        <v>3811</v>
      </c>
      <c r="Y337" s="5" t="s">
        <v>4050</v>
      </c>
      <c r="Z337" s="5" t="s">
        <v>3811</v>
      </c>
      <c r="AA337" s="6">
        <v>0</v>
      </c>
      <c r="AB337" s="7" t="s">
        <v>5376</v>
      </c>
      <c r="AC337" s="7" t="str">
        <f>A337&amp;COUNTIF($A$2:A337,A337)</f>
        <v>100AW785-50001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2000</v>
      </c>
      <c r="AK337" s="5" t="str">
        <f t="shared" ca="1" si="5"/>
        <v>within range</v>
      </c>
    </row>
    <row r="338" spans="1:37">
      <c r="A338" s="32" t="s">
        <v>583</v>
      </c>
      <c r="B338" s="32">
        <v>7130</v>
      </c>
      <c r="C338" s="32" t="s">
        <v>581</v>
      </c>
      <c r="G338" s="34">
        <v>8000</v>
      </c>
      <c r="H338" s="7">
        <v>44931</v>
      </c>
      <c r="P338" s="32" t="s">
        <v>5317</v>
      </c>
      <c r="Q338" s="5" t="s">
        <v>894</v>
      </c>
      <c r="R338" s="5" t="s">
        <v>5316</v>
      </c>
      <c r="S338" s="6">
        <v>0</v>
      </c>
      <c r="T338" s="6">
        <v>0</v>
      </c>
      <c r="U338" s="6">
        <v>0</v>
      </c>
      <c r="V338" s="7">
        <v>44931</v>
      </c>
      <c r="W338" s="7" t="s">
        <v>3811</v>
      </c>
      <c r="X338" s="7" t="s">
        <v>3811</v>
      </c>
      <c r="Y338" s="5" t="s">
        <v>4050</v>
      </c>
      <c r="Z338" s="5" t="s">
        <v>3811</v>
      </c>
      <c r="AA338" s="6">
        <v>0</v>
      </c>
      <c r="AB338" s="7" t="s">
        <v>5377</v>
      </c>
      <c r="AC338" s="7" t="str">
        <f>A338&amp;COUNTIF($A$2:A338,A338)</f>
        <v>100AW785-62002</v>
      </c>
      <c r="AD338" s="7">
        <v>44812</v>
      </c>
      <c r="AE338" s="7">
        <v>44931</v>
      </c>
      <c r="AF338" s="7">
        <v>44945</v>
      </c>
      <c r="AG338" s="5">
        <v>140</v>
      </c>
      <c r="AH338" s="5">
        <v>14</v>
      </c>
      <c r="AI338" s="5">
        <v>14</v>
      </c>
      <c r="AJ338" s="5">
        <v>8000</v>
      </c>
      <c r="AK338" s="5" t="str">
        <f t="shared" ca="1" si="5"/>
        <v>within range</v>
      </c>
    </row>
    <row r="339" spans="1:37">
      <c r="A339" s="32" t="s">
        <v>3667</v>
      </c>
      <c r="B339" s="32">
        <v>7093</v>
      </c>
      <c r="C339" s="32" t="s">
        <v>3668</v>
      </c>
      <c r="G339" s="34">
        <v>155000</v>
      </c>
      <c r="H339" s="7">
        <v>45026</v>
      </c>
      <c r="N339" s="32">
        <v>3</v>
      </c>
      <c r="P339" s="32" t="s">
        <v>6060</v>
      </c>
      <c r="Q339" s="5" t="s">
        <v>3665</v>
      </c>
      <c r="R339" s="5" t="s">
        <v>4156</v>
      </c>
      <c r="S339" s="6">
        <v>0</v>
      </c>
      <c r="T339" s="6">
        <v>0</v>
      </c>
      <c r="U339" s="6">
        <v>0</v>
      </c>
      <c r="V339" s="7">
        <v>45026</v>
      </c>
      <c r="W339" s="7" t="s">
        <v>3811</v>
      </c>
      <c r="X339" s="7" t="s">
        <v>3811</v>
      </c>
      <c r="Y339" s="5" t="s">
        <v>4050</v>
      </c>
      <c r="Z339" s="5" t="s">
        <v>3811</v>
      </c>
      <c r="AA339" s="6">
        <v>0</v>
      </c>
      <c r="AB339" s="7" t="s">
        <v>4157</v>
      </c>
      <c r="AC339" s="7" t="str">
        <f>A339&amp;COUNTIF($A$2:A339,A339)</f>
        <v>100BP007-50003</v>
      </c>
      <c r="AD339" s="7">
        <v>44771</v>
      </c>
      <c r="AE339" s="7">
        <v>45026</v>
      </c>
      <c r="AF339" s="7">
        <v>45033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t="shared" ca="1" si="5"/>
        <v>within range</v>
      </c>
    </row>
    <row r="340" spans="1:37">
      <c r="A340" s="32" t="s">
        <v>3667</v>
      </c>
      <c r="B340" s="32">
        <v>7098</v>
      </c>
      <c r="C340" s="32" t="s">
        <v>3668</v>
      </c>
      <c r="G340" s="34">
        <v>155000</v>
      </c>
      <c r="H340" s="7">
        <v>45000</v>
      </c>
      <c r="N340" s="32">
        <v>3</v>
      </c>
      <c r="P340" s="32" t="s">
        <v>3666</v>
      </c>
      <c r="Q340" s="5" t="s">
        <v>3665</v>
      </c>
      <c r="R340" s="5" t="s">
        <v>4158</v>
      </c>
      <c r="S340" s="6">
        <v>0</v>
      </c>
      <c r="T340" s="6">
        <v>0</v>
      </c>
      <c r="U340" s="6">
        <v>0</v>
      </c>
      <c r="V340" s="7">
        <v>45000</v>
      </c>
      <c r="W340" s="7" t="s">
        <v>3811</v>
      </c>
      <c r="X340" s="7" t="s">
        <v>3811</v>
      </c>
      <c r="Y340" s="5" t="s">
        <v>4050</v>
      </c>
      <c r="Z340" s="5" t="s">
        <v>3811</v>
      </c>
      <c r="AA340" s="6">
        <v>0</v>
      </c>
      <c r="AB340" s="7" t="s">
        <v>4159</v>
      </c>
      <c r="AC340" s="7" t="str">
        <f>A340&amp;COUNTIF($A$2:A340,A340)</f>
        <v>100BP007-50004</v>
      </c>
      <c r="AD340" s="7">
        <v>44785</v>
      </c>
      <c r="AE340" s="7">
        <v>45000</v>
      </c>
      <c r="AF340" s="7">
        <v>45007</v>
      </c>
      <c r="AG340" s="5">
        <v>42</v>
      </c>
      <c r="AH340" s="5">
        <v>7</v>
      </c>
      <c r="AI340" s="5">
        <v>14</v>
      </c>
      <c r="AJ340" s="5">
        <v>155000</v>
      </c>
      <c r="AK340" s="5" t="str">
        <f t="shared" ca="1" si="5"/>
        <v>within range</v>
      </c>
    </row>
    <row r="341" spans="1:37">
      <c r="A341" s="32" t="s">
        <v>3671</v>
      </c>
      <c r="B341" s="32">
        <v>7093</v>
      </c>
      <c r="C341" s="32" t="s">
        <v>3668</v>
      </c>
      <c r="G341" s="34">
        <v>45000</v>
      </c>
      <c r="H341" s="7">
        <v>45026</v>
      </c>
      <c r="N341" s="32">
        <v>3</v>
      </c>
      <c r="P341" s="32" t="s">
        <v>6060</v>
      </c>
      <c r="Q341" s="5" t="s">
        <v>3665</v>
      </c>
      <c r="R341" s="5" t="s">
        <v>4156</v>
      </c>
      <c r="S341" s="6">
        <v>0</v>
      </c>
      <c r="T341" s="6">
        <v>0</v>
      </c>
      <c r="U341" s="6">
        <v>0</v>
      </c>
      <c r="V341" s="7">
        <v>45026</v>
      </c>
      <c r="W341" s="7" t="s">
        <v>3811</v>
      </c>
      <c r="X341" s="7" t="s">
        <v>3811</v>
      </c>
      <c r="Y341" s="5" t="s">
        <v>4050</v>
      </c>
      <c r="Z341" s="5" t="s">
        <v>3811</v>
      </c>
      <c r="AA341" s="6">
        <v>0</v>
      </c>
      <c r="AB341" s="7" t="s">
        <v>4163</v>
      </c>
      <c r="AC341" s="7" t="str">
        <f>A341&amp;COUNTIF($A$2:A341,A341)</f>
        <v>100BP007-62003</v>
      </c>
      <c r="AD341" s="7">
        <v>44771</v>
      </c>
      <c r="AE341" s="7">
        <v>45026</v>
      </c>
      <c r="AF341" s="7">
        <v>45033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t="shared" ca="1" si="5"/>
        <v>within range</v>
      </c>
    </row>
    <row r="342" spans="1:37">
      <c r="A342" s="32" t="s">
        <v>3671</v>
      </c>
      <c r="B342" s="32">
        <v>7098</v>
      </c>
      <c r="C342" s="32" t="s">
        <v>3668</v>
      </c>
      <c r="G342" s="34">
        <v>45000</v>
      </c>
      <c r="H342" s="7">
        <v>45000</v>
      </c>
      <c r="N342" s="32">
        <v>3</v>
      </c>
      <c r="P342" s="32" t="s">
        <v>3666</v>
      </c>
      <c r="Q342" s="5" t="s">
        <v>3665</v>
      </c>
      <c r="R342" s="5" t="s">
        <v>4158</v>
      </c>
      <c r="S342" s="6">
        <v>0</v>
      </c>
      <c r="T342" s="6">
        <v>0</v>
      </c>
      <c r="U342" s="6">
        <v>0</v>
      </c>
      <c r="V342" s="7">
        <v>45000</v>
      </c>
      <c r="W342" s="7" t="s">
        <v>3811</v>
      </c>
      <c r="X342" s="7" t="s">
        <v>3811</v>
      </c>
      <c r="Y342" s="5" t="s">
        <v>4050</v>
      </c>
      <c r="Z342" s="5" t="s">
        <v>3811</v>
      </c>
      <c r="AA342" s="6">
        <v>0</v>
      </c>
      <c r="AB342" s="7" t="s">
        <v>4164</v>
      </c>
      <c r="AC342" s="7" t="str">
        <f>A342&amp;COUNTIF($A$2:A342,A342)</f>
        <v>100BP007-62004</v>
      </c>
      <c r="AD342" s="7">
        <v>44785</v>
      </c>
      <c r="AE342" s="7">
        <v>45000</v>
      </c>
      <c r="AF342" s="7">
        <v>45007</v>
      </c>
      <c r="AG342" s="5">
        <v>42</v>
      </c>
      <c r="AH342" s="5">
        <v>7</v>
      </c>
      <c r="AI342" s="5">
        <v>14</v>
      </c>
      <c r="AJ342" s="5">
        <v>45000</v>
      </c>
      <c r="AK342" s="5" t="str">
        <f t="shared" ca="1" si="5"/>
        <v>within range</v>
      </c>
    </row>
    <row r="343" spans="1:37">
      <c r="A343" s="32" t="s">
        <v>3930</v>
      </c>
      <c r="B343" s="32" t="s">
        <v>5944</v>
      </c>
      <c r="C343" s="32" t="s">
        <v>5943</v>
      </c>
      <c r="D343" s="32" t="s">
        <v>3811</v>
      </c>
      <c r="E343" s="34">
        <v>22471.718365659999</v>
      </c>
      <c r="F343" s="32" t="s">
        <v>3926</v>
      </c>
      <c r="G343" s="34">
        <v>22000</v>
      </c>
      <c r="H343" s="7" t="s">
        <v>6477</v>
      </c>
      <c r="I343" s="32" t="s">
        <v>3769</v>
      </c>
      <c r="J343" s="34" t="s">
        <v>3811</v>
      </c>
      <c r="K343" s="7" t="s">
        <v>3811</v>
      </c>
      <c r="L343" s="7" t="s">
        <v>6429</v>
      </c>
      <c r="M343" s="34" t="s">
        <v>3811</v>
      </c>
      <c r="N343" s="32" t="s">
        <v>3543</v>
      </c>
      <c r="O343" s="36">
        <v>1.86</v>
      </c>
      <c r="Q343" s="5" t="s">
        <v>3927</v>
      </c>
      <c r="R343" s="5" t="s">
        <v>5944</v>
      </c>
      <c r="S343" s="6">
        <v>22472</v>
      </c>
      <c r="T343" s="6">
        <v>0</v>
      </c>
      <c r="U343" s="6">
        <v>0</v>
      </c>
      <c r="V343" s="7">
        <v>44906</v>
      </c>
      <c r="W343" s="7" t="s">
        <v>3811</v>
      </c>
      <c r="X343" s="7">
        <v>45000</v>
      </c>
      <c r="Y343" s="5" t="s">
        <v>4050</v>
      </c>
      <c r="Z343" s="5" t="s">
        <v>3811</v>
      </c>
      <c r="AA343" s="6">
        <v>22472</v>
      </c>
      <c r="AB343" s="7" t="s">
        <v>5945</v>
      </c>
      <c r="AC343" s="7" t="str">
        <f>A343&amp;COUNTIF($A$2:A343,A343)</f>
        <v>100BP049-50001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t="shared" ca="1" si="5"/>
        <v>run complete</v>
      </c>
    </row>
    <row r="344" spans="1:37">
      <c r="A344" s="32" t="s">
        <v>4532</v>
      </c>
      <c r="B344" s="32" t="s">
        <v>5944</v>
      </c>
      <c r="C344" s="32" t="s">
        <v>5943</v>
      </c>
      <c r="D344" s="32" t="s">
        <v>3811</v>
      </c>
      <c r="E344" s="34">
        <v>21874.26563564</v>
      </c>
      <c r="F344" s="32" t="s">
        <v>3926</v>
      </c>
      <c r="G344" s="34">
        <v>22000</v>
      </c>
      <c r="H344" s="7" t="s">
        <v>6477</v>
      </c>
      <c r="I344" s="32" t="s">
        <v>3769</v>
      </c>
      <c r="J344" s="34" t="s">
        <v>3811</v>
      </c>
      <c r="K344" s="7" t="s">
        <v>3811</v>
      </c>
      <c r="L344" s="7" t="s">
        <v>6429</v>
      </c>
      <c r="M344" s="34" t="s">
        <v>3811</v>
      </c>
      <c r="N344" s="32" t="s">
        <v>3543</v>
      </c>
      <c r="O344" s="36">
        <v>1.86</v>
      </c>
      <c r="Q344" s="5" t="s">
        <v>3927</v>
      </c>
      <c r="R344" s="5" t="s">
        <v>5944</v>
      </c>
      <c r="S344" s="6">
        <v>21874</v>
      </c>
      <c r="T344" s="6">
        <v>0</v>
      </c>
      <c r="U344" s="6">
        <v>0</v>
      </c>
      <c r="V344" s="7">
        <v>44906</v>
      </c>
      <c r="W344" s="7" t="s">
        <v>3811</v>
      </c>
      <c r="X344" s="7">
        <v>45000</v>
      </c>
      <c r="Y344" s="5" t="s">
        <v>4050</v>
      </c>
      <c r="Z344" s="5" t="s">
        <v>3811</v>
      </c>
      <c r="AA344" s="6">
        <v>21874</v>
      </c>
      <c r="AB344" s="7" t="s">
        <v>5946</v>
      </c>
      <c r="AC344" s="7" t="str">
        <f>A344&amp;COUNTIF($A$2:A344,A344)</f>
        <v>100BP049-62001</v>
      </c>
      <c r="AD344" s="7">
        <v>44847</v>
      </c>
      <c r="AE344" s="7">
        <v>44906</v>
      </c>
      <c r="AF344" s="7">
        <v>44913</v>
      </c>
      <c r="AG344" s="5">
        <v>42</v>
      </c>
      <c r="AH344" s="5">
        <v>7</v>
      </c>
      <c r="AI344" s="5">
        <v>14</v>
      </c>
      <c r="AJ344" s="5">
        <v>22000</v>
      </c>
      <c r="AK344" s="5" t="str">
        <f t="shared" ca="1" si="5"/>
        <v>run complete</v>
      </c>
    </row>
    <row r="345" spans="1:37">
      <c r="A345" s="32" t="s">
        <v>601</v>
      </c>
      <c r="B345" s="32" t="s">
        <v>6430</v>
      </c>
      <c r="C345" s="32" t="s">
        <v>3836</v>
      </c>
      <c r="D345" s="32" t="s">
        <v>3811</v>
      </c>
      <c r="E345" s="34" t="s">
        <v>3538</v>
      </c>
      <c r="F345" s="32" t="s">
        <v>3811</v>
      </c>
      <c r="G345" s="34" t="s">
        <v>3826</v>
      </c>
      <c r="H345" s="7" t="s">
        <v>3853</v>
      </c>
      <c r="I345" s="32" t="s">
        <v>3811</v>
      </c>
      <c r="J345" s="34" t="s">
        <v>3811</v>
      </c>
      <c r="K345" s="7" t="s">
        <v>3811</v>
      </c>
      <c r="L345" s="7" t="s">
        <v>6039</v>
      </c>
      <c r="M345" s="34" t="s">
        <v>7675</v>
      </c>
      <c r="N345" s="32" t="s">
        <v>3539</v>
      </c>
      <c r="O345" s="36">
        <v>2.88</v>
      </c>
      <c r="P345" s="32" t="s">
        <v>3811</v>
      </c>
      <c r="Q345" s="5" t="s">
        <v>3813</v>
      </c>
      <c r="R345" s="5" t="s">
        <v>6430</v>
      </c>
      <c r="S345" s="6">
        <v>0</v>
      </c>
      <c r="T345" s="6">
        <v>-151</v>
      </c>
      <c r="U345" s="6">
        <v>0</v>
      </c>
      <c r="V345" s="7">
        <v>44914</v>
      </c>
      <c r="W345" s="7" t="s">
        <v>3811</v>
      </c>
      <c r="X345" s="7">
        <v>45069</v>
      </c>
      <c r="Y345" s="5" t="s">
        <v>4050</v>
      </c>
      <c r="Z345" s="5" t="s">
        <v>3811</v>
      </c>
      <c r="AA345" s="6">
        <v>-151</v>
      </c>
      <c r="AB345" s="7" t="s">
        <v>6431</v>
      </c>
      <c r="AC345" s="7" t="str">
        <f>A345&amp;COUNTIF($A$2:A345,A345)</f>
        <v>100CC130-50001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5500</v>
      </c>
      <c r="AK345" s="5" t="str">
        <f t="shared" ca="1" si="5"/>
        <v>Past Due</v>
      </c>
    </row>
    <row r="346" spans="1:37">
      <c r="A346" s="32" t="s">
        <v>602</v>
      </c>
      <c r="B346" s="32" t="s">
        <v>6430</v>
      </c>
      <c r="C346" s="32" t="s">
        <v>3836</v>
      </c>
      <c r="D346" s="32" t="s">
        <v>3811</v>
      </c>
      <c r="E346" s="34" t="s">
        <v>3538</v>
      </c>
      <c r="F346" s="32" t="s">
        <v>3811</v>
      </c>
      <c r="G346" s="34" t="s">
        <v>3831</v>
      </c>
      <c r="H346" s="7" t="s">
        <v>3853</v>
      </c>
      <c r="I346" s="32" t="s">
        <v>3811</v>
      </c>
      <c r="J346" s="34" t="s">
        <v>3811</v>
      </c>
      <c r="K346" s="7" t="s">
        <v>3811</v>
      </c>
      <c r="L346" s="7" t="s">
        <v>6039</v>
      </c>
      <c r="M346" s="34" t="s">
        <v>6471</v>
      </c>
      <c r="N346" s="32" t="s">
        <v>3539</v>
      </c>
      <c r="O346" s="36">
        <v>2.88</v>
      </c>
      <c r="P346" s="32" t="s">
        <v>3811</v>
      </c>
      <c r="Q346" s="5" t="s">
        <v>3813</v>
      </c>
      <c r="R346" s="5" t="s">
        <v>6430</v>
      </c>
      <c r="S346" s="6">
        <v>0</v>
      </c>
      <c r="T346" s="6">
        <v>0</v>
      </c>
      <c r="U346" s="6">
        <v>0</v>
      </c>
      <c r="V346" s="7">
        <v>44914</v>
      </c>
      <c r="W346" s="7" t="s">
        <v>3811</v>
      </c>
      <c r="X346" s="7">
        <v>45069</v>
      </c>
      <c r="Y346" s="5" t="s">
        <v>4050</v>
      </c>
      <c r="Z346" s="5" t="s">
        <v>3811</v>
      </c>
      <c r="AA346" s="6">
        <v>0</v>
      </c>
      <c r="AB346" s="7" t="s">
        <v>6432</v>
      </c>
      <c r="AC346" s="7" t="str">
        <f>A346&amp;COUNTIF($A$2:A346,A346)</f>
        <v>100CC130-62001</v>
      </c>
      <c r="AD346" s="7">
        <v>44881</v>
      </c>
      <c r="AE346" s="7">
        <v>44914</v>
      </c>
      <c r="AF346" s="7">
        <v>44921</v>
      </c>
      <c r="AG346" s="5">
        <v>70</v>
      </c>
      <c r="AH346" s="5">
        <v>7</v>
      </c>
      <c r="AI346" s="5">
        <v>14</v>
      </c>
      <c r="AJ346" s="5">
        <v>4500</v>
      </c>
      <c r="AK346" s="5" t="str">
        <f t="shared" ca="1" si="5"/>
        <v>Past Due</v>
      </c>
    </row>
    <row r="347" spans="1:37">
      <c r="A347" s="32" t="s">
        <v>607</v>
      </c>
      <c r="B347" s="32" t="s">
        <v>6531</v>
      </c>
      <c r="C347" s="32" t="s">
        <v>7676</v>
      </c>
      <c r="D347" s="32" t="s">
        <v>3811</v>
      </c>
      <c r="E347" s="34" t="s">
        <v>3811</v>
      </c>
      <c r="F347" s="32" t="s">
        <v>3811</v>
      </c>
      <c r="G347" s="34">
        <v>11000</v>
      </c>
      <c r="H347" s="7" t="s">
        <v>5302</v>
      </c>
      <c r="I347" s="32" t="s">
        <v>3811</v>
      </c>
      <c r="J347" s="34" t="s">
        <v>3811</v>
      </c>
      <c r="K347" s="7" t="s">
        <v>3811</v>
      </c>
      <c r="L347" s="7" t="s">
        <v>7677</v>
      </c>
      <c r="M347" s="34" t="s">
        <v>3811</v>
      </c>
      <c r="N347" s="32" t="s">
        <v>3543</v>
      </c>
      <c r="O347" s="36">
        <v>0.9</v>
      </c>
      <c r="Q347" s="5" t="s">
        <v>3927</v>
      </c>
      <c r="R347" s="5" t="s">
        <v>6531</v>
      </c>
      <c r="S347" s="6">
        <v>0</v>
      </c>
      <c r="T347" s="6">
        <v>0</v>
      </c>
      <c r="U347" s="6">
        <v>0</v>
      </c>
      <c r="V347" s="7">
        <v>44943</v>
      </c>
      <c r="W347" s="7" t="s">
        <v>3811</v>
      </c>
      <c r="X347" s="7">
        <v>45063</v>
      </c>
      <c r="Y347" s="5" t="s">
        <v>4050</v>
      </c>
      <c r="Z347" s="5" t="s">
        <v>3811</v>
      </c>
      <c r="AA347" s="6">
        <v>0</v>
      </c>
      <c r="AB347" s="7" t="s">
        <v>7607</v>
      </c>
      <c r="AC347" s="7" t="str">
        <f>A347&amp;COUNTIF($A$2:A347,A347)</f>
        <v>100DB010-43001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t="shared" ca="1" si="5"/>
        <v>within range</v>
      </c>
    </row>
    <row r="348" spans="1:37">
      <c r="A348" s="32" t="s">
        <v>610</v>
      </c>
      <c r="B348" s="32" t="s">
        <v>6531</v>
      </c>
      <c r="C348" s="32" t="s">
        <v>7676</v>
      </c>
      <c r="D348" s="32" t="s">
        <v>3811</v>
      </c>
      <c r="E348" s="34" t="s">
        <v>3811</v>
      </c>
      <c r="F348" s="32" t="s">
        <v>3811</v>
      </c>
      <c r="G348" s="34">
        <v>11000</v>
      </c>
      <c r="H348" s="7" t="s">
        <v>5302</v>
      </c>
      <c r="I348" s="32" t="s">
        <v>3811</v>
      </c>
      <c r="J348" s="34" t="s">
        <v>3811</v>
      </c>
      <c r="K348" s="7" t="s">
        <v>3811</v>
      </c>
      <c r="L348" s="7" t="s">
        <v>7677</v>
      </c>
      <c r="M348" s="34" t="s">
        <v>3811</v>
      </c>
      <c r="N348" s="32" t="s">
        <v>3543</v>
      </c>
      <c r="O348" s="36">
        <v>0.9</v>
      </c>
      <c r="Q348" s="5" t="s">
        <v>3927</v>
      </c>
      <c r="R348" s="5" t="s">
        <v>6531</v>
      </c>
      <c r="S348" s="6">
        <v>0</v>
      </c>
      <c r="T348" s="6">
        <v>0</v>
      </c>
      <c r="U348" s="6">
        <v>0</v>
      </c>
      <c r="V348" s="7">
        <v>44943</v>
      </c>
      <c r="W348" s="7" t="s">
        <v>3811</v>
      </c>
      <c r="X348" s="7">
        <v>45063</v>
      </c>
      <c r="Y348" s="5" t="s">
        <v>4050</v>
      </c>
      <c r="Z348" s="5" t="s">
        <v>3811</v>
      </c>
      <c r="AA348" s="6">
        <v>0</v>
      </c>
      <c r="AB348" s="7" t="s">
        <v>7608</v>
      </c>
      <c r="AC348" s="7" t="str">
        <f>A348&amp;COUNTIF($A$2:A348,A348)</f>
        <v>100DB010-50001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t="shared" ca="1" si="5"/>
        <v>within range</v>
      </c>
    </row>
    <row r="349" spans="1:37">
      <c r="A349" s="32" t="s">
        <v>611</v>
      </c>
      <c r="B349" s="32" t="s">
        <v>6531</v>
      </c>
      <c r="C349" s="32" t="s">
        <v>7676</v>
      </c>
      <c r="D349" s="32" t="s">
        <v>3811</v>
      </c>
      <c r="E349" s="34" t="s">
        <v>3811</v>
      </c>
      <c r="F349" s="32" t="s">
        <v>3811</v>
      </c>
      <c r="G349" s="34">
        <v>11000</v>
      </c>
      <c r="H349" s="7" t="s">
        <v>5302</v>
      </c>
      <c r="I349" s="32" t="s">
        <v>3811</v>
      </c>
      <c r="J349" s="34" t="s">
        <v>3811</v>
      </c>
      <c r="K349" s="7" t="s">
        <v>3811</v>
      </c>
      <c r="L349" s="7" t="s">
        <v>7677</v>
      </c>
      <c r="M349" s="34" t="s">
        <v>3811</v>
      </c>
      <c r="N349" s="32" t="s">
        <v>3543</v>
      </c>
      <c r="O349" s="36">
        <v>0.9</v>
      </c>
      <c r="Q349" s="5" t="s">
        <v>3927</v>
      </c>
      <c r="R349" s="5" t="s">
        <v>6531</v>
      </c>
      <c r="S349" s="6">
        <v>0</v>
      </c>
      <c r="T349" s="6">
        <v>0</v>
      </c>
      <c r="U349" s="6">
        <v>0</v>
      </c>
      <c r="V349" s="7">
        <v>44943</v>
      </c>
      <c r="W349" s="7" t="s">
        <v>3811</v>
      </c>
      <c r="X349" s="7">
        <v>45063</v>
      </c>
      <c r="Y349" s="5" t="s">
        <v>4050</v>
      </c>
      <c r="Z349" s="5" t="s">
        <v>3811</v>
      </c>
      <c r="AA349" s="6">
        <v>0</v>
      </c>
      <c r="AB349" s="7" t="s">
        <v>7609</v>
      </c>
      <c r="AC349" s="7" t="str">
        <f>A349&amp;COUNTIF($A$2:A349,A349)</f>
        <v>100DB010-62001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t="shared" ca="1" si="5"/>
        <v>within range</v>
      </c>
    </row>
    <row r="350" spans="1:37">
      <c r="A350" s="32" t="s">
        <v>612</v>
      </c>
      <c r="B350" s="32" t="s">
        <v>6531</v>
      </c>
      <c r="C350" s="32" t="s">
        <v>7676</v>
      </c>
      <c r="D350" s="32" t="s">
        <v>3811</v>
      </c>
      <c r="E350" s="34" t="s">
        <v>3811</v>
      </c>
      <c r="F350" s="32" t="s">
        <v>3811</v>
      </c>
      <c r="G350" s="34">
        <v>11000</v>
      </c>
      <c r="H350" s="7" t="s">
        <v>5302</v>
      </c>
      <c r="I350" s="32" t="s">
        <v>3811</v>
      </c>
      <c r="J350" s="34" t="s">
        <v>3811</v>
      </c>
      <c r="K350" s="7" t="s">
        <v>3811</v>
      </c>
      <c r="L350" s="7" t="s">
        <v>7677</v>
      </c>
      <c r="M350" s="34" t="s">
        <v>3811</v>
      </c>
      <c r="N350" s="32" t="s">
        <v>3543</v>
      </c>
      <c r="O350" s="36">
        <v>0.9</v>
      </c>
      <c r="Q350" s="5" t="s">
        <v>3927</v>
      </c>
      <c r="R350" s="5" t="s">
        <v>6531</v>
      </c>
      <c r="S350" s="6">
        <v>0</v>
      </c>
      <c r="T350" s="6">
        <v>0</v>
      </c>
      <c r="U350" s="6">
        <v>0</v>
      </c>
      <c r="V350" s="7">
        <v>44943</v>
      </c>
      <c r="W350" s="7" t="s">
        <v>3811</v>
      </c>
      <c r="X350" s="7">
        <v>45063</v>
      </c>
      <c r="Y350" s="5" t="s">
        <v>4050</v>
      </c>
      <c r="Z350" s="5" t="s">
        <v>3811</v>
      </c>
      <c r="AA350" s="6">
        <v>0</v>
      </c>
      <c r="AB350" s="7" t="s">
        <v>7610</v>
      </c>
      <c r="AC350" s="7" t="str">
        <f>A350&amp;COUNTIF($A$2:A350,A350)</f>
        <v>100DB010-62121</v>
      </c>
      <c r="AD350" s="7">
        <v>44903</v>
      </c>
      <c r="AE350" s="7">
        <v>44943</v>
      </c>
      <c r="AF350" s="7">
        <v>44950</v>
      </c>
      <c r="AG350" s="5">
        <v>42</v>
      </c>
      <c r="AH350" s="5">
        <v>7</v>
      </c>
      <c r="AI350" s="5">
        <v>14</v>
      </c>
      <c r="AJ350" s="5">
        <v>11000</v>
      </c>
      <c r="AK350" s="5" t="str">
        <f t="shared" ca="1" si="5"/>
        <v>within range</v>
      </c>
    </row>
    <row r="351" spans="1:37">
      <c r="A351" s="32" t="s">
        <v>639</v>
      </c>
      <c r="B351" s="32" t="s">
        <v>3934</v>
      </c>
      <c r="C351" s="32" t="s">
        <v>5439</v>
      </c>
      <c r="D351" s="32" t="s">
        <v>3811</v>
      </c>
      <c r="E351" s="34" t="s">
        <v>3811</v>
      </c>
      <c r="F351" s="32" t="s">
        <v>3933</v>
      </c>
      <c r="G351" s="34">
        <v>4400</v>
      </c>
      <c r="H351" s="7" t="s">
        <v>5565</v>
      </c>
      <c r="I351" s="32" t="s">
        <v>3537</v>
      </c>
      <c r="J351" s="34">
        <v>4944.9685366599997</v>
      </c>
      <c r="K351" s="7" t="s">
        <v>3811</v>
      </c>
      <c r="L351" s="7" t="s">
        <v>3896</v>
      </c>
      <c r="M351" s="34" t="s">
        <v>3811</v>
      </c>
      <c r="N351" s="32" t="s">
        <v>3543</v>
      </c>
      <c r="O351" s="36">
        <v>3.03</v>
      </c>
      <c r="Q351" s="5" t="s">
        <v>3927</v>
      </c>
      <c r="R351" s="5" t="s">
        <v>3934</v>
      </c>
      <c r="S351" s="6">
        <v>0</v>
      </c>
      <c r="T351" s="6">
        <v>0</v>
      </c>
      <c r="U351" s="6">
        <v>4945</v>
      </c>
      <c r="V351" s="7">
        <v>44849</v>
      </c>
      <c r="W351" s="7" t="s">
        <v>3811</v>
      </c>
      <c r="X351" s="7">
        <v>44924</v>
      </c>
      <c r="Y351" s="5" t="s">
        <v>4050</v>
      </c>
      <c r="Z351" s="5" t="s">
        <v>3811</v>
      </c>
      <c r="AA351" s="6">
        <v>0</v>
      </c>
      <c r="AB351" s="7" t="s">
        <v>4168</v>
      </c>
      <c r="AC351" s="7" t="str">
        <f>A351&amp;COUNTIF($A$2:A351,A351)</f>
        <v>100DS009-50001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4400</v>
      </c>
      <c r="AK351" s="5" t="str">
        <f t="shared" ca="1" si="5"/>
        <v>run complete</v>
      </c>
    </row>
    <row r="352" spans="1:37">
      <c r="A352" s="32" t="s">
        <v>642</v>
      </c>
      <c r="B352" s="32" t="s">
        <v>3934</v>
      </c>
      <c r="C352" s="32" t="s">
        <v>5439</v>
      </c>
      <c r="D352" s="32" t="s">
        <v>3811</v>
      </c>
      <c r="E352" s="34" t="s">
        <v>3811</v>
      </c>
      <c r="F352" s="32" t="s">
        <v>3933</v>
      </c>
      <c r="G352" s="34">
        <v>2200</v>
      </c>
      <c r="H352" s="7" t="s">
        <v>5565</v>
      </c>
      <c r="I352" s="32" t="s">
        <v>3537</v>
      </c>
      <c r="J352" s="34">
        <v>2290.60290218</v>
      </c>
      <c r="K352" s="7" t="s">
        <v>3811</v>
      </c>
      <c r="L352" s="7" t="s">
        <v>3896</v>
      </c>
      <c r="M352" s="34" t="s">
        <v>3811</v>
      </c>
      <c r="N352" s="32" t="s">
        <v>3543</v>
      </c>
      <c r="O352" s="36">
        <v>3.03</v>
      </c>
      <c r="Q352" s="5" t="s">
        <v>3927</v>
      </c>
      <c r="R352" s="5" t="s">
        <v>3934</v>
      </c>
      <c r="S352" s="6">
        <v>0</v>
      </c>
      <c r="T352" s="6">
        <v>0</v>
      </c>
      <c r="U352" s="6">
        <v>2291</v>
      </c>
      <c r="V352" s="7">
        <v>44849</v>
      </c>
      <c r="W352" s="7" t="s">
        <v>3811</v>
      </c>
      <c r="X352" s="7">
        <v>44924</v>
      </c>
      <c r="Y352" s="5" t="s">
        <v>4050</v>
      </c>
      <c r="Z352" s="5" t="s">
        <v>3811</v>
      </c>
      <c r="AA352" s="6">
        <v>0</v>
      </c>
      <c r="AB352" s="7" t="s">
        <v>4169</v>
      </c>
      <c r="AC352" s="7" t="str">
        <f>A352&amp;COUNTIF($A$2:A352,A352)</f>
        <v>100DS009-62001</v>
      </c>
      <c r="AD352" s="7">
        <v>44733</v>
      </c>
      <c r="AE352" s="7">
        <v>44849</v>
      </c>
      <c r="AF352" s="7">
        <v>44912</v>
      </c>
      <c r="AG352" s="5">
        <v>147</v>
      </c>
      <c r="AH352" s="5">
        <v>63</v>
      </c>
      <c r="AI352" s="5">
        <v>14</v>
      </c>
      <c r="AJ352" s="5">
        <v>2200</v>
      </c>
      <c r="AK352" s="5" t="str">
        <f t="shared" ca="1" si="5"/>
        <v>run complete</v>
      </c>
    </row>
    <row r="353" spans="1:37">
      <c r="A353" s="32" t="s">
        <v>647</v>
      </c>
      <c r="B353" s="32" t="s">
        <v>7611</v>
      </c>
      <c r="C353" s="32" t="s">
        <v>648</v>
      </c>
      <c r="D353" s="32" t="s">
        <v>3811</v>
      </c>
      <c r="E353" s="34" t="s">
        <v>3538</v>
      </c>
      <c r="F353" s="32" t="s">
        <v>3811</v>
      </c>
      <c r="G353" s="34" t="s">
        <v>3585</v>
      </c>
      <c r="H353" s="7" t="s">
        <v>7612</v>
      </c>
      <c r="I353" s="32" t="s">
        <v>3811</v>
      </c>
      <c r="J353" s="34" t="s">
        <v>3811</v>
      </c>
      <c r="K353" s="7" t="s">
        <v>3811</v>
      </c>
      <c r="L353" s="7" t="s">
        <v>7613</v>
      </c>
      <c r="M353" s="34" t="s">
        <v>3538</v>
      </c>
      <c r="N353" s="32" t="s">
        <v>3539</v>
      </c>
      <c r="O353" s="36">
        <v>4.6399999999999997</v>
      </c>
      <c r="P353" s="32" t="s">
        <v>3811</v>
      </c>
      <c r="Q353" s="5" t="s">
        <v>3813</v>
      </c>
      <c r="R353" s="5" t="s">
        <v>7611</v>
      </c>
      <c r="S353" s="6">
        <v>0</v>
      </c>
      <c r="T353" s="6">
        <v>0</v>
      </c>
      <c r="U353" s="6">
        <v>0</v>
      </c>
      <c r="V353" s="7">
        <v>44963</v>
      </c>
      <c r="W353" s="7" t="s">
        <v>3811</v>
      </c>
      <c r="X353" s="7">
        <v>45099</v>
      </c>
      <c r="Y353" s="5" t="s">
        <v>4050</v>
      </c>
      <c r="Z353" s="5" t="s">
        <v>3811</v>
      </c>
      <c r="AA353" s="6">
        <v>0</v>
      </c>
      <c r="AB353" s="7" t="s">
        <v>7614</v>
      </c>
      <c r="AC353" s="7" t="str">
        <f>A353&amp;COUNTIF($A$2:A353,A353)</f>
        <v>100DS059-50002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2500</v>
      </c>
      <c r="AK353" s="5" t="str">
        <f t="shared" ca="1" si="5"/>
        <v>within range</v>
      </c>
    </row>
    <row r="354" spans="1:37">
      <c r="A354" s="32" t="s">
        <v>650</v>
      </c>
      <c r="B354" s="32" t="s">
        <v>7611</v>
      </c>
      <c r="C354" s="32" t="s">
        <v>648</v>
      </c>
      <c r="D354" s="32" t="s">
        <v>3811</v>
      </c>
      <c r="E354" s="34" t="s">
        <v>3538</v>
      </c>
      <c r="F354" s="32" t="s">
        <v>3811</v>
      </c>
      <c r="G354" s="34" t="s">
        <v>3823</v>
      </c>
      <c r="H354" s="7" t="s">
        <v>7612</v>
      </c>
      <c r="I354" s="32" t="s">
        <v>3811</v>
      </c>
      <c r="J354" s="34" t="s">
        <v>3811</v>
      </c>
      <c r="K354" s="7" t="s">
        <v>3811</v>
      </c>
      <c r="L354" s="7" t="s">
        <v>7613</v>
      </c>
      <c r="M354" s="34" t="s">
        <v>3538</v>
      </c>
      <c r="N354" s="32" t="s">
        <v>3539</v>
      </c>
      <c r="O354" s="36">
        <v>4.6399999999999997</v>
      </c>
      <c r="P354" s="32" t="s">
        <v>3811</v>
      </c>
      <c r="Q354" s="5" t="s">
        <v>3813</v>
      </c>
      <c r="R354" s="5" t="s">
        <v>7611</v>
      </c>
      <c r="S354" s="6">
        <v>0</v>
      </c>
      <c r="T354" s="6">
        <v>0</v>
      </c>
      <c r="U354" s="6">
        <v>0</v>
      </c>
      <c r="V354" s="7">
        <v>44963</v>
      </c>
      <c r="W354" s="7" t="s">
        <v>3811</v>
      </c>
      <c r="X354" s="7">
        <v>45099</v>
      </c>
      <c r="Y354" s="5" t="s">
        <v>4050</v>
      </c>
      <c r="Z354" s="5" t="s">
        <v>3811</v>
      </c>
      <c r="AA354" s="6">
        <v>0</v>
      </c>
      <c r="AB354" s="7" t="s">
        <v>7615</v>
      </c>
      <c r="AC354" s="7" t="str">
        <f>A354&amp;COUNTIF($A$2:A354,A354)</f>
        <v>100DS059-62001</v>
      </c>
      <c r="AD354" s="7">
        <v>44908</v>
      </c>
      <c r="AE354" s="7">
        <v>44963</v>
      </c>
      <c r="AF354" s="7">
        <v>44970</v>
      </c>
      <c r="AG354" s="5">
        <v>70</v>
      </c>
      <c r="AH354" s="5">
        <v>7</v>
      </c>
      <c r="AI354" s="5">
        <v>14</v>
      </c>
      <c r="AJ354" s="5">
        <v>1000</v>
      </c>
      <c r="AK354" s="5" t="str">
        <f t="shared" ca="1" si="5"/>
        <v>within range</v>
      </c>
    </row>
    <row r="355" spans="1:37">
      <c r="A355" s="32" t="s">
        <v>796</v>
      </c>
      <c r="B355" s="32" t="s">
        <v>6481</v>
      </c>
      <c r="C355" s="32" t="s">
        <v>5440</v>
      </c>
      <c r="D355" s="32" t="s">
        <v>3811</v>
      </c>
      <c r="E355" s="34" t="s">
        <v>3811</v>
      </c>
      <c r="F355" s="32" t="s">
        <v>3811</v>
      </c>
      <c r="G355" s="34">
        <v>166000</v>
      </c>
      <c r="H355" s="7" t="s">
        <v>5444</v>
      </c>
      <c r="I355" s="32" t="s">
        <v>3811</v>
      </c>
      <c r="J355" s="34" t="s">
        <v>3811</v>
      </c>
      <c r="K355" s="7" t="s">
        <v>3811</v>
      </c>
      <c r="L355" s="7" t="s">
        <v>6156</v>
      </c>
      <c r="M355" s="34" t="s">
        <v>3811</v>
      </c>
      <c r="N355" s="32" t="s">
        <v>3543</v>
      </c>
      <c r="O355" s="36">
        <v>1.1100000000000001</v>
      </c>
      <c r="Q355" s="5" t="s">
        <v>3927</v>
      </c>
      <c r="R355" s="5" t="s">
        <v>6481</v>
      </c>
      <c r="S355" s="6">
        <v>0</v>
      </c>
      <c r="T355" s="6">
        <v>0</v>
      </c>
      <c r="U355" s="6">
        <v>0</v>
      </c>
      <c r="V355" s="7">
        <v>44937</v>
      </c>
      <c r="W355" s="7" t="s">
        <v>3811</v>
      </c>
      <c r="X355" s="7">
        <v>45057</v>
      </c>
      <c r="Y355" s="5" t="s">
        <v>4050</v>
      </c>
      <c r="Z355" s="5" t="s">
        <v>3811</v>
      </c>
      <c r="AA355" s="6">
        <v>0</v>
      </c>
      <c r="AB355" s="7" t="s">
        <v>6482</v>
      </c>
      <c r="AC355" s="7" t="str">
        <f>A355&amp;COUNTIF($A$2:A355,A355)</f>
        <v>100FR115-50142</v>
      </c>
      <c r="AD355" s="7">
        <v>44882</v>
      </c>
      <c r="AE355" s="7">
        <v>44937</v>
      </c>
      <c r="AF355" s="7">
        <v>44944</v>
      </c>
      <c r="AG355" s="5">
        <v>42</v>
      </c>
      <c r="AH355" s="5">
        <v>7</v>
      </c>
      <c r="AI355" s="5">
        <v>14</v>
      </c>
      <c r="AJ355" s="5">
        <v>166000</v>
      </c>
      <c r="AK355" s="5" t="str">
        <f t="shared" ca="1" si="5"/>
        <v>within range</v>
      </c>
    </row>
    <row r="356" spans="1:37">
      <c r="A356" s="32" t="s">
        <v>796</v>
      </c>
      <c r="B356" s="32" t="s">
        <v>3929</v>
      </c>
      <c r="C356" s="32" t="s">
        <v>5440</v>
      </c>
      <c r="D356" s="32" t="s">
        <v>3811</v>
      </c>
      <c r="E356" s="34" t="s">
        <v>3811</v>
      </c>
      <c r="F356" s="32" t="s">
        <v>3811</v>
      </c>
      <c r="G356" s="34">
        <v>88000</v>
      </c>
      <c r="H356" s="7" t="s">
        <v>7616</v>
      </c>
      <c r="I356" s="32" t="s">
        <v>3811</v>
      </c>
      <c r="J356" s="34" t="s">
        <v>3811</v>
      </c>
      <c r="K356" s="7" t="s">
        <v>3811</v>
      </c>
      <c r="L356" s="7" t="s">
        <v>7617</v>
      </c>
      <c r="M356" s="34" t="s">
        <v>3811</v>
      </c>
      <c r="N356" s="32" t="s">
        <v>3543</v>
      </c>
      <c r="O356" s="36" t="s">
        <v>3811</v>
      </c>
      <c r="Q356" s="5" t="s">
        <v>3927</v>
      </c>
      <c r="R356" s="5" t="s">
        <v>3929</v>
      </c>
      <c r="S356" s="6">
        <v>0</v>
      </c>
      <c r="T356" s="6">
        <v>0</v>
      </c>
      <c r="U356" s="6">
        <v>0</v>
      </c>
      <c r="V356" s="7">
        <v>44992</v>
      </c>
      <c r="W356" s="7" t="s">
        <v>3811</v>
      </c>
      <c r="X356" s="7">
        <v>45085</v>
      </c>
      <c r="Y356" s="5" t="s">
        <v>4050</v>
      </c>
      <c r="Z356" s="5" t="s">
        <v>3811</v>
      </c>
      <c r="AA356" s="6">
        <v>0</v>
      </c>
      <c r="AB356" s="7" t="s">
        <v>5952</v>
      </c>
      <c r="AC356" s="7" t="str">
        <f>A356&amp;COUNTIF($A$2:A356,A356)</f>
        <v>100FR115-50143</v>
      </c>
      <c r="AD356" s="7" t="s">
        <v>4099</v>
      </c>
      <c r="AE356" s="7">
        <v>44992</v>
      </c>
      <c r="AF356" s="7">
        <v>44999</v>
      </c>
      <c r="AG356" s="5">
        <v>42</v>
      </c>
      <c r="AH356" s="5">
        <v>7</v>
      </c>
      <c r="AI356" s="5">
        <v>14</v>
      </c>
      <c r="AJ356" s="5">
        <v>88000</v>
      </c>
      <c r="AK356" s="5" t="str">
        <f t="shared" ca="1" si="5"/>
        <v>within range</v>
      </c>
    </row>
    <row r="357" spans="1:37">
      <c r="A357" s="32" t="s">
        <v>797</v>
      </c>
      <c r="B357" s="32" t="s">
        <v>6481</v>
      </c>
      <c r="C357" s="32" t="s">
        <v>5440</v>
      </c>
      <c r="D357" s="32" t="s">
        <v>3811</v>
      </c>
      <c r="E357" s="34" t="s">
        <v>3811</v>
      </c>
      <c r="F357" s="32" t="s">
        <v>3811</v>
      </c>
      <c r="G357" s="34">
        <v>20000</v>
      </c>
      <c r="H357" s="7" t="s">
        <v>7678</v>
      </c>
      <c r="I357" s="32" t="s">
        <v>3811</v>
      </c>
      <c r="J357" s="34" t="s">
        <v>3811</v>
      </c>
      <c r="K357" s="7" t="s">
        <v>3811</v>
      </c>
      <c r="L357" s="7" t="s">
        <v>7679</v>
      </c>
      <c r="M357" s="34" t="s">
        <v>3811</v>
      </c>
      <c r="N357" s="32" t="s">
        <v>3543</v>
      </c>
      <c r="O357" s="36">
        <v>1.1100000000000001</v>
      </c>
      <c r="Q357" s="5" t="s">
        <v>3927</v>
      </c>
      <c r="R357" s="5" t="s">
        <v>6481</v>
      </c>
      <c r="S357" s="6">
        <v>0</v>
      </c>
      <c r="T357" s="6">
        <v>0</v>
      </c>
      <c r="U357" s="6">
        <v>0</v>
      </c>
      <c r="V357" s="7">
        <v>44936</v>
      </c>
      <c r="W357" s="7" t="s">
        <v>3811</v>
      </c>
      <c r="X357" s="7">
        <v>45056</v>
      </c>
      <c r="Y357" s="5" t="s">
        <v>4050</v>
      </c>
      <c r="Z357" s="5" t="s">
        <v>3811</v>
      </c>
      <c r="AA357" s="6">
        <v>0</v>
      </c>
      <c r="AB357" s="7" t="s">
        <v>6483</v>
      </c>
      <c r="AC357" s="7" t="str">
        <f>A357&amp;COUNTIF($A$2:A357,A357)</f>
        <v>100FR115-62122</v>
      </c>
      <c r="AD357" s="7">
        <v>44882</v>
      </c>
      <c r="AE357" s="7">
        <v>44936</v>
      </c>
      <c r="AF357" s="7">
        <v>44943</v>
      </c>
      <c r="AG357" s="5">
        <v>42</v>
      </c>
      <c r="AH357" s="5">
        <v>7</v>
      </c>
      <c r="AI357" s="5">
        <v>14</v>
      </c>
      <c r="AJ357" s="5">
        <v>20000</v>
      </c>
      <c r="AK357" s="5" t="str">
        <f t="shared" ca="1" si="5"/>
        <v>within range</v>
      </c>
    </row>
    <row r="358" spans="1:37">
      <c r="A358" s="32" t="s">
        <v>836</v>
      </c>
      <c r="B358" s="32">
        <v>7184</v>
      </c>
      <c r="C358" s="32" t="s">
        <v>837</v>
      </c>
      <c r="G358" s="34">
        <v>600</v>
      </c>
      <c r="H358" s="7">
        <v>44973</v>
      </c>
      <c r="P358" s="32" t="s">
        <v>5953</v>
      </c>
      <c r="Q358" s="5" t="s">
        <v>894</v>
      </c>
      <c r="R358" s="5" t="s">
        <v>5937</v>
      </c>
      <c r="S358" s="6">
        <v>0</v>
      </c>
      <c r="T358" s="6">
        <v>0</v>
      </c>
      <c r="U358" s="6">
        <v>0</v>
      </c>
      <c r="V358" s="7">
        <v>44973</v>
      </c>
      <c r="W358" s="7" t="s">
        <v>3811</v>
      </c>
      <c r="X358" s="7" t="s">
        <v>3811</v>
      </c>
      <c r="Y358" s="5" t="s">
        <v>4050</v>
      </c>
      <c r="Z358" s="5" t="s">
        <v>3811</v>
      </c>
      <c r="AA358" s="6">
        <v>0</v>
      </c>
      <c r="AB358" s="7" t="s">
        <v>5954</v>
      </c>
      <c r="AC358" s="7" t="str">
        <f>A358&amp;COUNTIF($A$2:A358,A358)</f>
        <v>100HP140-50001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600</v>
      </c>
      <c r="AK358" s="5" t="str">
        <f t="shared" ca="1" si="5"/>
        <v>within range</v>
      </c>
    </row>
    <row r="359" spans="1:37">
      <c r="A359" s="32" t="s">
        <v>838</v>
      </c>
      <c r="B359" s="32">
        <v>7184</v>
      </c>
      <c r="C359" s="32" t="s">
        <v>837</v>
      </c>
      <c r="G359" s="34">
        <v>4400</v>
      </c>
      <c r="H359" s="7">
        <v>44973</v>
      </c>
      <c r="P359" s="32" t="s">
        <v>5955</v>
      </c>
      <c r="Q359" s="5" t="s">
        <v>894</v>
      </c>
      <c r="R359" s="5" t="s">
        <v>5937</v>
      </c>
      <c r="S359" s="6">
        <v>0</v>
      </c>
      <c r="T359" s="6">
        <v>0</v>
      </c>
      <c r="U359" s="6">
        <v>0</v>
      </c>
      <c r="V359" s="7">
        <v>44973</v>
      </c>
      <c r="W359" s="7" t="s">
        <v>3811</v>
      </c>
      <c r="X359" s="7" t="s">
        <v>3811</v>
      </c>
      <c r="Y359" s="5" t="s">
        <v>4050</v>
      </c>
      <c r="Z359" s="5" t="s">
        <v>3811</v>
      </c>
      <c r="AA359" s="6">
        <v>0</v>
      </c>
      <c r="AB359" s="7" t="s">
        <v>5956</v>
      </c>
      <c r="AC359" s="7" t="str">
        <f>A359&amp;COUNTIF($A$2:A359,A359)</f>
        <v>100HP140-62001</v>
      </c>
      <c r="AD359" s="7">
        <v>44854</v>
      </c>
      <c r="AE359" s="7">
        <v>44973</v>
      </c>
      <c r="AF359" s="7">
        <v>44987</v>
      </c>
      <c r="AG359" s="5">
        <v>140</v>
      </c>
      <c r="AH359" s="5">
        <v>14</v>
      </c>
      <c r="AI359" s="5">
        <v>14</v>
      </c>
      <c r="AJ359" s="5">
        <v>4400</v>
      </c>
      <c r="AK359" s="5" t="str">
        <f t="shared" ca="1" si="5"/>
        <v>within range</v>
      </c>
    </row>
    <row r="360" spans="1:37">
      <c r="A360" s="32" t="s">
        <v>845</v>
      </c>
      <c r="B360" s="32">
        <v>7128</v>
      </c>
      <c r="C360" s="32" t="s">
        <v>843</v>
      </c>
      <c r="G360" s="34">
        <v>3000</v>
      </c>
      <c r="H360" s="7">
        <v>44987</v>
      </c>
      <c r="P360" s="32" t="s">
        <v>3740</v>
      </c>
      <c r="Q360" s="5" t="s">
        <v>894</v>
      </c>
      <c r="R360" s="5" t="s">
        <v>4177</v>
      </c>
      <c r="S360" s="6">
        <v>0</v>
      </c>
      <c r="T360" s="6">
        <v>0</v>
      </c>
      <c r="U360" s="6">
        <v>0</v>
      </c>
      <c r="V360" s="7">
        <v>44987</v>
      </c>
      <c r="W360" s="7" t="s">
        <v>3811</v>
      </c>
      <c r="X360" s="7" t="s">
        <v>3811</v>
      </c>
      <c r="Y360" s="5" t="s">
        <v>4050</v>
      </c>
      <c r="Z360" s="5" t="s">
        <v>3811</v>
      </c>
      <c r="AA360" s="6">
        <v>0</v>
      </c>
      <c r="AB360" s="7" t="s">
        <v>4178</v>
      </c>
      <c r="AC360" s="7" t="str">
        <f>A360&amp;COUNTIF($A$2:A360,A360)</f>
        <v>100HP156-62002</v>
      </c>
      <c r="AD360" s="7">
        <v>44805</v>
      </c>
      <c r="AE360" s="7">
        <v>44987</v>
      </c>
      <c r="AF360" s="7">
        <v>45001</v>
      </c>
      <c r="AG360" s="5">
        <v>140</v>
      </c>
      <c r="AH360" s="5">
        <v>14</v>
      </c>
      <c r="AI360" s="5">
        <v>14</v>
      </c>
      <c r="AJ360" s="5">
        <v>3000</v>
      </c>
      <c r="AK360" s="5" t="str">
        <f t="shared" ca="1" si="5"/>
        <v>within range</v>
      </c>
    </row>
    <row r="361" spans="1:37">
      <c r="A361" s="32" t="s">
        <v>846</v>
      </c>
      <c r="B361" s="32" t="s">
        <v>7680</v>
      </c>
      <c r="C361" s="32" t="s">
        <v>7681</v>
      </c>
      <c r="D361" s="32" t="s">
        <v>3714</v>
      </c>
      <c r="E361" s="34">
        <v>0</v>
      </c>
      <c r="F361" s="32" t="s">
        <v>3714</v>
      </c>
      <c r="G361" s="34">
        <v>1500</v>
      </c>
      <c r="H361" s="7">
        <v>45092</v>
      </c>
      <c r="I361" s="32" t="s">
        <v>3811</v>
      </c>
      <c r="J361" s="34">
        <v>0</v>
      </c>
      <c r="M361" s="34">
        <v>0</v>
      </c>
      <c r="N361" s="32" t="s">
        <v>3539</v>
      </c>
      <c r="O361" s="36">
        <v>4.63</v>
      </c>
      <c r="P361" s="32" t="s">
        <v>3714</v>
      </c>
      <c r="Q361" s="5" t="s">
        <v>3938</v>
      </c>
      <c r="R361" s="5" t="s">
        <v>7680</v>
      </c>
      <c r="S361" s="6">
        <v>0</v>
      </c>
      <c r="T361" s="6">
        <v>0</v>
      </c>
      <c r="U361" s="6">
        <v>0</v>
      </c>
      <c r="V361" s="7">
        <v>45092</v>
      </c>
      <c r="W361" s="7" t="s">
        <v>3811</v>
      </c>
      <c r="X361" s="7" t="s">
        <v>3811</v>
      </c>
      <c r="Y361" s="5" t="s">
        <v>4050</v>
      </c>
      <c r="Z361" s="5" t="s">
        <v>3811</v>
      </c>
      <c r="AA361" s="6">
        <v>0</v>
      </c>
      <c r="AB361" s="7" t="s">
        <v>7682</v>
      </c>
      <c r="AC361" s="7" t="str">
        <f>A361&amp;COUNTIF($A$2:A361,A361)</f>
        <v>100HP158-50001</v>
      </c>
      <c r="AD361" s="7">
        <v>44910</v>
      </c>
      <c r="AE361" s="7">
        <v>45092</v>
      </c>
      <c r="AF361" s="7">
        <v>45106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t="shared" ca="1" si="5"/>
        <v>within range</v>
      </c>
    </row>
    <row r="362" spans="1:37">
      <c r="A362" s="32" t="s">
        <v>7665</v>
      </c>
      <c r="B362" s="32" t="s">
        <v>7680</v>
      </c>
      <c r="C362" s="32" t="s">
        <v>7683</v>
      </c>
      <c r="D362" s="32" t="s">
        <v>3714</v>
      </c>
      <c r="E362" s="34">
        <v>0</v>
      </c>
      <c r="F362" s="32" t="s">
        <v>3714</v>
      </c>
      <c r="G362" s="34">
        <v>1500</v>
      </c>
      <c r="H362" s="7">
        <v>45092</v>
      </c>
      <c r="I362" s="32" t="s">
        <v>3811</v>
      </c>
      <c r="J362" s="34">
        <v>0</v>
      </c>
      <c r="M362" s="34">
        <v>0</v>
      </c>
      <c r="N362" s="32" t="s">
        <v>3539</v>
      </c>
      <c r="O362" s="36">
        <v>4.63</v>
      </c>
      <c r="P362" s="32" t="s">
        <v>3714</v>
      </c>
      <c r="Q362" s="5" t="s">
        <v>3938</v>
      </c>
      <c r="R362" s="5" t="s">
        <v>7680</v>
      </c>
      <c r="S362" s="6">
        <v>0</v>
      </c>
      <c r="T362" s="6">
        <v>0</v>
      </c>
      <c r="U362" s="6">
        <v>0</v>
      </c>
      <c r="V362" s="7">
        <v>45092</v>
      </c>
      <c r="W362" s="7" t="s">
        <v>3811</v>
      </c>
      <c r="X362" s="7" t="s">
        <v>3811</v>
      </c>
      <c r="Y362" s="5" t="s">
        <v>4050</v>
      </c>
      <c r="Z362" s="5" t="s">
        <v>3811</v>
      </c>
      <c r="AA362" s="6">
        <v>0</v>
      </c>
      <c r="AB362" s="7" t="s">
        <v>7684</v>
      </c>
      <c r="AC362" s="7" t="str">
        <f>A362&amp;COUNTIF($A$2:A362,A362)</f>
        <v>100HP158-62001</v>
      </c>
      <c r="AD362" s="7">
        <v>44910</v>
      </c>
      <c r="AE362" s="7">
        <v>45092</v>
      </c>
      <c r="AF362" s="7">
        <v>45106</v>
      </c>
      <c r="AG362" s="5">
        <v>196</v>
      </c>
      <c r="AH362" s="5">
        <v>14</v>
      </c>
      <c r="AI362" s="5">
        <v>14</v>
      </c>
      <c r="AJ362" s="5">
        <v>1500</v>
      </c>
      <c r="AK362" s="5" t="str">
        <f t="shared" ca="1" si="5"/>
        <v>within range</v>
      </c>
    </row>
    <row r="363" spans="1:37">
      <c r="A363" s="32" t="s">
        <v>851</v>
      </c>
      <c r="B363" s="32" t="s">
        <v>3544</v>
      </c>
      <c r="C363" s="32" t="s">
        <v>3545</v>
      </c>
      <c r="E363" s="34" t="s">
        <v>3538</v>
      </c>
      <c r="G363" s="34" t="s">
        <v>3546</v>
      </c>
      <c r="H363" s="7" t="s">
        <v>7618</v>
      </c>
      <c r="J363" s="34" t="s">
        <v>3538</v>
      </c>
      <c r="N363" s="32" t="s">
        <v>3539</v>
      </c>
      <c r="O363" s="36" t="s">
        <v>3547</v>
      </c>
      <c r="Q363" s="5" t="s">
        <v>5492</v>
      </c>
      <c r="R363" s="5" t="s">
        <v>3544</v>
      </c>
      <c r="S363" s="6">
        <v>0</v>
      </c>
      <c r="T363" s="6">
        <v>0</v>
      </c>
      <c r="U363" s="6">
        <v>0</v>
      </c>
      <c r="V363" s="7">
        <v>45021</v>
      </c>
      <c r="W363" s="7" t="s">
        <v>3811</v>
      </c>
      <c r="X363" s="7" t="s">
        <v>3811</v>
      </c>
      <c r="Y363" s="5" t="s">
        <v>4050</v>
      </c>
      <c r="Z363" s="5" t="s">
        <v>3811</v>
      </c>
      <c r="AA363" s="6">
        <v>0</v>
      </c>
      <c r="AB363" s="7" t="s">
        <v>4181</v>
      </c>
      <c r="AC363" s="7" t="str">
        <f>A363&amp;COUNTIF($A$2:A363,A363)</f>
        <v>100HP190-50002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t="shared" ca="1" si="5"/>
        <v>within range</v>
      </c>
    </row>
    <row r="364" spans="1:37">
      <c r="A364" s="32" t="s">
        <v>853</v>
      </c>
      <c r="B364" s="32" t="s">
        <v>3544</v>
      </c>
      <c r="C364" s="32" t="s">
        <v>3545</v>
      </c>
      <c r="E364" s="34" t="s">
        <v>3538</v>
      </c>
      <c r="G364" s="34" t="s">
        <v>3546</v>
      </c>
      <c r="H364" s="7" t="s">
        <v>7618</v>
      </c>
      <c r="J364" s="34" t="s">
        <v>3538</v>
      </c>
      <c r="N364" s="32" t="s">
        <v>3539</v>
      </c>
      <c r="O364" s="36" t="s">
        <v>3547</v>
      </c>
      <c r="Q364" s="5" t="s">
        <v>5492</v>
      </c>
      <c r="R364" s="5" t="s">
        <v>3544</v>
      </c>
      <c r="S364" s="6">
        <v>0</v>
      </c>
      <c r="T364" s="6">
        <v>0</v>
      </c>
      <c r="U364" s="6">
        <v>0</v>
      </c>
      <c r="V364" s="7">
        <v>45021</v>
      </c>
      <c r="W364" s="7" t="s">
        <v>3811</v>
      </c>
      <c r="X364" s="7" t="s">
        <v>3811</v>
      </c>
      <c r="Y364" s="5" t="s">
        <v>4050</v>
      </c>
      <c r="Z364" s="5" t="s">
        <v>3811</v>
      </c>
      <c r="AA364" s="6">
        <v>0</v>
      </c>
      <c r="AB364" s="7" t="s">
        <v>4183</v>
      </c>
      <c r="AC364" s="7" t="str">
        <f>A364&amp;COUNTIF($A$2:A364,A364)</f>
        <v>100HP190-62002</v>
      </c>
      <c r="AD364" s="7">
        <v>44726</v>
      </c>
      <c r="AE364" s="7">
        <v>45021</v>
      </c>
      <c r="AF364" s="7">
        <v>45077</v>
      </c>
      <c r="AG364" s="5">
        <v>84</v>
      </c>
      <c r="AH364" s="5">
        <v>56</v>
      </c>
      <c r="AI364" s="5">
        <v>14</v>
      </c>
      <c r="AJ364" s="5">
        <v>3300</v>
      </c>
      <c r="AK364" s="5" t="str">
        <f t="shared" ca="1" si="5"/>
        <v>within range</v>
      </c>
    </row>
    <row r="365" spans="1:37">
      <c r="A365" s="32" t="s">
        <v>3942</v>
      </c>
      <c r="B365" s="32" t="s">
        <v>3940</v>
      </c>
      <c r="C365" s="32" t="s">
        <v>3943</v>
      </c>
      <c r="D365" s="32" t="s">
        <v>3714</v>
      </c>
      <c r="E365" s="34">
        <v>0</v>
      </c>
      <c r="F365" s="32" t="s">
        <v>3714</v>
      </c>
      <c r="G365" s="34">
        <v>2200</v>
      </c>
      <c r="H365" s="7">
        <v>45022</v>
      </c>
      <c r="I365" s="32" t="s">
        <v>3811</v>
      </c>
      <c r="J365" s="34">
        <v>0</v>
      </c>
      <c r="M365" s="34">
        <v>0</v>
      </c>
      <c r="N365" s="32" t="s">
        <v>3539</v>
      </c>
      <c r="O365" s="36">
        <v>6.1400000000000006</v>
      </c>
      <c r="P365" s="32" t="s">
        <v>3714</v>
      </c>
      <c r="Q365" s="5" t="s">
        <v>3938</v>
      </c>
      <c r="R365" s="5" t="s">
        <v>3940</v>
      </c>
      <c r="S365" s="6">
        <v>0</v>
      </c>
      <c r="T365" s="6">
        <v>0</v>
      </c>
      <c r="U365" s="6">
        <v>0</v>
      </c>
      <c r="V365" s="7">
        <v>45022</v>
      </c>
      <c r="W365" s="7" t="s">
        <v>3811</v>
      </c>
      <c r="X365" s="7" t="s">
        <v>3811</v>
      </c>
      <c r="Y365" s="5" t="s">
        <v>4050</v>
      </c>
      <c r="Z365" s="5" t="s">
        <v>3811</v>
      </c>
      <c r="AA365" s="6">
        <v>0</v>
      </c>
      <c r="AB365" s="7" t="s">
        <v>4184</v>
      </c>
      <c r="AC365" s="7" t="str">
        <f>A365&amp;COUNTIF($A$2:A365,A365)</f>
        <v>100HP235-62001</v>
      </c>
      <c r="AD365" s="7">
        <v>44484</v>
      </c>
      <c r="AE365" s="7">
        <v>45022</v>
      </c>
      <c r="AF365" s="7">
        <v>45036</v>
      </c>
      <c r="AG365" s="5">
        <v>196</v>
      </c>
      <c r="AH365" s="5">
        <v>14</v>
      </c>
      <c r="AI365" s="5">
        <v>14</v>
      </c>
      <c r="AJ365" s="5">
        <v>2200</v>
      </c>
      <c r="AK365" s="5" t="str">
        <f t="shared" ca="1" si="5"/>
        <v>within range</v>
      </c>
    </row>
    <row r="366" spans="1:37">
      <c r="A366" s="32" t="s">
        <v>868</v>
      </c>
      <c r="B366" s="32">
        <v>7075</v>
      </c>
      <c r="C366" s="32" t="s">
        <v>869</v>
      </c>
      <c r="G366" s="34">
        <v>56000</v>
      </c>
      <c r="H366" s="7">
        <v>44945</v>
      </c>
      <c r="P366" s="32" t="s">
        <v>3742</v>
      </c>
      <c r="Q366" s="5" t="s">
        <v>894</v>
      </c>
      <c r="R366" s="5" t="s">
        <v>4094</v>
      </c>
      <c r="S366" s="6">
        <v>0</v>
      </c>
      <c r="T366" s="6">
        <v>0</v>
      </c>
      <c r="U366" s="6">
        <v>0</v>
      </c>
      <c r="V366" s="7">
        <v>44945</v>
      </c>
      <c r="W366" s="7" t="s">
        <v>3811</v>
      </c>
      <c r="X366" s="7" t="s">
        <v>3811</v>
      </c>
      <c r="Y366" s="5" t="s">
        <v>4050</v>
      </c>
      <c r="Z366" s="5" t="s">
        <v>3811</v>
      </c>
      <c r="AA366" s="6">
        <v>0</v>
      </c>
      <c r="AB366" s="7" t="s">
        <v>4185</v>
      </c>
      <c r="AC366" s="7" t="str">
        <f>A366&amp;COUNTIF($A$2:A366,A366)</f>
        <v>100HP256-50002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56000</v>
      </c>
      <c r="AK366" s="5" t="str">
        <f t="shared" ca="1" si="5"/>
        <v>within range</v>
      </c>
    </row>
    <row r="367" spans="1:37">
      <c r="A367" s="32" t="s">
        <v>871</v>
      </c>
      <c r="B367" s="32">
        <v>7075</v>
      </c>
      <c r="C367" s="32" t="s">
        <v>869</v>
      </c>
      <c r="G367" s="34">
        <v>4000</v>
      </c>
      <c r="H367" s="7">
        <v>44945</v>
      </c>
      <c r="P367" s="32" t="s">
        <v>3743</v>
      </c>
      <c r="Q367" s="5" t="s">
        <v>894</v>
      </c>
      <c r="R367" s="5" t="s">
        <v>4094</v>
      </c>
      <c r="S367" s="6">
        <v>0</v>
      </c>
      <c r="T367" s="6">
        <v>0</v>
      </c>
      <c r="U367" s="6">
        <v>0</v>
      </c>
      <c r="V367" s="7">
        <v>44945</v>
      </c>
      <c r="W367" s="7" t="s">
        <v>3811</v>
      </c>
      <c r="X367" s="7" t="s">
        <v>3811</v>
      </c>
      <c r="Y367" s="5" t="s">
        <v>4050</v>
      </c>
      <c r="Z367" s="5" t="s">
        <v>3811</v>
      </c>
      <c r="AA367" s="6">
        <v>0</v>
      </c>
      <c r="AB367" s="7" t="s">
        <v>4188</v>
      </c>
      <c r="AC367" s="7" t="str">
        <f>A367&amp;COUNTIF($A$2:A367,A367)</f>
        <v>100HP256-62001</v>
      </c>
      <c r="AD367" s="7">
        <v>44750</v>
      </c>
      <c r="AE367" s="7">
        <v>44945</v>
      </c>
      <c r="AF367" s="7">
        <v>44959</v>
      </c>
      <c r="AG367" s="5">
        <v>140</v>
      </c>
      <c r="AH367" s="5">
        <v>14</v>
      </c>
      <c r="AI367" s="5">
        <v>14</v>
      </c>
      <c r="AJ367" s="5">
        <v>4000</v>
      </c>
      <c r="AK367" s="5" t="str">
        <f t="shared" ca="1" si="5"/>
        <v>within range</v>
      </c>
    </row>
    <row r="368" spans="1:37">
      <c r="A368" s="32" t="s">
        <v>872</v>
      </c>
      <c r="B368" s="32" t="s">
        <v>3978</v>
      </c>
      <c r="C368" s="32" t="s">
        <v>3976</v>
      </c>
      <c r="D368" s="32" t="s">
        <v>3714</v>
      </c>
      <c r="E368" s="34">
        <v>0</v>
      </c>
      <c r="F368" s="32" t="s">
        <v>3714</v>
      </c>
      <c r="G368" s="34">
        <v>9000</v>
      </c>
      <c r="H368" s="7">
        <v>44978</v>
      </c>
      <c r="I368" s="32" t="s">
        <v>3811</v>
      </c>
      <c r="J368" s="34">
        <v>0</v>
      </c>
      <c r="M368" s="34">
        <v>0</v>
      </c>
      <c r="N368" s="32" t="s">
        <v>3539</v>
      </c>
      <c r="O368" s="36">
        <v>3.5300000000000002</v>
      </c>
      <c r="P368" s="32" t="s">
        <v>3714</v>
      </c>
      <c r="Q368" s="5" t="s">
        <v>3938</v>
      </c>
      <c r="R368" s="5" t="s">
        <v>3978</v>
      </c>
      <c r="S368" s="6">
        <v>0</v>
      </c>
      <c r="T368" s="6">
        <v>0</v>
      </c>
      <c r="U368" s="6">
        <v>0</v>
      </c>
      <c r="V368" s="7">
        <v>44978</v>
      </c>
      <c r="W368" s="7" t="s">
        <v>3811</v>
      </c>
      <c r="X368" s="7" t="s">
        <v>3811</v>
      </c>
      <c r="Y368" s="5" t="s">
        <v>4050</v>
      </c>
      <c r="Z368" s="5" t="s">
        <v>3811</v>
      </c>
      <c r="AA368" s="6">
        <v>0</v>
      </c>
      <c r="AB368" s="7" t="s">
        <v>4189</v>
      </c>
      <c r="AC368" s="7" t="str">
        <f>A368&amp;COUNTIF($A$2:A368,A368)</f>
        <v>100HP268-50001</v>
      </c>
      <c r="AD368" s="7">
        <v>44739</v>
      </c>
      <c r="AE368" s="7">
        <v>44978</v>
      </c>
      <c r="AF368" s="7">
        <v>44992</v>
      </c>
      <c r="AG368" s="5">
        <v>196</v>
      </c>
      <c r="AH368" s="5">
        <v>14</v>
      </c>
      <c r="AI368" s="5">
        <v>14</v>
      </c>
      <c r="AJ368" s="5">
        <v>9000</v>
      </c>
      <c r="AK368" s="5" t="str">
        <f t="shared" ca="1" si="5"/>
        <v>within range</v>
      </c>
    </row>
    <row r="369" spans="1:37">
      <c r="A369" s="32" t="s">
        <v>875</v>
      </c>
      <c r="B369" s="32" t="s">
        <v>3978</v>
      </c>
      <c r="C369" s="32" t="s">
        <v>3977</v>
      </c>
      <c r="D369" s="32" t="s">
        <v>3675</v>
      </c>
      <c r="E369" s="34">
        <v>0</v>
      </c>
      <c r="F369" s="32" t="s">
        <v>3714</v>
      </c>
      <c r="G369" s="34">
        <v>6000</v>
      </c>
      <c r="H369" s="7">
        <v>44977</v>
      </c>
      <c r="I369" s="32" t="s">
        <v>3811</v>
      </c>
      <c r="J369" s="34">
        <v>0</v>
      </c>
      <c r="M369" s="34">
        <v>0</v>
      </c>
      <c r="N369" s="32" t="s">
        <v>3539</v>
      </c>
      <c r="O369" s="36">
        <v>3.5300000000000002</v>
      </c>
      <c r="P369" s="32" t="s">
        <v>3714</v>
      </c>
      <c r="Q369" s="5" t="s">
        <v>3938</v>
      </c>
      <c r="R369" s="5" t="s">
        <v>3978</v>
      </c>
      <c r="S369" s="6">
        <v>0</v>
      </c>
      <c r="T369" s="6">
        <v>0</v>
      </c>
      <c r="U369" s="6">
        <v>0</v>
      </c>
      <c r="V369" s="7">
        <v>44977</v>
      </c>
      <c r="W369" s="7" t="s">
        <v>3811</v>
      </c>
      <c r="X369" s="7" t="s">
        <v>3811</v>
      </c>
      <c r="Y369" s="5" t="s">
        <v>4050</v>
      </c>
      <c r="Z369" s="5" t="s">
        <v>3811</v>
      </c>
      <c r="AA369" s="6">
        <v>0</v>
      </c>
      <c r="AB369" s="7" t="s">
        <v>4190</v>
      </c>
      <c r="AC369" s="7" t="str">
        <f>A369&amp;COUNTIF($A$2:A369,A369)</f>
        <v>100HP268-62001</v>
      </c>
      <c r="AD369" s="7">
        <v>44739</v>
      </c>
      <c r="AE369" s="7">
        <v>44977</v>
      </c>
      <c r="AF369" s="7">
        <v>44991</v>
      </c>
      <c r="AG369" s="5">
        <v>196</v>
      </c>
      <c r="AH369" s="5">
        <v>14</v>
      </c>
      <c r="AI369" s="5">
        <v>14</v>
      </c>
      <c r="AJ369" s="5">
        <v>6000</v>
      </c>
      <c r="AK369" s="5" t="str">
        <f t="shared" ca="1" si="5"/>
        <v>within range</v>
      </c>
    </row>
    <row r="370" spans="1:37">
      <c r="A370" s="32" t="s">
        <v>888</v>
      </c>
      <c r="B370" s="32">
        <v>7130</v>
      </c>
      <c r="C370" s="32" t="s">
        <v>3744</v>
      </c>
      <c r="G370" s="34">
        <v>2000</v>
      </c>
      <c r="H370" s="7">
        <v>44994</v>
      </c>
      <c r="P370" s="32" t="s">
        <v>5318</v>
      </c>
      <c r="Q370" s="5" t="s">
        <v>894</v>
      </c>
      <c r="R370" s="5" t="s">
        <v>5316</v>
      </c>
      <c r="S370" s="6">
        <v>0</v>
      </c>
      <c r="T370" s="6">
        <v>0</v>
      </c>
      <c r="U370" s="6">
        <v>0</v>
      </c>
      <c r="V370" s="7">
        <v>44994</v>
      </c>
      <c r="W370" s="7" t="s">
        <v>3811</v>
      </c>
      <c r="X370" s="7" t="s">
        <v>3811</v>
      </c>
      <c r="Y370" s="5" t="s">
        <v>4050</v>
      </c>
      <c r="Z370" s="5" t="s">
        <v>3811</v>
      </c>
      <c r="AA370" s="6">
        <v>0</v>
      </c>
      <c r="AB370" s="7" t="s">
        <v>5383</v>
      </c>
      <c r="AC370" s="7" t="str">
        <f>A370&amp;COUNTIF($A$2:A370,A370)</f>
        <v>100HP290-50001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2000</v>
      </c>
      <c r="AK370" s="5" t="str">
        <f t="shared" ca="1" si="5"/>
        <v>within range</v>
      </c>
    </row>
    <row r="371" spans="1:37">
      <c r="A371" s="32" t="s">
        <v>891</v>
      </c>
      <c r="B371" s="32">
        <v>7130</v>
      </c>
      <c r="C371" s="32" t="s">
        <v>3744</v>
      </c>
      <c r="G371" s="34">
        <v>1000</v>
      </c>
      <c r="H371" s="7">
        <v>44994</v>
      </c>
      <c r="P371" s="32" t="s">
        <v>5319</v>
      </c>
      <c r="Q371" s="5" t="s">
        <v>894</v>
      </c>
      <c r="R371" s="5" t="s">
        <v>5316</v>
      </c>
      <c r="S371" s="6">
        <v>0</v>
      </c>
      <c r="T371" s="6">
        <v>0</v>
      </c>
      <c r="U371" s="6">
        <v>0</v>
      </c>
      <c r="V371" s="7">
        <v>44994</v>
      </c>
      <c r="W371" s="7" t="s">
        <v>3811</v>
      </c>
      <c r="X371" s="7" t="s">
        <v>3811</v>
      </c>
      <c r="Y371" s="5" t="s">
        <v>4050</v>
      </c>
      <c r="Z371" s="5" t="s">
        <v>3811</v>
      </c>
      <c r="AA371" s="6">
        <v>0</v>
      </c>
      <c r="AB371" s="7" t="s">
        <v>5384</v>
      </c>
      <c r="AC371" s="7" t="str">
        <f>A371&amp;COUNTIF($A$2:A371,A371)</f>
        <v>100HP290-62002</v>
      </c>
      <c r="AD371" s="7">
        <v>44812</v>
      </c>
      <c r="AE371" s="7">
        <v>44994</v>
      </c>
      <c r="AF371" s="7">
        <v>45008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t="shared" ca="1" si="5"/>
        <v>within range</v>
      </c>
    </row>
    <row r="372" spans="1:37">
      <c r="A372" s="32" t="s">
        <v>892</v>
      </c>
      <c r="B372" s="32">
        <v>7144</v>
      </c>
      <c r="C372" s="32" t="s">
        <v>893</v>
      </c>
      <c r="G372" s="34">
        <v>1000</v>
      </c>
      <c r="H372" s="7">
        <v>44959</v>
      </c>
      <c r="P372" s="32" t="s">
        <v>5957</v>
      </c>
      <c r="Q372" s="5" t="s">
        <v>894</v>
      </c>
      <c r="R372" s="5" t="s">
        <v>5958</v>
      </c>
      <c r="S372" s="6">
        <v>0</v>
      </c>
      <c r="T372" s="6">
        <v>0</v>
      </c>
      <c r="U372" s="6">
        <v>0</v>
      </c>
      <c r="V372" s="7">
        <v>44959</v>
      </c>
      <c r="W372" s="7" t="s">
        <v>3811</v>
      </c>
      <c r="X372" s="7" t="s">
        <v>3811</v>
      </c>
      <c r="Y372" s="5" t="s">
        <v>4050</v>
      </c>
      <c r="Z372" s="5" t="s">
        <v>3811</v>
      </c>
      <c r="AA372" s="6">
        <v>0</v>
      </c>
      <c r="AB372" s="7" t="s">
        <v>5959</v>
      </c>
      <c r="AC372" s="7" t="str">
        <f>A372&amp;COUNTIF($A$2:A372,A372)</f>
        <v>100HP295-50001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1000</v>
      </c>
      <c r="AK372" s="5" t="str">
        <f t="shared" ca="1" si="5"/>
        <v>within range</v>
      </c>
    </row>
    <row r="373" spans="1:37">
      <c r="A373" s="32" t="s">
        <v>895</v>
      </c>
      <c r="B373" s="32">
        <v>7144</v>
      </c>
      <c r="C373" s="32" t="s">
        <v>893</v>
      </c>
      <c r="G373" s="34">
        <v>2000</v>
      </c>
      <c r="H373" s="7">
        <v>44959</v>
      </c>
      <c r="P373" s="32" t="s">
        <v>5960</v>
      </c>
      <c r="Q373" s="5" t="s">
        <v>894</v>
      </c>
      <c r="R373" s="5" t="s">
        <v>5958</v>
      </c>
      <c r="S373" s="6">
        <v>0</v>
      </c>
      <c r="T373" s="6">
        <v>0</v>
      </c>
      <c r="U373" s="6">
        <v>0</v>
      </c>
      <c r="V373" s="7">
        <v>44959</v>
      </c>
      <c r="W373" s="7" t="s">
        <v>3811</v>
      </c>
      <c r="X373" s="7" t="s">
        <v>3811</v>
      </c>
      <c r="Y373" s="5" t="s">
        <v>4050</v>
      </c>
      <c r="Z373" s="5" t="s">
        <v>3811</v>
      </c>
      <c r="AA373" s="6">
        <v>0</v>
      </c>
      <c r="AB373" s="7" t="s">
        <v>5961</v>
      </c>
      <c r="AC373" s="7" t="str">
        <f>A373&amp;COUNTIF($A$2:A373,A373)</f>
        <v>100HP295-62001</v>
      </c>
      <c r="AD373" s="7">
        <v>44833</v>
      </c>
      <c r="AE373" s="7">
        <v>44959</v>
      </c>
      <c r="AF373" s="7">
        <v>44973</v>
      </c>
      <c r="AG373" s="5">
        <v>140</v>
      </c>
      <c r="AH373" s="5">
        <v>14</v>
      </c>
      <c r="AI373" s="5">
        <v>14</v>
      </c>
      <c r="AJ373" s="5">
        <v>2000</v>
      </c>
      <c r="AK373" s="5" t="str">
        <f t="shared" ca="1" si="5"/>
        <v>within range</v>
      </c>
    </row>
    <row r="374" spans="1:37">
      <c r="A374" s="32" t="s">
        <v>942</v>
      </c>
      <c r="B374" s="32">
        <v>7030</v>
      </c>
      <c r="C374" s="32" t="s">
        <v>3672</v>
      </c>
      <c r="D374" s="32" t="s">
        <v>3675</v>
      </c>
      <c r="F374" s="32" t="s">
        <v>3673</v>
      </c>
      <c r="G374" s="34">
        <v>2500</v>
      </c>
      <c r="H374" s="7">
        <v>44862</v>
      </c>
      <c r="I374" s="32" t="s">
        <v>3670</v>
      </c>
      <c r="J374" s="34">
        <v>2500</v>
      </c>
      <c r="N374" s="32">
        <v>3</v>
      </c>
      <c r="O374" s="36">
        <v>6.96</v>
      </c>
      <c r="Q374" s="5" t="s">
        <v>3674</v>
      </c>
      <c r="R374" s="5" t="s">
        <v>4203</v>
      </c>
      <c r="S374" s="6">
        <v>0</v>
      </c>
      <c r="T374" s="6">
        <v>0</v>
      </c>
      <c r="U374" s="6">
        <v>2500</v>
      </c>
      <c r="V374" s="7">
        <v>44862</v>
      </c>
      <c r="W374" s="7" t="s">
        <v>3811</v>
      </c>
      <c r="X374" s="7" t="s">
        <v>3811</v>
      </c>
      <c r="Y374" s="5" t="s">
        <v>4050</v>
      </c>
      <c r="Z374" s="5" t="s">
        <v>3811</v>
      </c>
      <c r="AA374" s="6">
        <v>0</v>
      </c>
      <c r="AB374" s="7" t="s">
        <v>4204</v>
      </c>
      <c r="AC374" s="7" t="str">
        <f>A374&amp;COUNTIF($A$2:A374,A374)</f>
        <v>100HP372-62001</v>
      </c>
      <c r="AD374" s="7">
        <v>44713</v>
      </c>
      <c r="AE374" s="7">
        <v>44862</v>
      </c>
      <c r="AF374" s="7">
        <v>44932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t="shared" ca="1" si="5"/>
        <v>run complete</v>
      </c>
    </row>
    <row r="375" spans="1:37">
      <c r="A375" s="32" t="s">
        <v>943</v>
      </c>
      <c r="B375" s="32">
        <v>7189</v>
      </c>
      <c r="C375" s="32" t="s">
        <v>3676</v>
      </c>
      <c r="F375" s="32" t="s">
        <v>3673</v>
      </c>
      <c r="G375" s="34">
        <v>2500</v>
      </c>
      <c r="H375" s="7">
        <v>44947</v>
      </c>
      <c r="N375" s="32">
        <v>3</v>
      </c>
      <c r="O375" s="36">
        <v>6.96</v>
      </c>
      <c r="Q375" s="5" t="s">
        <v>3674</v>
      </c>
      <c r="R375" s="5" t="s">
        <v>5962</v>
      </c>
      <c r="S375" s="6">
        <v>0</v>
      </c>
      <c r="T375" s="6">
        <v>0</v>
      </c>
      <c r="U375" s="6">
        <v>0</v>
      </c>
      <c r="V375" s="7">
        <v>44947</v>
      </c>
      <c r="W375" s="7" t="s">
        <v>3811</v>
      </c>
      <c r="X375" s="7" t="s">
        <v>3811</v>
      </c>
      <c r="Y375" s="5" t="s">
        <v>4050</v>
      </c>
      <c r="Z375" s="5" t="s">
        <v>3811</v>
      </c>
      <c r="AA375" s="6">
        <v>0</v>
      </c>
      <c r="AB375" s="7" t="s">
        <v>5963</v>
      </c>
      <c r="AC375" s="7" t="str">
        <f>A375&amp;COUNTIF($A$2:A375,A375)</f>
        <v>100HP375-50002</v>
      </c>
      <c r="AD375" s="7">
        <v>44855</v>
      </c>
      <c r="AE375" s="7">
        <v>44947</v>
      </c>
      <c r="AF375" s="7">
        <v>45017</v>
      </c>
      <c r="AG375" s="5">
        <v>154</v>
      </c>
      <c r="AH375" s="5">
        <v>70</v>
      </c>
      <c r="AI375" s="5">
        <v>14</v>
      </c>
      <c r="AJ375" s="5">
        <v>2500</v>
      </c>
      <c r="AK375" s="5" t="str">
        <f t="shared" ca="1" si="5"/>
        <v>within range</v>
      </c>
    </row>
    <row r="376" spans="1:37">
      <c r="A376" s="32" t="s">
        <v>954</v>
      </c>
      <c r="B376" s="32">
        <v>6987</v>
      </c>
      <c r="C376" s="32" t="s">
        <v>953</v>
      </c>
      <c r="G376" s="34">
        <v>3000</v>
      </c>
      <c r="H376" s="7">
        <v>44987</v>
      </c>
      <c r="P376" s="32" t="s">
        <v>3750</v>
      </c>
      <c r="Q376" s="5" t="s">
        <v>894</v>
      </c>
      <c r="R376" s="5" t="s">
        <v>4186</v>
      </c>
      <c r="S376" s="6">
        <v>0</v>
      </c>
      <c r="T376" s="6">
        <v>0</v>
      </c>
      <c r="U376" s="6">
        <v>0</v>
      </c>
      <c r="V376" s="7">
        <v>44987</v>
      </c>
      <c r="W376" s="7" t="s">
        <v>3811</v>
      </c>
      <c r="X376" s="7" t="s">
        <v>3811</v>
      </c>
      <c r="Y376" s="5" t="s">
        <v>4050</v>
      </c>
      <c r="Z376" s="5" t="s">
        <v>3811</v>
      </c>
      <c r="AA376" s="6">
        <v>0</v>
      </c>
      <c r="AB376" s="7" t="s">
        <v>4212</v>
      </c>
      <c r="AC376" s="7" t="str">
        <f>A376&amp;COUNTIF($A$2:A376,A376)</f>
        <v>100HP393-62001</v>
      </c>
      <c r="AD376" s="7">
        <v>44664</v>
      </c>
      <c r="AE376" s="7">
        <v>44987</v>
      </c>
      <c r="AF376" s="7">
        <v>45001</v>
      </c>
      <c r="AG376" s="5">
        <v>140</v>
      </c>
      <c r="AH376" s="5">
        <v>14</v>
      </c>
      <c r="AI376" s="5">
        <v>14</v>
      </c>
      <c r="AJ376" s="5">
        <v>3000</v>
      </c>
      <c r="AK376" s="5" t="str">
        <f t="shared" ca="1" si="5"/>
        <v>within range</v>
      </c>
    </row>
    <row r="377" spans="1:37">
      <c r="A377" s="32" t="s">
        <v>955</v>
      </c>
      <c r="B377" s="32" t="s">
        <v>5965</v>
      </c>
      <c r="C377" s="32" t="s">
        <v>5964</v>
      </c>
      <c r="D377" s="32" t="s">
        <v>3811</v>
      </c>
      <c r="E377" s="34" t="s">
        <v>3811</v>
      </c>
      <c r="F377" s="32" t="s">
        <v>3933</v>
      </c>
      <c r="G377" s="34">
        <v>2200</v>
      </c>
      <c r="H377" s="7" t="s">
        <v>7685</v>
      </c>
      <c r="I377" s="32" t="s">
        <v>3769</v>
      </c>
      <c r="J377" s="34">
        <v>2429.4941272400001</v>
      </c>
      <c r="K377" s="7" t="s">
        <v>3811</v>
      </c>
      <c r="L377" s="7" t="s">
        <v>7686</v>
      </c>
      <c r="M377" s="34" t="s">
        <v>3811</v>
      </c>
      <c r="N377" s="32" t="s">
        <v>3543</v>
      </c>
      <c r="O377" s="36">
        <v>4.0999999999999996</v>
      </c>
      <c r="Q377" s="5" t="s">
        <v>3927</v>
      </c>
      <c r="R377" s="5" t="s">
        <v>5965</v>
      </c>
      <c r="S377" s="6">
        <v>0</v>
      </c>
      <c r="T377" s="6">
        <v>0</v>
      </c>
      <c r="U377" s="6">
        <v>2429</v>
      </c>
      <c r="V377" s="7">
        <v>44897</v>
      </c>
      <c r="W377" s="7" t="s">
        <v>3811</v>
      </c>
      <c r="X377" s="7">
        <v>44990</v>
      </c>
      <c r="Y377" s="5" t="s">
        <v>4050</v>
      </c>
      <c r="Z377" s="5" t="s">
        <v>3811</v>
      </c>
      <c r="AA377" s="6">
        <v>0</v>
      </c>
      <c r="AB377" s="7" t="s">
        <v>5966</v>
      </c>
      <c r="AC377" s="7" t="str">
        <f>A377&amp;COUNTIF($A$2:A377,A377)</f>
        <v>100HP409-50001</v>
      </c>
      <c r="AD377" s="7">
        <v>44834</v>
      </c>
      <c r="AE377" s="7">
        <v>44897</v>
      </c>
      <c r="AF377" s="7">
        <v>44960</v>
      </c>
      <c r="AG377" s="5">
        <v>147</v>
      </c>
      <c r="AH377" s="5">
        <v>63</v>
      </c>
      <c r="AI377" s="5">
        <v>14</v>
      </c>
      <c r="AJ377" s="5">
        <v>2200</v>
      </c>
      <c r="AK377" s="5" t="str">
        <f t="shared" ca="1" si="5"/>
        <v>run complete</v>
      </c>
    </row>
    <row r="378" spans="1:37">
      <c r="A378" s="32" t="s">
        <v>967</v>
      </c>
      <c r="B378" s="32" t="s">
        <v>3850</v>
      </c>
      <c r="C378" s="32" t="s">
        <v>965</v>
      </c>
      <c r="D378" s="32" t="s">
        <v>3811</v>
      </c>
      <c r="E378" s="34" t="s">
        <v>3538</v>
      </c>
      <c r="F378" s="32" t="s">
        <v>3811</v>
      </c>
      <c r="G378" s="34" t="s">
        <v>3829</v>
      </c>
      <c r="H378" s="7" t="s">
        <v>6232</v>
      </c>
      <c r="I378" s="32" t="s">
        <v>3811</v>
      </c>
      <c r="J378" s="34" t="s">
        <v>3811</v>
      </c>
      <c r="K378" s="7" t="s">
        <v>3811</v>
      </c>
      <c r="L378" s="7" t="s">
        <v>6233</v>
      </c>
      <c r="M378" s="34" t="s">
        <v>3538</v>
      </c>
      <c r="N378" s="32" t="s">
        <v>3539</v>
      </c>
      <c r="O378" s="36">
        <v>5.23</v>
      </c>
      <c r="P378" s="32" t="s">
        <v>3811</v>
      </c>
      <c r="Q378" s="5" t="s">
        <v>3813</v>
      </c>
      <c r="R378" s="5" t="s">
        <v>3850</v>
      </c>
      <c r="S378" s="6">
        <v>0</v>
      </c>
      <c r="T378" s="6">
        <v>0</v>
      </c>
      <c r="U378" s="6">
        <v>0</v>
      </c>
      <c r="V378" s="7">
        <v>44991</v>
      </c>
      <c r="W378" s="7" t="s">
        <v>3811</v>
      </c>
      <c r="X378" s="7">
        <v>45129</v>
      </c>
      <c r="Y378" s="5" t="s">
        <v>4050</v>
      </c>
      <c r="Z378" s="5" t="s">
        <v>3811</v>
      </c>
      <c r="AA378" s="6">
        <v>0</v>
      </c>
      <c r="AB378" s="7" t="s">
        <v>4213</v>
      </c>
      <c r="AC378" s="7" t="str">
        <f>A378&amp;COUNTIF($A$2:A378,A378)</f>
        <v>100HP431-62001</v>
      </c>
      <c r="AD378" s="7">
        <v>44795</v>
      </c>
      <c r="AE378" s="7">
        <v>44991</v>
      </c>
      <c r="AF378" s="7">
        <v>44998</v>
      </c>
      <c r="AG378" s="5">
        <v>70</v>
      </c>
      <c r="AH378" s="5">
        <v>7</v>
      </c>
      <c r="AI378" s="5">
        <v>14</v>
      </c>
      <c r="AJ378" s="5">
        <v>3500</v>
      </c>
      <c r="AK378" s="5" t="str">
        <f t="shared" ca="1" si="5"/>
        <v>within range</v>
      </c>
    </row>
    <row r="379" spans="1:37">
      <c r="A379" s="32" t="s">
        <v>4566</v>
      </c>
      <c r="B379" s="32" t="s">
        <v>5333</v>
      </c>
      <c r="C379" s="32" t="s">
        <v>1495</v>
      </c>
      <c r="D379" s="32" t="s">
        <v>3811</v>
      </c>
      <c r="E379" s="34" t="s">
        <v>3538</v>
      </c>
      <c r="F379" s="32" t="s">
        <v>3811</v>
      </c>
      <c r="G379" s="34" t="s">
        <v>3585</v>
      </c>
      <c r="H379" s="7" t="s">
        <v>3853</v>
      </c>
      <c r="I379" s="32" t="s">
        <v>3811</v>
      </c>
      <c r="J379" s="34" t="s">
        <v>3811</v>
      </c>
      <c r="K379" s="7" t="s">
        <v>3811</v>
      </c>
      <c r="L379" s="7" t="s">
        <v>5967</v>
      </c>
      <c r="M379" s="34" t="s">
        <v>7687</v>
      </c>
      <c r="N379" s="32" t="s">
        <v>3539</v>
      </c>
      <c r="O379" s="36">
        <v>5.81</v>
      </c>
      <c r="P379" s="32" t="s">
        <v>3811</v>
      </c>
      <c r="Q379" s="5" t="s">
        <v>3813</v>
      </c>
      <c r="R379" s="5" t="s">
        <v>5333</v>
      </c>
      <c r="S379" s="6">
        <v>0</v>
      </c>
      <c r="T379" s="6">
        <v>0</v>
      </c>
      <c r="U379" s="6">
        <v>0</v>
      </c>
      <c r="V379" s="7">
        <v>44914</v>
      </c>
      <c r="W379" s="7" t="s">
        <v>3811</v>
      </c>
      <c r="X379" s="7">
        <v>45045</v>
      </c>
      <c r="Y379" s="5" t="s">
        <v>4050</v>
      </c>
      <c r="Z379" s="5" t="s">
        <v>3811</v>
      </c>
      <c r="AA379" s="6">
        <v>0</v>
      </c>
      <c r="AB379" s="7" t="s">
        <v>5385</v>
      </c>
      <c r="AC379" s="7" t="str">
        <f>A379&amp;COUNTIF($A$2:A379,A379)</f>
        <v>100HP473-50001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2500</v>
      </c>
      <c r="AK379" s="5" t="str">
        <f t="shared" ca="1" si="5"/>
        <v>Past Due</v>
      </c>
    </row>
    <row r="380" spans="1:37">
      <c r="A380" s="32" t="s">
        <v>980</v>
      </c>
      <c r="B380" s="32" t="s">
        <v>5333</v>
      </c>
      <c r="C380" s="32" t="s">
        <v>1495</v>
      </c>
      <c r="D380" s="32" t="s">
        <v>3811</v>
      </c>
      <c r="E380" s="34" t="s">
        <v>3538</v>
      </c>
      <c r="F380" s="32" t="s">
        <v>3811</v>
      </c>
      <c r="G380" s="34" t="s">
        <v>3823</v>
      </c>
      <c r="H380" s="7" t="s">
        <v>3853</v>
      </c>
      <c r="I380" s="32" t="s">
        <v>3811</v>
      </c>
      <c r="J380" s="34" t="s">
        <v>3811</v>
      </c>
      <c r="K380" s="7" t="s">
        <v>3811</v>
      </c>
      <c r="L380" s="7" t="s">
        <v>5967</v>
      </c>
      <c r="M380" s="34" t="s">
        <v>7688</v>
      </c>
      <c r="N380" s="32" t="s">
        <v>3539</v>
      </c>
      <c r="O380" s="36">
        <v>5.81</v>
      </c>
      <c r="P380" s="32" t="s">
        <v>3811</v>
      </c>
      <c r="Q380" s="5" t="s">
        <v>3813</v>
      </c>
      <c r="R380" s="5" t="s">
        <v>5333</v>
      </c>
      <c r="S380" s="6">
        <v>0</v>
      </c>
      <c r="T380" s="6">
        <v>-191</v>
      </c>
      <c r="U380" s="6">
        <v>0</v>
      </c>
      <c r="V380" s="7">
        <v>44914</v>
      </c>
      <c r="W380" s="7" t="s">
        <v>3811</v>
      </c>
      <c r="X380" s="7">
        <v>45045</v>
      </c>
      <c r="Y380" s="5" t="s">
        <v>4050</v>
      </c>
      <c r="Z380" s="5" t="s">
        <v>3811</v>
      </c>
      <c r="AA380" s="6">
        <v>-191</v>
      </c>
      <c r="AB380" s="7" t="s">
        <v>5386</v>
      </c>
      <c r="AC380" s="7" t="str">
        <f>A380&amp;COUNTIF($A$2:A380,A380)</f>
        <v>100HP473-62001</v>
      </c>
      <c r="AD380" s="7">
        <v>44830</v>
      </c>
      <c r="AE380" s="7">
        <v>44914</v>
      </c>
      <c r="AF380" s="7">
        <v>44921</v>
      </c>
      <c r="AG380" s="5">
        <v>70</v>
      </c>
      <c r="AH380" s="5">
        <v>7</v>
      </c>
      <c r="AI380" s="5">
        <v>14</v>
      </c>
      <c r="AJ380" s="5">
        <v>1000</v>
      </c>
      <c r="AK380" s="5" t="str">
        <f t="shared" ca="1" si="5"/>
        <v>Past Due</v>
      </c>
    </row>
    <row r="381" spans="1:37">
      <c r="A381" s="32" t="s">
        <v>990</v>
      </c>
      <c r="B381" s="32">
        <v>7072</v>
      </c>
      <c r="C381" s="32" t="s">
        <v>991</v>
      </c>
      <c r="G381" s="34">
        <v>6500</v>
      </c>
      <c r="H381" s="7">
        <v>44963</v>
      </c>
      <c r="N381" s="32">
        <v>3</v>
      </c>
      <c r="P381" s="32" t="s">
        <v>3666</v>
      </c>
      <c r="Q381" s="5" t="s">
        <v>3665</v>
      </c>
      <c r="R381" s="5" t="s">
        <v>4216</v>
      </c>
      <c r="S381" s="6">
        <v>0</v>
      </c>
      <c r="T381" s="6">
        <v>0</v>
      </c>
      <c r="U381" s="6">
        <v>0</v>
      </c>
      <c r="V381" s="7">
        <v>44963</v>
      </c>
      <c r="W381" s="7" t="s">
        <v>3811</v>
      </c>
      <c r="X381" s="7" t="s">
        <v>3811</v>
      </c>
      <c r="Y381" s="5" t="s">
        <v>4050</v>
      </c>
      <c r="Z381" s="5" t="s">
        <v>3811</v>
      </c>
      <c r="AA381" s="6">
        <v>0</v>
      </c>
      <c r="AB381" s="7" t="s">
        <v>4217</v>
      </c>
      <c r="AC381" s="7" t="str">
        <f>A381&amp;COUNTIF($A$2:A381,A381)</f>
        <v>100HP548-50002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6500</v>
      </c>
      <c r="AK381" s="5" t="str">
        <f t="shared" ca="1" si="5"/>
        <v>within range</v>
      </c>
    </row>
    <row r="382" spans="1:37">
      <c r="A382" s="32" t="s">
        <v>994</v>
      </c>
      <c r="B382" s="32">
        <v>7072</v>
      </c>
      <c r="C382" s="32" t="s">
        <v>991</v>
      </c>
      <c r="G382" s="34">
        <v>3500</v>
      </c>
      <c r="H382" s="7">
        <v>44963</v>
      </c>
      <c r="N382" s="32">
        <v>3</v>
      </c>
      <c r="P382" s="32" t="s">
        <v>3666</v>
      </c>
      <c r="Q382" s="5" t="s">
        <v>3665</v>
      </c>
      <c r="R382" s="5" t="s">
        <v>4216</v>
      </c>
      <c r="S382" s="6">
        <v>0</v>
      </c>
      <c r="T382" s="6">
        <v>0</v>
      </c>
      <c r="U382" s="6">
        <v>0</v>
      </c>
      <c r="V382" s="7">
        <v>44963</v>
      </c>
      <c r="W382" s="7" t="s">
        <v>3811</v>
      </c>
      <c r="X382" s="7" t="s">
        <v>3811</v>
      </c>
      <c r="Y382" s="5" t="s">
        <v>4050</v>
      </c>
      <c r="Z382" s="5" t="s">
        <v>3811</v>
      </c>
      <c r="AA382" s="6">
        <v>0</v>
      </c>
      <c r="AB382" s="7" t="s">
        <v>4219</v>
      </c>
      <c r="AC382" s="7" t="str">
        <f>A382&amp;COUNTIF($A$2:A382,A382)</f>
        <v>100HP548-62002</v>
      </c>
      <c r="AD382" s="7">
        <v>44750</v>
      </c>
      <c r="AE382" s="7">
        <v>44963</v>
      </c>
      <c r="AF382" s="7">
        <v>45005</v>
      </c>
      <c r="AG382" s="5">
        <v>105</v>
      </c>
      <c r="AH382" s="5">
        <v>42</v>
      </c>
      <c r="AI382" s="5">
        <v>14</v>
      </c>
      <c r="AJ382" s="5">
        <v>3500</v>
      </c>
      <c r="AK382" s="5" t="str">
        <f t="shared" ca="1" si="5"/>
        <v>within range</v>
      </c>
    </row>
    <row r="383" spans="1:37">
      <c r="A383" s="32" t="s">
        <v>995</v>
      </c>
      <c r="B383" s="32">
        <v>7158</v>
      </c>
      <c r="C383" s="32" t="s">
        <v>3554</v>
      </c>
      <c r="E383" s="34" t="s">
        <v>3538</v>
      </c>
      <c r="G383" s="34" t="s">
        <v>3555</v>
      </c>
      <c r="H383" s="7" t="s">
        <v>6433</v>
      </c>
      <c r="J383" s="34" t="s">
        <v>3538</v>
      </c>
      <c r="N383" s="32" t="s">
        <v>3539</v>
      </c>
      <c r="O383" s="36" t="s">
        <v>3556</v>
      </c>
      <c r="Q383" s="5" t="s">
        <v>5493</v>
      </c>
      <c r="R383" s="5" t="s">
        <v>6056</v>
      </c>
      <c r="S383" s="6">
        <v>0</v>
      </c>
      <c r="T383" s="6">
        <v>0</v>
      </c>
      <c r="U383" s="6">
        <v>0</v>
      </c>
      <c r="V383" s="7">
        <v>45066</v>
      </c>
      <c r="W383" s="7" t="s">
        <v>3811</v>
      </c>
      <c r="X383" s="7" t="s">
        <v>3811</v>
      </c>
      <c r="Y383" s="5" t="s">
        <v>4050</v>
      </c>
      <c r="Z383" s="5" t="s">
        <v>3811</v>
      </c>
      <c r="AA383" s="6">
        <v>0</v>
      </c>
      <c r="AB383" s="7" t="s">
        <v>6057</v>
      </c>
      <c r="AC383" s="7" t="str">
        <f>A383&amp;COUNTIF($A$2:A383,A383)</f>
        <v>100HP551-50002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3000</v>
      </c>
      <c r="AK383" s="5" t="str">
        <f t="shared" ca="1" si="5"/>
        <v>within range</v>
      </c>
    </row>
    <row r="384" spans="1:37">
      <c r="A384" s="32" t="s">
        <v>998</v>
      </c>
      <c r="B384" s="32">
        <v>7158</v>
      </c>
      <c r="C384" s="32" t="s">
        <v>3554</v>
      </c>
      <c r="E384" s="34" t="s">
        <v>3538</v>
      </c>
      <c r="G384" s="34" t="s">
        <v>3564</v>
      </c>
      <c r="H384" s="7" t="s">
        <v>6433</v>
      </c>
      <c r="J384" s="34" t="s">
        <v>3538</v>
      </c>
      <c r="N384" s="32" t="s">
        <v>3539</v>
      </c>
      <c r="O384" s="36" t="s">
        <v>3556</v>
      </c>
      <c r="Q384" s="5" t="s">
        <v>5493</v>
      </c>
      <c r="R384" s="5" t="s">
        <v>6056</v>
      </c>
      <c r="S384" s="6">
        <v>0</v>
      </c>
      <c r="T384" s="6">
        <v>0</v>
      </c>
      <c r="U384" s="6">
        <v>0</v>
      </c>
      <c r="V384" s="7">
        <v>45066</v>
      </c>
      <c r="W384" s="7" t="s">
        <v>3811</v>
      </c>
      <c r="X384" s="7" t="s">
        <v>3811</v>
      </c>
      <c r="Y384" s="5" t="s">
        <v>4050</v>
      </c>
      <c r="Z384" s="5" t="s">
        <v>3811</v>
      </c>
      <c r="AA384" s="6">
        <v>0</v>
      </c>
      <c r="AB384" s="7" t="s">
        <v>6059</v>
      </c>
      <c r="AC384" s="7" t="str">
        <f>A384&amp;COUNTIF($A$2:A384,A384)</f>
        <v>100HP551-62002</v>
      </c>
      <c r="AD384" s="7">
        <v>44844</v>
      </c>
      <c r="AE384" s="7">
        <v>45066</v>
      </c>
      <c r="AF384" s="7">
        <v>45122</v>
      </c>
      <c r="AG384" s="5">
        <v>91</v>
      </c>
      <c r="AH384" s="5">
        <v>56</v>
      </c>
      <c r="AI384" s="5">
        <v>14</v>
      </c>
      <c r="AJ384" s="5">
        <v>1400</v>
      </c>
      <c r="AK384" s="5" t="str">
        <f t="shared" ca="1" si="5"/>
        <v>within range</v>
      </c>
    </row>
    <row r="385" spans="1:37">
      <c r="A385" s="32" t="s">
        <v>1006</v>
      </c>
      <c r="B385" s="32" t="s">
        <v>7690</v>
      </c>
      <c r="C385" s="32" t="s">
        <v>7691</v>
      </c>
      <c r="D385" s="32" t="s">
        <v>3811</v>
      </c>
      <c r="E385" s="34" t="s">
        <v>3811</v>
      </c>
      <c r="F385" s="32" t="s">
        <v>3811</v>
      </c>
      <c r="G385" s="34">
        <v>11000</v>
      </c>
      <c r="H385" s="7" t="s">
        <v>7692</v>
      </c>
      <c r="I385" s="32" t="s">
        <v>3811</v>
      </c>
      <c r="J385" s="34" t="s">
        <v>3811</v>
      </c>
      <c r="K385" s="7" t="s">
        <v>3811</v>
      </c>
      <c r="L385" s="7" t="s">
        <v>7693</v>
      </c>
      <c r="M385" s="34" t="s">
        <v>3811</v>
      </c>
      <c r="N385" s="32" t="s">
        <v>3543</v>
      </c>
      <c r="O385" s="36">
        <v>3.14</v>
      </c>
      <c r="Q385" s="5" t="s">
        <v>3927</v>
      </c>
      <c r="R385" s="5" t="s">
        <v>7690</v>
      </c>
      <c r="S385" s="6">
        <v>0</v>
      </c>
      <c r="T385" s="6">
        <v>0</v>
      </c>
      <c r="U385" s="6">
        <v>0</v>
      </c>
      <c r="V385" s="7">
        <v>44948</v>
      </c>
      <c r="W385" s="7" t="s">
        <v>3811</v>
      </c>
      <c r="X385" s="7">
        <v>45023</v>
      </c>
      <c r="Y385" s="5" t="s">
        <v>4050</v>
      </c>
      <c r="Z385" s="5" t="s">
        <v>3811</v>
      </c>
      <c r="AA385" s="6">
        <v>0</v>
      </c>
      <c r="AB385" s="7" t="s">
        <v>7694</v>
      </c>
      <c r="AC385" s="7" t="str">
        <f>A385&amp;COUNTIF($A$2:A385,A385)</f>
        <v>100HP563-62001</v>
      </c>
      <c r="AD385" s="7">
        <v>44908</v>
      </c>
      <c r="AE385" s="7">
        <v>44948</v>
      </c>
      <c r="AF385" s="7">
        <v>45011</v>
      </c>
      <c r="AG385" s="5">
        <v>147</v>
      </c>
      <c r="AH385" s="5">
        <v>63</v>
      </c>
      <c r="AI385" s="5">
        <v>14</v>
      </c>
      <c r="AJ385" s="5">
        <v>11000</v>
      </c>
      <c r="AK385" s="5" t="str">
        <f t="shared" ca="1" si="5"/>
        <v>within range</v>
      </c>
    </row>
    <row r="386" spans="1:37">
      <c r="A386" s="32" t="s">
        <v>1007</v>
      </c>
      <c r="B386" s="32">
        <v>7072</v>
      </c>
      <c r="C386" s="32" t="s">
        <v>3664</v>
      </c>
      <c r="G386" s="34">
        <v>2000</v>
      </c>
      <c r="H386" s="7">
        <v>45026</v>
      </c>
      <c r="N386" s="32">
        <v>3</v>
      </c>
      <c r="P386" s="32" t="s">
        <v>6060</v>
      </c>
      <c r="Q386" s="5" t="s">
        <v>3665</v>
      </c>
      <c r="R386" s="5" t="s">
        <v>4216</v>
      </c>
      <c r="S386" s="6">
        <v>0</v>
      </c>
      <c r="T386" s="6">
        <v>0</v>
      </c>
      <c r="U386" s="6">
        <v>0</v>
      </c>
      <c r="V386" s="7">
        <v>45026</v>
      </c>
      <c r="W386" s="7" t="s">
        <v>3811</v>
      </c>
      <c r="X386" s="7" t="s">
        <v>3811</v>
      </c>
      <c r="Y386" s="5" t="s">
        <v>4050</v>
      </c>
      <c r="Z386" s="5" t="s">
        <v>3811</v>
      </c>
      <c r="AA386" s="6">
        <v>0</v>
      </c>
      <c r="AB386" s="7" t="s">
        <v>4220</v>
      </c>
      <c r="AC386" s="7" t="str">
        <f>A386&amp;COUNTIF($A$2:A386,A386)</f>
        <v>100HP565-50001</v>
      </c>
      <c r="AD386" s="7">
        <v>44750</v>
      </c>
      <c r="AE386" s="7">
        <v>45026</v>
      </c>
      <c r="AF386" s="7">
        <v>45068</v>
      </c>
      <c r="AG386" s="5">
        <v>105</v>
      </c>
      <c r="AH386" s="5">
        <v>42</v>
      </c>
      <c r="AI386" s="5">
        <v>14</v>
      </c>
      <c r="AJ386" s="5">
        <v>2000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1010</v>
      </c>
      <c r="B387" s="32">
        <v>7024</v>
      </c>
      <c r="C387" s="32" t="s">
        <v>3664</v>
      </c>
      <c r="G387" s="34">
        <v>10000</v>
      </c>
      <c r="H387" s="7">
        <v>44963</v>
      </c>
      <c r="N387" s="32">
        <v>3</v>
      </c>
      <c r="P387" s="32" t="s">
        <v>3666</v>
      </c>
      <c r="Q387" s="5" t="s">
        <v>3665</v>
      </c>
      <c r="R387" s="5" t="s">
        <v>4214</v>
      </c>
      <c r="S387" s="6">
        <v>0</v>
      </c>
      <c r="T387" s="6">
        <v>0</v>
      </c>
      <c r="U387" s="6">
        <v>0</v>
      </c>
      <c r="V387" s="7">
        <v>44963</v>
      </c>
      <c r="W387" s="7" t="s">
        <v>3811</v>
      </c>
      <c r="X387" s="7" t="s">
        <v>3811</v>
      </c>
      <c r="Y387" s="5" t="s">
        <v>4050</v>
      </c>
      <c r="Z387" s="5" t="s">
        <v>3811</v>
      </c>
      <c r="AA387" s="6">
        <v>0</v>
      </c>
      <c r="AB387" s="7" t="s">
        <v>4221</v>
      </c>
      <c r="AC387" s="7" t="str">
        <f>A387&amp;COUNTIF($A$2:A387,A387)</f>
        <v>100HP565-62001</v>
      </c>
      <c r="AD387" s="7">
        <v>44712</v>
      </c>
      <c r="AE387" s="7">
        <v>44963</v>
      </c>
      <c r="AF387" s="7">
        <v>45005</v>
      </c>
      <c r="AG387" s="5">
        <v>105</v>
      </c>
      <c r="AH387" s="5">
        <v>42</v>
      </c>
      <c r="AI387" s="5">
        <v>14</v>
      </c>
      <c r="AJ387" s="5">
        <v>10000</v>
      </c>
      <c r="AK387" s="5" t="str">
        <f t="shared" ca="1" si="6"/>
        <v>within range</v>
      </c>
    </row>
    <row r="388" spans="1:37">
      <c r="A388" s="32" t="s">
        <v>1010</v>
      </c>
      <c r="B388" s="32">
        <v>7072</v>
      </c>
      <c r="C388" s="32" t="s">
        <v>3664</v>
      </c>
      <c r="G388" s="34">
        <v>8000</v>
      </c>
      <c r="H388" s="7">
        <v>45026</v>
      </c>
      <c r="N388" s="32">
        <v>3</v>
      </c>
      <c r="P388" s="32" t="s">
        <v>6060</v>
      </c>
      <c r="Q388" s="5" t="s">
        <v>3665</v>
      </c>
      <c r="R388" s="5" t="s">
        <v>4216</v>
      </c>
      <c r="S388" s="6">
        <v>0</v>
      </c>
      <c r="T388" s="6">
        <v>0</v>
      </c>
      <c r="U388" s="6">
        <v>0</v>
      </c>
      <c r="V388" s="7">
        <v>45026</v>
      </c>
      <c r="W388" s="7" t="s">
        <v>3811</v>
      </c>
      <c r="X388" s="7" t="s">
        <v>3811</v>
      </c>
      <c r="Y388" s="5" t="s">
        <v>4050</v>
      </c>
      <c r="Z388" s="5" t="s">
        <v>3811</v>
      </c>
      <c r="AA388" s="6">
        <v>0</v>
      </c>
      <c r="AB388" s="7" t="s">
        <v>4222</v>
      </c>
      <c r="AC388" s="7" t="str">
        <f>A388&amp;COUNTIF($A$2:A388,A388)</f>
        <v>100HP565-62002</v>
      </c>
      <c r="AD388" s="7">
        <v>44750</v>
      </c>
      <c r="AE388" s="7">
        <v>45026</v>
      </c>
      <c r="AF388" s="7">
        <v>45068</v>
      </c>
      <c r="AG388" s="5">
        <v>105</v>
      </c>
      <c r="AH388" s="5">
        <v>42</v>
      </c>
      <c r="AI388" s="5">
        <v>14</v>
      </c>
      <c r="AJ388" s="5">
        <v>8000</v>
      </c>
      <c r="AK388" s="5" t="str">
        <f t="shared" ca="1" si="6"/>
        <v>within range</v>
      </c>
    </row>
    <row r="389" spans="1:37">
      <c r="A389" s="32" t="s">
        <v>3566</v>
      </c>
      <c r="B389" s="32">
        <v>7178</v>
      </c>
      <c r="C389" s="32" t="s">
        <v>3567</v>
      </c>
      <c r="E389" s="34" t="s">
        <v>3538</v>
      </c>
      <c r="G389" s="34" t="s">
        <v>3542</v>
      </c>
      <c r="H389" s="7" t="s">
        <v>7657</v>
      </c>
      <c r="J389" s="34" t="s">
        <v>3538</v>
      </c>
      <c r="N389" s="32" t="s">
        <v>3539</v>
      </c>
      <c r="O389" s="36" t="s">
        <v>3568</v>
      </c>
      <c r="Q389" s="5" t="s">
        <v>5493</v>
      </c>
      <c r="R389" s="5" t="s">
        <v>6061</v>
      </c>
      <c r="S389" s="6">
        <v>0</v>
      </c>
      <c r="T389" s="6">
        <v>0</v>
      </c>
      <c r="U389" s="6">
        <v>0</v>
      </c>
      <c r="V389" s="7">
        <v>44995</v>
      </c>
      <c r="W389" s="7" t="s">
        <v>3811</v>
      </c>
      <c r="X389" s="7" t="s">
        <v>3811</v>
      </c>
      <c r="Y389" s="5" t="s">
        <v>4050</v>
      </c>
      <c r="Z389" s="5" t="s">
        <v>3811</v>
      </c>
      <c r="AA389" s="6">
        <v>0</v>
      </c>
      <c r="AB389" s="7" t="s">
        <v>6062</v>
      </c>
      <c r="AC389" s="7" t="str">
        <f>A389&amp;COUNTIF($A$2:A389,A389)</f>
        <v>100HP597-50001</v>
      </c>
      <c r="AD389" s="7">
        <v>44844</v>
      </c>
      <c r="AE389" s="7">
        <v>44995</v>
      </c>
      <c r="AF389" s="7">
        <v>45051</v>
      </c>
      <c r="AG389" s="5">
        <v>91</v>
      </c>
      <c r="AH389" s="5">
        <v>56</v>
      </c>
      <c r="AI389" s="5">
        <v>14</v>
      </c>
      <c r="AJ389" s="5">
        <v>2200</v>
      </c>
      <c r="AK389" s="5" t="str">
        <f t="shared" ca="1" si="6"/>
        <v>within range</v>
      </c>
    </row>
    <row r="390" spans="1:37">
      <c r="A390" s="32" t="s">
        <v>1021</v>
      </c>
      <c r="B390" s="32" t="s">
        <v>7611</v>
      </c>
      <c r="C390" s="32" t="s">
        <v>1022</v>
      </c>
      <c r="D390" s="32" t="s">
        <v>3811</v>
      </c>
      <c r="E390" s="34" t="s">
        <v>3538</v>
      </c>
      <c r="F390" s="32" t="s">
        <v>3811</v>
      </c>
      <c r="G390" s="34" t="s">
        <v>3812</v>
      </c>
      <c r="H390" s="7" t="s">
        <v>6084</v>
      </c>
      <c r="I390" s="32" t="s">
        <v>3811</v>
      </c>
      <c r="J390" s="34" t="s">
        <v>3811</v>
      </c>
      <c r="K390" s="7" t="s">
        <v>3811</v>
      </c>
      <c r="L390" s="7" t="s">
        <v>6416</v>
      </c>
      <c r="M390" s="34" t="s">
        <v>3538</v>
      </c>
      <c r="N390" s="32" t="s">
        <v>3539</v>
      </c>
      <c r="O390" s="36">
        <v>5.78</v>
      </c>
      <c r="P390" s="32" t="s">
        <v>3811</v>
      </c>
      <c r="Q390" s="5" t="s">
        <v>3813</v>
      </c>
      <c r="R390" s="5" t="s">
        <v>7611</v>
      </c>
      <c r="S390" s="6">
        <v>0</v>
      </c>
      <c r="T390" s="6">
        <v>0</v>
      </c>
      <c r="U390" s="6">
        <v>0</v>
      </c>
      <c r="V390" s="7">
        <v>44949</v>
      </c>
      <c r="W390" s="7" t="s">
        <v>3811</v>
      </c>
      <c r="X390" s="7">
        <v>45085</v>
      </c>
      <c r="Y390" s="5" t="s">
        <v>4050</v>
      </c>
      <c r="Z390" s="5" t="s">
        <v>3811</v>
      </c>
      <c r="AA390" s="6">
        <v>0</v>
      </c>
      <c r="AB390" s="7" t="s">
        <v>7620</v>
      </c>
      <c r="AC390" s="7" t="str">
        <f>A390&amp;COUNTIF($A$2:A390,A390)</f>
        <v>100HP599-50001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700</v>
      </c>
      <c r="AK390" s="5" t="str">
        <f t="shared" ca="1" si="6"/>
        <v>within range</v>
      </c>
    </row>
    <row r="391" spans="1:37">
      <c r="A391" s="32" t="s">
        <v>1024</v>
      </c>
      <c r="B391" s="32" t="s">
        <v>7611</v>
      </c>
      <c r="C391" s="32" t="s">
        <v>1022</v>
      </c>
      <c r="D391" s="32" t="s">
        <v>3811</v>
      </c>
      <c r="E391" s="34" t="s">
        <v>3538</v>
      </c>
      <c r="F391" s="32" t="s">
        <v>3811</v>
      </c>
      <c r="G391" s="34" t="s">
        <v>3866</v>
      </c>
      <c r="H391" s="7" t="s">
        <v>6084</v>
      </c>
      <c r="I391" s="32" t="s">
        <v>3811</v>
      </c>
      <c r="J391" s="34" t="s">
        <v>3811</v>
      </c>
      <c r="K391" s="7" t="s">
        <v>3811</v>
      </c>
      <c r="L391" s="7" t="s">
        <v>6416</v>
      </c>
      <c r="M391" s="34" t="s">
        <v>3538</v>
      </c>
      <c r="N391" s="32" t="s">
        <v>3539</v>
      </c>
      <c r="O391" s="36">
        <v>5.78</v>
      </c>
      <c r="P391" s="32" t="s">
        <v>3811</v>
      </c>
      <c r="Q391" s="5" t="s">
        <v>3813</v>
      </c>
      <c r="R391" s="5" t="s">
        <v>7611</v>
      </c>
      <c r="S391" s="6">
        <v>0</v>
      </c>
      <c r="T391" s="6">
        <v>0</v>
      </c>
      <c r="U391" s="6">
        <v>0</v>
      </c>
      <c r="V391" s="7">
        <v>44949</v>
      </c>
      <c r="W391" s="7" t="s">
        <v>3811</v>
      </c>
      <c r="X391" s="7">
        <v>45085</v>
      </c>
      <c r="Y391" s="5" t="s">
        <v>4050</v>
      </c>
      <c r="Z391" s="5" t="s">
        <v>3811</v>
      </c>
      <c r="AA391" s="6">
        <v>0</v>
      </c>
      <c r="AB391" s="7" t="s">
        <v>7621</v>
      </c>
      <c r="AC391" s="7" t="str">
        <f>A391&amp;COUNTIF($A$2:A391,A391)</f>
        <v>100HP599-62001</v>
      </c>
      <c r="AD391" s="7">
        <v>44908</v>
      </c>
      <c r="AE391" s="7">
        <v>44949</v>
      </c>
      <c r="AF391" s="7">
        <v>44956</v>
      </c>
      <c r="AG391" s="5">
        <v>70</v>
      </c>
      <c r="AH391" s="5">
        <v>7</v>
      </c>
      <c r="AI391" s="5">
        <v>14</v>
      </c>
      <c r="AJ391" s="5">
        <v>2800</v>
      </c>
      <c r="AK391" s="5" t="str">
        <f t="shared" ca="1" si="6"/>
        <v>within range</v>
      </c>
    </row>
    <row r="392" spans="1:37">
      <c r="A392" s="32" t="s">
        <v>1107</v>
      </c>
      <c r="B392" s="32">
        <v>6987</v>
      </c>
      <c r="C392" s="32" t="s">
        <v>1105</v>
      </c>
      <c r="G392" s="34">
        <v>3000</v>
      </c>
      <c r="H392" s="7">
        <v>44924</v>
      </c>
      <c r="P392" s="32" t="s">
        <v>3751</v>
      </c>
      <c r="Q392" s="5" t="s">
        <v>894</v>
      </c>
      <c r="R392" s="5" t="s">
        <v>4186</v>
      </c>
      <c r="S392" s="6">
        <v>0</v>
      </c>
      <c r="T392" s="6">
        <v>0</v>
      </c>
      <c r="U392" s="6">
        <v>0</v>
      </c>
      <c r="V392" s="7">
        <v>44924</v>
      </c>
      <c r="W392" s="7" t="s">
        <v>3811</v>
      </c>
      <c r="X392" s="7" t="s">
        <v>3811</v>
      </c>
      <c r="Y392" s="5" t="s">
        <v>4050</v>
      </c>
      <c r="Z392" s="5" t="s">
        <v>3811</v>
      </c>
      <c r="AA392" s="6">
        <v>0</v>
      </c>
      <c r="AB392" s="7" t="s">
        <v>4226</v>
      </c>
      <c r="AC392" s="7" t="str">
        <f>A392&amp;COUNTIF($A$2:A392,A392)</f>
        <v>100KM038-62001</v>
      </c>
      <c r="AD392" s="7">
        <v>44664</v>
      </c>
      <c r="AE392" s="7">
        <v>44924</v>
      </c>
      <c r="AF392" s="7">
        <v>44938</v>
      </c>
      <c r="AG392" s="5">
        <v>140</v>
      </c>
      <c r="AH392" s="5">
        <v>14</v>
      </c>
      <c r="AI392" s="5">
        <v>14</v>
      </c>
      <c r="AJ392" s="5">
        <v>3000</v>
      </c>
      <c r="AK392" s="5" t="str">
        <f t="shared" ca="1" si="6"/>
        <v>within range</v>
      </c>
    </row>
    <row r="393" spans="1:37">
      <c r="A393" s="32" t="s">
        <v>3854</v>
      </c>
      <c r="B393" s="32" t="s">
        <v>6234</v>
      </c>
      <c r="C393" s="32" t="s">
        <v>3855</v>
      </c>
      <c r="D393" s="32" t="s">
        <v>3811</v>
      </c>
      <c r="E393" s="34" t="s">
        <v>3538</v>
      </c>
      <c r="F393" s="32" t="s">
        <v>3811</v>
      </c>
      <c r="G393" s="34" t="s">
        <v>3823</v>
      </c>
      <c r="H393" s="7" t="s">
        <v>6491</v>
      </c>
      <c r="I393" s="32" t="s">
        <v>3811</v>
      </c>
      <c r="J393" s="34" t="s">
        <v>3811</v>
      </c>
      <c r="K393" s="7" t="s">
        <v>3811</v>
      </c>
      <c r="L393" s="7" t="s">
        <v>6235</v>
      </c>
      <c r="M393" s="34" t="s">
        <v>3538</v>
      </c>
      <c r="N393" s="32" t="s">
        <v>3539</v>
      </c>
      <c r="O393" s="36">
        <v>5.25</v>
      </c>
      <c r="P393" s="32" t="s">
        <v>3811</v>
      </c>
      <c r="Q393" s="5" t="s">
        <v>3813</v>
      </c>
      <c r="R393" s="5" t="s">
        <v>6234</v>
      </c>
      <c r="S393" s="6">
        <v>0</v>
      </c>
      <c r="T393" s="6">
        <v>0</v>
      </c>
      <c r="U393" s="6">
        <v>0</v>
      </c>
      <c r="V393" s="7">
        <v>44921</v>
      </c>
      <c r="W393" s="7" t="s">
        <v>3811</v>
      </c>
      <c r="X393" s="7">
        <v>45068</v>
      </c>
      <c r="Y393" s="5" t="s">
        <v>4050</v>
      </c>
      <c r="Z393" s="5" t="s">
        <v>3811</v>
      </c>
      <c r="AA393" s="6">
        <v>0</v>
      </c>
      <c r="AB393" s="7" t="s">
        <v>6236</v>
      </c>
      <c r="AC393" s="7" t="str">
        <f>A393&amp;COUNTIF($A$2:A393,A393)</f>
        <v>100KM067-50002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1000</v>
      </c>
      <c r="AK393" s="5" t="str">
        <f t="shared" ca="1" si="6"/>
        <v>Past Due</v>
      </c>
    </row>
    <row r="394" spans="1:37">
      <c r="A394" s="32" t="s">
        <v>3856</v>
      </c>
      <c r="B394" s="32" t="s">
        <v>6234</v>
      </c>
      <c r="C394" s="32" t="s">
        <v>3855</v>
      </c>
      <c r="D394" s="32" t="s">
        <v>3811</v>
      </c>
      <c r="E394" s="34" t="s">
        <v>3538</v>
      </c>
      <c r="F394" s="32" t="s">
        <v>3811</v>
      </c>
      <c r="G394" s="34" t="s">
        <v>3585</v>
      </c>
      <c r="H394" s="7" t="s">
        <v>6491</v>
      </c>
      <c r="I394" s="32" t="s">
        <v>3811</v>
      </c>
      <c r="J394" s="34" t="s">
        <v>3811</v>
      </c>
      <c r="K394" s="7" t="s">
        <v>3811</v>
      </c>
      <c r="L394" s="7" t="s">
        <v>6235</v>
      </c>
      <c r="M394" s="34" t="s">
        <v>3538</v>
      </c>
      <c r="N394" s="32" t="s">
        <v>3539</v>
      </c>
      <c r="O394" s="36">
        <v>5.25</v>
      </c>
      <c r="P394" s="32" t="s">
        <v>3811</v>
      </c>
      <c r="Q394" s="5" t="s">
        <v>3813</v>
      </c>
      <c r="R394" s="5" t="s">
        <v>6234</v>
      </c>
      <c r="S394" s="6">
        <v>0</v>
      </c>
      <c r="T394" s="6">
        <v>0</v>
      </c>
      <c r="U394" s="6">
        <v>0</v>
      </c>
      <c r="V394" s="7">
        <v>44921</v>
      </c>
      <c r="W394" s="7" t="s">
        <v>3811</v>
      </c>
      <c r="X394" s="7">
        <v>45068</v>
      </c>
      <c r="Y394" s="5" t="s">
        <v>4050</v>
      </c>
      <c r="Z394" s="5" t="s">
        <v>3811</v>
      </c>
      <c r="AA394" s="6">
        <v>0</v>
      </c>
      <c r="AB394" s="7" t="s">
        <v>6237</v>
      </c>
      <c r="AC394" s="7" t="str">
        <f>A394&amp;COUNTIF($A$2:A394,A394)</f>
        <v>100KM067-62002</v>
      </c>
      <c r="AD394" s="7">
        <v>44879</v>
      </c>
      <c r="AE394" s="7">
        <v>44921</v>
      </c>
      <c r="AF394" s="7">
        <v>44928</v>
      </c>
      <c r="AG394" s="5">
        <v>70</v>
      </c>
      <c r="AH394" s="5">
        <v>7</v>
      </c>
      <c r="AI394" s="5">
        <v>14</v>
      </c>
      <c r="AJ394" s="5">
        <v>2500</v>
      </c>
      <c r="AK394" s="5" t="str">
        <f t="shared" ca="1" si="6"/>
        <v>Past Due</v>
      </c>
    </row>
    <row r="395" spans="1:37">
      <c r="A395" s="32" t="s">
        <v>1202</v>
      </c>
      <c r="B395" s="32" t="s">
        <v>3569</v>
      </c>
      <c r="C395" s="32" t="s">
        <v>3570</v>
      </c>
      <c r="E395" s="34" t="s">
        <v>3538</v>
      </c>
      <c r="F395" s="32" t="s">
        <v>3535</v>
      </c>
      <c r="G395" s="34" t="s">
        <v>3542</v>
      </c>
      <c r="H395" s="7" t="s">
        <v>5631</v>
      </c>
      <c r="I395" s="32" t="s">
        <v>3537</v>
      </c>
      <c r="J395" s="34" t="s">
        <v>6434</v>
      </c>
      <c r="K395" s="7" t="s">
        <v>5563</v>
      </c>
      <c r="M395" s="34" t="s">
        <v>6219</v>
      </c>
      <c r="N395" s="32" t="s">
        <v>3543</v>
      </c>
      <c r="O395" s="36" t="s">
        <v>5295</v>
      </c>
      <c r="Q395" s="5" t="s">
        <v>5492</v>
      </c>
      <c r="R395" s="5" t="s">
        <v>3569</v>
      </c>
      <c r="S395" s="6">
        <v>0</v>
      </c>
      <c r="T395" s="6">
        <v>-218</v>
      </c>
      <c r="U395" s="6">
        <v>2418</v>
      </c>
      <c r="V395" s="7">
        <v>44875</v>
      </c>
      <c r="W395" s="7">
        <v>44923</v>
      </c>
      <c r="X395" s="7" t="s">
        <v>3811</v>
      </c>
      <c r="Y395" s="5" t="s">
        <v>4050</v>
      </c>
      <c r="Z395" s="5" t="s">
        <v>3811</v>
      </c>
      <c r="AA395" s="6">
        <v>-218</v>
      </c>
      <c r="AB395" s="7" t="s">
        <v>4236</v>
      </c>
      <c r="AC395" s="7" t="str">
        <f>A395&amp;COUNTIF($A$2:A395,A395)</f>
        <v>100MG160-62001</v>
      </c>
      <c r="AD395" s="7">
        <v>44713</v>
      </c>
      <c r="AE395" s="7">
        <v>44923</v>
      </c>
      <c r="AF395" s="7">
        <v>44937</v>
      </c>
      <c r="AG395" s="5">
        <v>84</v>
      </c>
      <c r="AH395" s="5">
        <v>56</v>
      </c>
      <c r="AI395" s="5">
        <v>14</v>
      </c>
      <c r="AJ395" s="5">
        <v>2200</v>
      </c>
      <c r="AK395" s="5" t="str">
        <f t="shared" ca="1" si="6"/>
        <v>run complete</v>
      </c>
    </row>
    <row r="396" spans="1:37">
      <c r="A396" s="32" t="s">
        <v>1211</v>
      </c>
      <c r="B396" s="32">
        <v>7082</v>
      </c>
      <c r="C396" s="32" t="s">
        <v>3920</v>
      </c>
      <c r="D396" s="32" t="s">
        <v>3675</v>
      </c>
      <c r="F396" s="32" t="s">
        <v>3917</v>
      </c>
      <c r="G396" s="34">
        <v>2200</v>
      </c>
      <c r="H396" s="7">
        <v>44862</v>
      </c>
      <c r="I396" s="32" t="s">
        <v>3537</v>
      </c>
      <c r="J396" s="34">
        <v>1962</v>
      </c>
      <c r="K396" s="7">
        <v>44910</v>
      </c>
      <c r="N396" s="32">
        <v>3</v>
      </c>
      <c r="O396" s="36">
        <v>5.56</v>
      </c>
      <c r="P396" s="32" t="s">
        <v>6064</v>
      </c>
      <c r="Q396" s="5" t="s">
        <v>3918</v>
      </c>
      <c r="R396" s="5" t="s">
        <v>4128</v>
      </c>
      <c r="S396" s="6">
        <v>0</v>
      </c>
      <c r="T396" s="6">
        <v>0</v>
      </c>
      <c r="U396" s="6">
        <v>1962</v>
      </c>
      <c r="V396" s="7">
        <v>44862</v>
      </c>
      <c r="W396" s="7">
        <v>44910</v>
      </c>
      <c r="X396" s="7" t="s">
        <v>3811</v>
      </c>
      <c r="Y396" s="5" t="s">
        <v>4050</v>
      </c>
      <c r="Z396" s="5" t="s">
        <v>3811</v>
      </c>
      <c r="AA396" s="6">
        <v>0</v>
      </c>
      <c r="AB396" s="7" t="s">
        <v>4238</v>
      </c>
      <c r="AC396" s="7" t="str">
        <f>A396&amp;COUNTIF($A$2:A396,A396)</f>
        <v>100MG200-62001</v>
      </c>
      <c r="AD396" s="7">
        <v>44750</v>
      </c>
      <c r="AE396" s="7">
        <v>44910</v>
      </c>
      <c r="AF396" s="7">
        <v>44924</v>
      </c>
      <c r="AG396" s="5">
        <v>98</v>
      </c>
      <c r="AH396" s="5">
        <v>63</v>
      </c>
      <c r="AI396" s="5">
        <v>14</v>
      </c>
      <c r="AJ396" s="5">
        <v>2200</v>
      </c>
      <c r="AK396" s="5" t="str">
        <f t="shared" ca="1" si="6"/>
        <v>run complete</v>
      </c>
    </row>
    <row r="397" spans="1:37">
      <c r="A397" s="32" t="s">
        <v>1216</v>
      </c>
      <c r="B397" s="32" t="s">
        <v>3978</v>
      </c>
      <c r="C397" s="32" t="s">
        <v>3979</v>
      </c>
      <c r="D397" s="32" t="s">
        <v>3714</v>
      </c>
      <c r="E397" s="34">
        <v>0</v>
      </c>
      <c r="F397" s="32" t="s">
        <v>3714</v>
      </c>
      <c r="G397" s="34">
        <v>1500</v>
      </c>
      <c r="H397" s="7">
        <v>45022</v>
      </c>
      <c r="I397" s="32" t="s">
        <v>3811</v>
      </c>
      <c r="J397" s="34">
        <v>0</v>
      </c>
      <c r="M397" s="34">
        <v>0</v>
      </c>
      <c r="N397" s="32" t="s">
        <v>3539</v>
      </c>
      <c r="O397" s="36">
        <v>4.63</v>
      </c>
      <c r="P397" s="32" t="s">
        <v>3714</v>
      </c>
      <c r="Q397" s="5" t="s">
        <v>3938</v>
      </c>
      <c r="R397" s="5" t="s">
        <v>3978</v>
      </c>
      <c r="S397" s="6">
        <v>0</v>
      </c>
      <c r="T397" s="6">
        <v>0</v>
      </c>
      <c r="U397" s="6">
        <v>0</v>
      </c>
      <c r="V397" s="7">
        <v>45022</v>
      </c>
      <c r="W397" s="7" t="s">
        <v>3811</v>
      </c>
      <c r="X397" s="7" t="s">
        <v>3811</v>
      </c>
      <c r="Y397" s="5" t="s">
        <v>4050</v>
      </c>
      <c r="Z397" s="5" t="s">
        <v>3811</v>
      </c>
      <c r="AA397" s="6">
        <v>0</v>
      </c>
      <c r="AB397" s="7" t="s">
        <v>4239</v>
      </c>
      <c r="AC397" s="7" t="str">
        <f>A397&amp;COUNTIF($A$2:A397,A397)</f>
        <v>100MR125-50001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t="shared" ca="1" si="6"/>
        <v>within range</v>
      </c>
    </row>
    <row r="398" spans="1:37">
      <c r="A398" s="32" t="s">
        <v>1218</v>
      </c>
      <c r="B398" s="32" t="s">
        <v>3978</v>
      </c>
      <c r="C398" s="32" t="s">
        <v>3980</v>
      </c>
      <c r="D398" s="32" t="s">
        <v>3714</v>
      </c>
      <c r="E398" s="34">
        <v>0</v>
      </c>
      <c r="F398" s="32" t="s">
        <v>3714</v>
      </c>
      <c r="G398" s="34">
        <v>1500</v>
      </c>
      <c r="H398" s="7">
        <v>45022</v>
      </c>
      <c r="I398" s="32" t="s">
        <v>3811</v>
      </c>
      <c r="J398" s="34">
        <v>0</v>
      </c>
      <c r="M398" s="34">
        <v>0</v>
      </c>
      <c r="N398" s="32" t="s">
        <v>3539</v>
      </c>
      <c r="O398" s="36">
        <v>4.63</v>
      </c>
      <c r="P398" s="32" t="s">
        <v>3714</v>
      </c>
      <c r="Q398" s="5" t="s">
        <v>3938</v>
      </c>
      <c r="R398" s="5" t="s">
        <v>3978</v>
      </c>
      <c r="S398" s="6">
        <v>0</v>
      </c>
      <c r="T398" s="6">
        <v>0</v>
      </c>
      <c r="U398" s="6">
        <v>0</v>
      </c>
      <c r="V398" s="7">
        <v>45022</v>
      </c>
      <c r="W398" s="7" t="s">
        <v>3811</v>
      </c>
      <c r="X398" s="7" t="s">
        <v>3811</v>
      </c>
      <c r="Y398" s="5" t="s">
        <v>4050</v>
      </c>
      <c r="Z398" s="5" t="s">
        <v>3811</v>
      </c>
      <c r="AA398" s="6">
        <v>0</v>
      </c>
      <c r="AB398" s="7" t="s">
        <v>4240</v>
      </c>
      <c r="AC398" s="7" t="str">
        <f>A398&amp;COUNTIF($A$2:A398,A398)</f>
        <v>100MR125-62001</v>
      </c>
      <c r="AD398" s="7">
        <v>44739</v>
      </c>
      <c r="AE398" s="7">
        <v>45022</v>
      </c>
      <c r="AF398" s="7">
        <v>45036</v>
      </c>
      <c r="AG398" s="5">
        <v>196</v>
      </c>
      <c r="AH398" s="5">
        <v>14</v>
      </c>
      <c r="AI398" s="5">
        <v>14</v>
      </c>
      <c r="AJ398" s="5">
        <v>1500</v>
      </c>
      <c r="AK398" s="5" t="str">
        <f t="shared" ca="1" si="6"/>
        <v>within range</v>
      </c>
    </row>
    <row r="399" spans="1:37">
      <c r="A399" s="32" t="s">
        <v>1221</v>
      </c>
      <c r="B399" s="32">
        <v>7205</v>
      </c>
      <c r="C399" s="32" t="s">
        <v>3695</v>
      </c>
      <c r="D399" s="32" t="s">
        <v>3675</v>
      </c>
      <c r="F399" s="32" t="s">
        <v>3673</v>
      </c>
      <c r="G399" s="34">
        <v>2500</v>
      </c>
      <c r="H399" s="7">
        <v>44975</v>
      </c>
      <c r="N399" s="32">
        <v>3</v>
      </c>
      <c r="O399" s="36">
        <v>7.48</v>
      </c>
      <c r="P399" s="32" t="s">
        <v>7622</v>
      </c>
      <c r="Q399" s="5" t="s">
        <v>3674</v>
      </c>
      <c r="R399" s="5" t="s">
        <v>6238</v>
      </c>
      <c r="S399" s="6">
        <v>0</v>
      </c>
      <c r="T399" s="6">
        <v>0</v>
      </c>
      <c r="U399" s="6">
        <v>0</v>
      </c>
      <c r="V399" s="7">
        <v>44975</v>
      </c>
      <c r="W399" s="7" t="s">
        <v>3811</v>
      </c>
      <c r="X399" s="7" t="s">
        <v>3811</v>
      </c>
      <c r="Y399" s="5" t="s">
        <v>4050</v>
      </c>
      <c r="Z399" s="5" t="s">
        <v>3811</v>
      </c>
      <c r="AA399" s="6">
        <v>0</v>
      </c>
      <c r="AB399" s="7" t="s">
        <v>6239</v>
      </c>
      <c r="AC399" s="7" t="str">
        <f>A399&amp;COUNTIF($A$2:A399,A399)</f>
        <v>100MR130-62002</v>
      </c>
      <c r="AD399" s="7">
        <v>44880</v>
      </c>
      <c r="AE399" s="7">
        <v>44975</v>
      </c>
      <c r="AF399" s="7">
        <v>45045</v>
      </c>
      <c r="AG399" s="5">
        <v>154</v>
      </c>
      <c r="AH399" s="5">
        <v>70</v>
      </c>
      <c r="AI399" s="5">
        <v>14</v>
      </c>
      <c r="AJ399" s="5">
        <v>2500</v>
      </c>
      <c r="AK399" s="5" t="str">
        <f t="shared" ca="1" si="6"/>
        <v>within range</v>
      </c>
    </row>
    <row r="400" spans="1:37">
      <c r="A400" s="32" t="s">
        <v>1250</v>
      </c>
      <c r="B400" s="32" t="s">
        <v>3986</v>
      </c>
      <c r="C400" s="32" t="s">
        <v>3987</v>
      </c>
      <c r="D400" s="32" t="s">
        <v>3714</v>
      </c>
      <c r="E400" s="34">
        <v>0</v>
      </c>
      <c r="F400" s="32" t="s">
        <v>3714</v>
      </c>
      <c r="G400" s="34">
        <v>3000</v>
      </c>
      <c r="H400" s="7">
        <v>44980</v>
      </c>
      <c r="I400" s="32" t="s">
        <v>3811</v>
      </c>
      <c r="J400" s="34">
        <v>0</v>
      </c>
      <c r="M400" s="34">
        <v>0</v>
      </c>
      <c r="N400" s="32" t="s">
        <v>3539</v>
      </c>
      <c r="O400" s="36">
        <v>4.63</v>
      </c>
      <c r="P400" s="32" t="s">
        <v>3714</v>
      </c>
      <c r="Q400" s="5" t="s">
        <v>3938</v>
      </c>
      <c r="R400" s="5" t="s">
        <v>3986</v>
      </c>
      <c r="S400" s="6">
        <v>0</v>
      </c>
      <c r="T400" s="6">
        <v>0</v>
      </c>
      <c r="U400" s="6">
        <v>0</v>
      </c>
      <c r="V400" s="7">
        <v>44980</v>
      </c>
      <c r="W400" s="7" t="s">
        <v>3811</v>
      </c>
      <c r="X400" s="7" t="s">
        <v>3811</v>
      </c>
      <c r="Y400" s="5" t="s">
        <v>4050</v>
      </c>
      <c r="Z400" s="5" t="s">
        <v>3811</v>
      </c>
      <c r="AA400" s="6">
        <v>0</v>
      </c>
      <c r="AB400" s="7" t="s">
        <v>4243</v>
      </c>
      <c r="AC400" s="7" t="str">
        <f>A400&amp;COUNTIF($A$2:A400,A400)</f>
        <v>100MT500-62001</v>
      </c>
      <c r="AD400" s="7">
        <v>44761</v>
      </c>
      <c r="AE400" s="7">
        <v>44980</v>
      </c>
      <c r="AF400" s="7">
        <v>44994</v>
      </c>
      <c r="AG400" s="5">
        <v>196</v>
      </c>
      <c r="AH400" s="5">
        <v>14</v>
      </c>
      <c r="AI400" s="5">
        <v>14</v>
      </c>
      <c r="AJ400" s="5">
        <v>3000</v>
      </c>
      <c r="AK400" s="5" t="str">
        <f t="shared" ca="1" si="6"/>
        <v>within range</v>
      </c>
    </row>
    <row r="401" spans="1:37">
      <c r="A401" s="32" t="s">
        <v>1271</v>
      </c>
      <c r="B401" s="32">
        <v>7013</v>
      </c>
      <c r="C401" s="32" t="s">
        <v>3698</v>
      </c>
      <c r="F401" s="32" t="s">
        <v>3673</v>
      </c>
      <c r="G401" s="34">
        <v>500</v>
      </c>
      <c r="H401" s="7">
        <v>44962</v>
      </c>
      <c r="N401" s="32">
        <v>3</v>
      </c>
      <c r="O401" s="36">
        <v>7.48</v>
      </c>
      <c r="P401" s="32" t="s">
        <v>7623</v>
      </c>
      <c r="Q401" s="5" t="s">
        <v>3674</v>
      </c>
      <c r="R401" s="5" t="s">
        <v>4245</v>
      </c>
      <c r="S401" s="6">
        <v>0</v>
      </c>
      <c r="T401" s="6">
        <v>0</v>
      </c>
      <c r="U401" s="6">
        <v>0</v>
      </c>
      <c r="V401" s="7">
        <v>44962</v>
      </c>
      <c r="W401" s="7" t="s">
        <v>3811</v>
      </c>
      <c r="X401" s="7" t="s">
        <v>3811</v>
      </c>
      <c r="Y401" s="5" t="s">
        <v>4050</v>
      </c>
      <c r="Z401" s="5" t="s">
        <v>3811</v>
      </c>
      <c r="AA401" s="6">
        <v>0</v>
      </c>
      <c r="AB401" s="7" t="s">
        <v>4246</v>
      </c>
      <c r="AC401" s="7" t="str">
        <f>A401&amp;COUNTIF($A$2:A401,A401)</f>
        <v>100PFA39-50001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500</v>
      </c>
      <c r="AK401" s="5" t="str">
        <f t="shared" ca="1" si="6"/>
        <v>within range</v>
      </c>
    </row>
    <row r="402" spans="1:37">
      <c r="A402" s="32" t="s">
        <v>1274</v>
      </c>
      <c r="B402" s="32">
        <v>7013</v>
      </c>
      <c r="C402" s="32" t="s">
        <v>3698</v>
      </c>
      <c r="D402" s="32" t="s">
        <v>3675</v>
      </c>
      <c r="F402" s="32" t="s">
        <v>3673</v>
      </c>
      <c r="G402" s="34">
        <v>2500</v>
      </c>
      <c r="H402" s="7">
        <v>44962</v>
      </c>
      <c r="N402" s="32">
        <v>3</v>
      </c>
      <c r="O402" s="36">
        <v>7.48</v>
      </c>
      <c r="P402" s="32" t="s">
        <v>7623</v>
      </c>
      <c r="Q402" s="5" t="s">
        <v>3674</v>
      </c>
      <c r="R402" s="5" t="s">
        <v>4245</v>
      </c>
      <c r="S402" s="6">
        <v>0</v>
      </c>
      <c r="T402" s="6">
        <v>0</v>
      </c>
      <c r="U402" s="6">
        <v>0</v>
      </c>
      <c r="V402" s="7">
        <v>44962</v>
      </c>
      <c r="W402" s="7" t="s">
        <v>3811</v>
      </c>
      <c r="X402" s="7" t="s">
        <v>3811</v>
      </c>
      <c r="Y402" s="5" t="s">
        <v>4050</v>
      </c>
      <c r="Z402" s="5" t="s">
        <v>3811</v>
      </c>
      <c r="AA402" s="6">
        <v>0</v>
      </c>
      <c r="AB402" s="7" t="s">
        <v>4247</v>
      </c>
      <c r="AC402" s="7" t="str">
        <f>A402&amp;COUNTIF($A$2:A402,A402)</f>
        <v>100PFA39-62002</v>
      </c>
      <c r="AD402" s="7">
        <v>44691</v>
      </c>
      <c r="AE402" s="7">
        <v>44962</v>
      </c>
      <c r="AF402" s="7">
        <v>45032</v>
      </c>
      <c r="AG402" s="5">
        <v>154</v>
      </c>
      <c r="AH402" s="5">
        <v>70</v>
      </c>
      <c r="AI402" s="5">
        <v>14</v>
      </c>
      <c r="AJ402" s="5">
        <v>2500</v>
      </c>
      <c r="AK402" s="5" t="str">
        <f t="shared" ca="1" si="6"/>
        <v>within range</v>
      </c>
    </row>
    <row r="403" spans="1:37">
      <c r="A403" s="32" t="s">
        <v>1276</v>
      </c>
      <c r="B403" s="32">
        <v>7031</v>
      </c>
      <c r="C403" s="32" t="s">
        <v>3699</v>
      </c>
      <c r="F403" s="32" t="s">
        <v>3673</v>
      </c>
      <c r="G403" s="34">
        <v>1200</v>
      </c>
      <c r="H403" s="7">
        <v>44946</v>
      </c>
      <c r="N403" s="32">
        <v>3</v>
      </c>
      <c r="O403" s="36">
        <v>6.75</v>
      </c>
      <c r="P403" s="32" t="s">
        <v>7624</v>
      </c>
      <c r="Q403" s="5" t="s">
        <v>3674</v>
      </c>
      <c r="R403" s="5" t="s">
        <v>4249</v>
      </c>
      <c r="S403" s="6">
        <v>0</v>
      </c>
      <c r="T403" s="6">
        <v>0</v>
      </c>
      <c r="U403" s="6">
        <v>0</v>
      </c>
      <c r="V403" s="7">
        <v>44946</v>
      </c>
      <c r="W403" s="7" t="s">
        <v>3811</v>
      </c>
      <c r="X403" s="7" t="s">
        <v>3811</v>
      </c>
      <c r="Y403" s="5" t="s">
        <v>4050</v>
      </c>
      <c r="Z403" s="5" t="s">
        <v>3811</v>
      </c>
      <c r="AA403" s="6">
        <v>0</v>
      </c>
      <c r="AB403" s="7" t="s">
        <v>4250</v>
      </c>
      <c r="AC403" s="7" t="str">
        <f>A403&amp;COUNTIF($A$2:A403,A403)</f>
        <v>100PFA42-50001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1200</v>
      </c>
      <c r="AK403" s="5" t="str">
        <f t="shared" ca="1" si="6"/>
        <v>within range</v>
      </c>
    </row>
    <row r="404" spans="1:37">
      <c r="A404" s="32" t="s">
        <v>1279</v>
      </c>
      <c r="B404" s="32">
        <v>7031</v>
      </c>
      <c r="C404" s="32" t="s">
        <v>3699</v>
      </c>
      <c r="D404" s="32" t="s">
        <v>3675</v>
      </c>
      <c r="F404" s="32" t="s">
        <v>3673</v>
      </c>
      <c r="G404" s="34">
        <v>1300</v>
      </c>
      <c r="H404" s="7">
        <v>44946</v>
      </c>
      <c r="N404" s="32">
        <v>3</v>
      </c>
      <c r="O404" s="36">
        <v>6.75</v>
      </c>
      <c r="P404" s="32" t="s">
        <v>7624</v>
      </c>
      <c r="Q404" s="5" t="s">
        <v>3674</v>
      </c>
      <c r="R404" s="5" t="s">
        <v>4249</v>
      </c>
      <c r="S404" s="6">
        <v>0</v>
      </c>
      <c r="T404" s="6">
        <v>0</v>
      </c>
      <c r="U404" s="6">
        <v>0</v>
      </c>
      <c r="V404" s="7">
        <v>44946</v>
      </c>
      <c r="W404" s="7" t="s">
        <v>3811</v>
      </c>
      <c r="X404" s="7" t="s">
        <v>3811</v>
      </c>
      <c r="Y404" s="5" t="s">
        <v>4050</v>
      </c>
      <c r="Z404" s="5" t="s">
        <v>3811</v>
      </c>
      <c r="AA404" s="6">
        <v>0</v>
      </c>
      <c r="AB404" s="7" t="s">
        <v>4251</v>
      </c>
      <c r="AC404" s="7" t="str">
        <f>A404&amp;COUNTIF($A$2:A404,A404)</f>
        <v>100PFA42-62001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1300</v>
      </c>
      <c r="AK404" s="5" t="str">
        <f t="shared" ca="1" si="6"/>
        <v>within range</v>
      </c>
    </row>
    <row r="405" spans="1:37">
      <c r="A405" s="32" t="s">
        <v>1286</v>
      </c>
      <c r="B405" s="32">
        <v>7031</v>
      </c>
      <c r="C405" s="32" t="s">
        <v>3700</v>
      </c>
      <c r="D405" s="32" t="s">
        <v>3675</v>
      </c>
      <c r="F405" s="32" t="s">
        <v>3673</v>
      </c>
      <c r="G405" s="34">
        <v>2500</v>
      </c>
      <c r="H405" s="7">
        <v>44946</v>
      </c>
      <c r="N405" s="32">
        <v>3</v>
      </c>
      <c r="O405" s="36">
        <v>5.86</v>
      </c>
      <c r="Q405" s="5" t="s">
        <v>3674</v>
      </c>
      <c r="R405" s="5" t="s">
        <v>4249</v>
      </c>
      <c r="S405" s="6">
        <v>0</v>
      </c>
      <c r="T405" s="6">
        <v>0</v>
      </c>
      <c r="U405" s="6">
        <v>0</v>
      </c>
      <c r="V405" s="7">
        <v>44946</v>
      </c>
      <c r="W405" s="7" t="s">
        <v>3811</v>
      </c>
      <c r="X405" s="7" t="s">
        <v>3811</v>
      </c>
      <c r="Y405" s="5" t="s">
        <v>4050</v>
      </c>
      <c r="Z405" s="5" t="s">
        <v>3811</v>
      </c>
      <c r="AA405" s="6">
        <v>0</v>
      </c>
      <c r="AB405" s="7" t="s">
        <v>4252</v>
      </c>
      <c r="AC405" s="7" t="str">
        <f>A405&amp;COUNTIF($A$2:A405,A405)</f>
        <v>100PFA51-62001</v>
      </c>
      <c r="AD405" s="7">
        <v>44713</v>
      </c>
      <c r="AE405" s="7">
        <v>44946</v>
      </c>
      <c r="AF405" s="7">
        <v>45016</v>
      </c>
      <c r="AG405" s="5">
        <v>154</v>
      </c>
      <c r="AH405" s="5">
        <v>70</v>
      </c>
      <c r="AI405" s="5">
        <v>14</v>
      </c>
      <c r="AJ405" s="5">
        <v>2500</v>
      </c>
      <c r="AK405" s="5" t="str">
        <f t="shared" ca="1" si="6"/>
        <v>within range</v>
      </c>
    </row>
    <row r="406" spans="1:37">
      <c r="A406" s="32" t="s">
        <v>1386</v>
      </c>
      <c r="B406" s="32">
        <v>7161</v>
      </c>
      <c r="C406" s="32" t="s">
        <v>3571</v>
      </c>
      <c r="E406" s="34" t="s">
        <v>3538</v>
      </c>
      <c r="F406" s="32" t="s">
        <v>5566</v>
      </c>
      <c r="G406" s="34" t="s">
        <v>3572</v>
      </c>
      <c r="H406" s="7" t="s">
        <v>6435</v>
      </c>
      <c r="I406" s="32" t="s">
        <v>3537</v>
      </c>
      <c r="J406" s="34" t="s">
        <v>6436</v>
      </c>
      <c r="K406" s="7" t="s">
        <v>6491</v>
      </c>
      <c r="N406" s="32" t="s">
        <v>3539</v>
      </c>
      <c r="O406" s="36" t="s">
        <v>5296</v>
      </c>
      <c r="Q406" s="5" t="s">
        <v>5493</v>
      </c>
      <c r="R406" s="5" t="s">
        <v>6065</v>
      </c>
      <c r="S406" s="6">
        <v>0</v>
      </c>
      <c r="T406" s="6">
        <v>0</v>
      </c>
      <c r="U406" s="6">
        <v>1501</v>
      </c>
      <c r="V406" s="7">
        <v>44882</v>
      </c>
      <c r="W406" s="7">
        <v>44921</v>
      </c>
      <c r="X406" s="7" t="s">
        <v>3811</v>
      </c>
      <c r="Y406" s="5" t="s">
        <v>4050</v>
      </c>
      <c r="Z406" s="5" t="s">
        <v>3811</v>
      </c>
      <c r="AA406" s="6">
        <v>0</v>
      </c>
      <c r="AB406" s="7" t="s">
        <v>6066</v>
      </c>
      <c r="AC406" s="7" t="str">
        <f>A406&amp;COUNTIF($A$2:A406,A406)</f>
        <v>100SB027-50001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t="shared" ca="1" si="6"/>
        <v>run complete</v>
      </c>
    </row>
    <row r="407" spans="1:37">
      <c r="A407" s="32" t="s">
        <v>1388</v>
      </c>
      <c r="B407" s="32">
        <v>7161</v>
      </c>
      <c r="C407" s="32" t="s">
        <v>3571</v>
      </c>
      <c r="E407" s="34" t="s">
        <v>3538</v>
      </c>
      <c r="F407" s="32" t="s">
        <v>5566</v>
      </c>
      <c r="G407" s="34" t="s">
        <v>3572</v>
      </c>
      <c r="H407" s="7" t="s">
        <v>6435</v>
      </c>
      <c r="I407" s="32" t="s">
        <v>3537</v>
      </c>
      <c r="J407" s="34" t="s">
        <v>6437</v>
      </c>
      <c r="K407" s="7" t="s">
        <v>6491</v>
      </c>
      <c r="M407" s="34" t="s">
        <v>6411</v>
      </c>
      <c r="N407" s="32" t="s">
        <v>3539</v>
      </c>
      <c r="O407" s="36" t="s">
        <v>5296</v>
      </c>
      <c r="Q407" s="5" t="s">
        <v>5493</v>
      </c>
      <c r="R407" s="5" t="s">
        <v>6065</v>
      </c>
      <c r="S407" s="6">
        <v>0</v>
      </c>
      <c r="T407" s="6">
        <v>-46</v>
      </c>
      <c r="U407" s="6">
        <v>1695</v>
      </c>
      <c r="V407" s="7">
        <v>44882</v>
      </c>
      <c r="W407" s="7">
        <v>44921</v>
      </c>
      <c r="X407" s="7" t="s">
        <v>3811</v>
      </c>
      <c r="Y407" s="5" t="s">
        <v>4050</v>
      </c>
      <c r="Z407" s="5" t="s">
        <v>3811</v>
      </c>
      <c r="AA407" s="6">
        <v>-46</v>
      </c>
      <c r="AB407" s="7" t="s">
        <v>6067</v>
      </c>
      <c r="AC407" s="7" t="str">
        <f>A407&amp;COUNTIF($A$2:A407,A407)</f>
        <v>100SB027-62001</v>
      </c>
      <c r="AD407" s="7">
        <v>44844</v>
      </c>
      <c r="AE407" s="7">
        <v>44921</v>
      </c>
      <c r="AF407" s="7">
        <v>44935</v>
      </c>
      <c r="AG407" s="5">
        <v>91</v>
      </c>
      <c r="AH407" s="5">
        <v>56</v>
      </c>
      <c r="AI407" s="5">
        <v>14</v>
      </c>
      <c r="AJ407" s="5">
        <v>1649</v>
      </c>
      <c r="AK407" s="5" t="str">
        <f t="shared" ca="1" si="6"/>
        <v>run complete</v>
      </c>
    </row>
    <row r="408" spans="1:37">
      <c r="A408" s="32" t="s">
        <v>1407</v>
      </c>
      <c r="B408" s="32" t="s">
        <v>5570</v>
      </c>
      <c r="C408" s="32" t="s">
        <v>1405</v>
      </c>
      <c r="D408" s="32" t="s">
        <v>3811</v>
      </c>
      <c r="E408" s="34" t="s">
        <v>3538</v>
      </c>
      <c r="F408" s="32" t="s">
        <v>3811</v>
      </c>
      <c r="G408" s="34" t="s">
        <v>3585</v>
      </c>
      <c r="H408" s="7" t="s">
        <v>7695</v>
      </c>
      <c r="I408" s="32" t="s">
        <v>3811</v>
      </c>
      <c r="J408" s="34" t="s">
        <v>3811</v>
      </c>
      <c r="K408" s="7" t="s">
        <v>3811</v>
      </c>
      <c r="L408" s="7" t="s">
        <v>7696</v>
      </c>
      <c r="M408" s="34" t="s">
        <v>3538</v>
      </c>
      <c r="N408" s="32" t="s">
        <v>3539</v>
      </c>
      <c r="O408" s="36">
        <v>4.2699999999999996</v>
      </c>
      <c r="P408" s="32" t="s">
        <v>3811</v>
      </c>
      <c r="Q408" s="5" t="s">
        <v>3813</v>
      </c>
      <c r="R408" s="5" t="s">
        <v>5570</v>
      </c>
      <c r="S408" s="6">
        <v>0</v>
      </c>
      <c r="T408" s="6">
        <v>0</v>
      </c>
      <c r="U408" s="6">
        <v>0</v>
      </c>
      <c r="V408" s="7">
        <v>44942</v>
      </c>
      <c r="W408" s="7" t="s">
        <v>3811</v>
      </c>
      <c r="X408" s="7">
        <v>45078</v>
      </c>
      <c r="Y408" s="5" t="s">
        <v>4050</v>
      </c>
      <c r="Z408" s="5" t="s">
        <v>3811</v>
      </c>
      <c r="AA408" s="6">
        <v>0</v>
      </c>
      <c r="AB408" s="7" t="s">
        <v>5571</v>
      </c>
      <c r="AC408" s="7" t="str">
        <f>A408&amp;COUNTIF($A$2:A408,A408)</f>
        <v>100SG203-50001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2500</v>
      </c>
      <c r="AK408" s="5" t="str">
        <f t="shared" ca="1" si="6"/>
        <v>within range</v>
      </c>
    </row>
    <row r="409" spans="1:37">
      <c r="A409" s="32" t="s">
        <v>1408</v>
      </c>
      <c r="B409" s="32" t="s">
        <v>5570</v>
      </c>
      <c r="C409" s="32" t="s">
        <v>1405</v>
      </c>
      <c r="D409" s="32" t="s">
        <v>3811</v>
      </c>
      <c r="E409" s="34" t="s">
        <v>3538</v>
      </c>
      <c r="F409" s="32" t="s">
        <v>3811</v>
      </c>
      <c r="G409" s="34" t="s">
        <v>3823</v>
      </c>
      <c r="H409" s="7" t="s">
        <v>7695</v>
      </c>
      <c r="I409" s="32" t="s">
        <v>3811</v>
      </c>
      <c r="J409" s="34" t="s">
        <v>3811</v>
      </c>
      <c r="K409" s="7" t="s">
        <v>3811</v>
      </c>
      <c r="L409" s="7" t="s">
        <v>7696</v>
      </c>
      <c r="M409" s="34" t="s">
        <v>3538</v>
      </c>
      <c r="N409" s="32" t="s">
        <v>3539</v>
      </c>
      <c r="O409" s="36">
        <v>4.2699999999999996</v>
      </c>
      <c r="P409" s="32" t="s">
        <v>3811</v>
      </c>
      <c r="Q409" s="5" t="s">
        <v>3813</v>
      </c>
      <c r="R409" s="5" t="s">
        <v>5570</v>
      </c>
      <c r="S409" s="6">
        <v>0</v>
      </c>
      <c r="T409" s="6">
        <v>0</v>
      </c>
      <c r="U409" s="6">
        <v>0</v>
      </c>
      <c r="V409" s="7">
        <v>44942</v>
      </c>
      <c r="W409" s="7" t="s">
        <v>3811</v>
      </c>
      <c r="X409" s="7">
        <v>45078</v>
      </c>
      <c r="Y409" s="5" t="s">
        <v>4050</v>
      </c>
      <c r="Z409" s="5" t="s">
        <v>3811</v>
      </c>
      <c r="AA409" s="6">
        <v>0</v>
      </c>
      <c r="AB409" s="7" t="s">
        <v>5572</v>
      </c>
      <c r="AC409" s="7" t="str">
        <f>A409&amp;COUNTIF($A$2:A409,A409)</f>
        <v>100SG203-62001</v>
      </c>
      <c r="AD409" s="7">
        <v>44844</v>
      </c>
      <c r="AE409" s="7">
        <v>44942</v>
      </c>
      <c r="AF409" s="7">
        <v>44949</v>
      </c>
      <c r="AG409" s="5">
        <v>70</v>
      </c>
      <c r="AH409" s="5">
        <v>7</v>
      </c>
      <c r="AI409" s="5">
        <v>14</v>
      </c>
      <c r="AJ409" s="5">
        <v>1000</v>
      </c>
      <c r="AK409" s="5" t="str">
        <f t="shared" ca="1" si="6"/>
        <v>within range</v>
      </c>
    </row>
    <row r="410" spans="1:37">
      <c r="A410" s="32" t="s">
        <v>1414</v>
      </c>
      <c r="B410" s="32" t="s">
        <v>6069</v>
      </c>
      <c r="C410" s="32" t="s">
        <v>1415</v>
      </c>
      <c r="D410" s="32" t="s">
        <v>3811</v>
      </c>
      <c r="E410" s="34" t="s">
        <v>3538</v>
      </c>
      <c r="F410" s="32" t="s">
        <v>3811</v>
      </c>
      <c r="G410" s="34" t="s">
        <v>3858</v>
      </c>
      <c r="H410" s="7" t="s">
        <v>6491</v>
      </c>
      <c r="I410" s="32" t="s">
        <v>3811</v>
      </c>
      <c r="J410" s="34" t="s">
        <v>3811</v>
      </c>
      <c r="K410" s="7" t="s">
        <v>3811</v>
      </c>
      <c r="L410" s="7" t="s">
        <v>6039</v>
      </c>
      <c r="M410" s="34" t="s">
        <v>3538</v>
      </c>
      <c r="N410" s="32" t="s">
        <v>3539</v>
      </c>
      <c r="O410" s="36">
        <v>4.71</v>
      </c>
      <c r="P410" s="32" t="s">
        <v>3811</v>
      </c>
      <c r="Q410" s="5" t="s">
        <v>3813</v>
      </c>
      <c r="R410" s="5" t="s">
        <v>6069</v>
      </c>
      <c r="S410" s="6">
        <v>0</v>
      </c>
      <c r="T410" s="6">
        <v>0</v>
      </c>
      <c r="U410" s="6">
        <v>0</v>
      </c>
      <c r="V410" s="7">
        <v>44921</v>
      </c>
      <c r="W410" s="7" t="s">
        <v>3811</v>
      </c>
      <c r="X410" s="7">
        <v>45069</v>
      </c>
      <c r="Y410" s="5" t="s">
        <v>4050</v>
      </c>
      <c r="Z410" s="5" t="s">
        <v>3811</v>
      </c>
      <c r="AA410" s="6">
        <v>0</v>
      </c>
      <c r="AB410" s="7" t="s">
        <v>6070</v>
      </c>
      <c r="AC410" s="7" t="str">
        <f>A410&amp;COUNTIF($A$2:A410,A410)</f>
        <v>100SG208-50001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t="shared" ca="1" si="6"/>
        <v>Past Due</v>
      </c>
    </row>
    <row r="411" spans="1:37">
      <c r="A411" s="32" t="s">
        <v>1417</v>
      </c>
      <c r="B411" s="32" t="s">
        <v>6069</v>
      </c>
      <c r="C411" s="32" t="s">
        <v>1415</v>
      </c>
      <c r="D411" s="32" t="s">
        <v>3811</v>
      </c>
      <c r="E411" s="34" t="s">
        <v>3538</v>
      </c>
      <c r="F411" s="32" t="s">
        <v>3811</v>
      </c>
      <c r="G411" s="34" t="s">
        <v>3858</v>
      </c>
      <c r="H411" s="7" t="s">
        <v>6491</v>
      </c>
      <c r="I411" s="32" t="s">
        <v>3811</v>
      </c>
      <c r="J411" s="34" t="s">
        <v>3811</v>
      </c>
      <c r="K411" s="7" t="s">
        <v>3811</v>
      </c>
      <c r="L411" s="7" t="s">
        <v>6039</v>
      </c>
      <c r="M411" s="34" t="s">
        <v>3538</v>
      </c>
      <c r="N411" s="32" t="s">
        <v>3539</v>
      </c>
      <c r="O411" s="36">
        <v>4.71</v>
      </c>
      <c r="P411" s="32" t="s">
        <v>3811</v>
      </c>
      <c r="Q411" s="5" t="s">
        <v>3813</v>
      </c>
      <c r="R411" s="5" t="s">
        <v>6069</v>
      </c>
      <c r="S411" s="6">
        <v>0</v>
      </c>
      <c r="T411" s="6">
        <v>0</v>
      </c>
      <c r="U411" s="6">
        <v>0</v>
      </c>
      <c r="V411" s="7">
        <v>44921</v>
      </c>
      <c r="W411" s="7" t="s">
        <v>3811</v>
      </c>
      <c r="X411" s="7">
        <v>45069</v>
      </c>
      <c r="Y411" s="5" t="s">
        <v>4050</v>
      </c>
      <c r="Z411" s="5" t="s">
        <v>3811</v>
      </c>
      <c r="AA411" s="6">
        <v>0</v>
      </c>
      <c r="AB411" s="7" t="s">
        <v>6071</v>
      </c>
      <c r="AC411" s="7" t="str">
        <f>A411&amp;COUNTIF($A$2:A411,A411)</f>
        <v>100SG208-62002</v>
      </c>
      <c r="AD411" s="7">
        <v>44869</v>
      </c>
      <c r="AE411" s="7">
        <v>44921</v>
      </c>
      <c r="AF411" s="7">
        <v>44928</v>
      </c>
      <c r="AG411" s="5">
        <v>70</v>
      </c>
      <c r="AH411" s="5">
        <v>7</v>
      </c>
      <c r="AI411" s="5">
        <v>14</v>
      </c>
      <c r="AJ411" s="5">
        <v>1750</v>
      </c>
      <c r="AK411" s="5" t="str">
        <f t="shared" ca="1" si="6"/>
        <v>Past Due</v>
      </c>
    </row>
    <row r="412" spans="1:37">
      <c r="A412" s="32" t="s">
        <v>1418</v>
      </c>
      <c r="B412" s="32" t="s">
        <v>3932</v>
      </c>
      <c r="C412" s="32" t="s">
        <v>5968</v>
      </c>
      <c r="D412" s="32" t="s">
        <v>3811</v>
      </c>
      <c r="E412" s="34" t="s">
        <v>3811</v>
      </c>
      <c r="F412" s="32" t="s">
        <v>3933</v>
      </c>
      <c r="G412" s="34">
        <v>1400</v>
      </c>
      <c r="H412" s="7" t="s">
        <v>7625</v>
      </c>
      <c r="I412" s="32" t="s">
        <v>3537</v>
      </c>
      <c r="J412" s="34">
        <v>1111.1298004800001</v>
      </c>
      <c r="K412" s="7" t="s">
        <v>3811</v>
      </c>
      <c r="L412" s="7" t="s">
        <v>5313</v>
      </c>
      <c r="M412" s="34" t="s">
        <v>3811</v>
      </c>
      <c r="N412" s="32" t="s">
        <v>3543</v>
      </c>
      <c r="O412" s="36">
        <v>4.71</v>
      </c>
      <c r="Q412" s="5" t="s">
        <v>3927</v>
      </c>
      <c r="R412" s="5" t="s">
        <v>3932</v>
      </c>
      <c r="S412" s="6">
        <v>0</v>
      </c>
      <c r="T412" s="6">
        <v>0</v>
      </c>
      <c r="U412" s="6">
        <v>1111</v>
      </c>
      <c r="V412" s="7">
        <v>44805</v>
      </c>
      <c r="W412" s="7" t="s">
        <v>3811</v>
      </c>
      <c r="X412" s="7">
        <v>44880</v>
      </c>
      <c r="Y412" s="5" t="s">
        <v>4050</v>
      </c>
      <c r="Z412" s="5" t="s">
        <v>3811</v>
      </c>
      <c r="AA412" s="6">
        <v>0</v>
      </c>
      <c r="AB412" s="7" t="s">
        <v>4259</v>
      </c>
      <c r="AC412" s="7" t="str">
        <f>A412&amp;COUNTIF($A$2:A412,A412)</f>
        <v>100SG210-50001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1400</v>
      </c>
      <c r="AK412" s="5" t="str">
        <f t="shared" ca="1" si="6"/>
        <v>run complete</v>
      </c>
    </row>
    <row r="413" spans="1:37">
      <c r="A413" s="32" t="s">
        <v>1421</v>
      </c>
      <c r="B413" s="32" t="s">
        <v>3932</v>
      </c>
      <c r="C413" s="32" t="s">
        <v>5968</v>
      </c>
      <c r="D413" s="32" t="s">
        <v>3811</v>
      </c>
      <c r="E413" s="34" t="s">
        <v>3811</v>
      </c>
      <c r="F413" s="32" t="s">
        <v>3933</v>
      </c>
      <c r="G413" s="34">
        <v>800</v>
      </c>
      <c r="H413" s="7" t="s">
        <v>7625</v>
      </c>
      <c r="I413" s="32" t="s">
        <v>3537</v>
      </c>
      <c r="J413" s="34">
        <v>950.19234921999998</v>
      </c>
      <c r="K413" s="7" t="s">
        <v>3811</v>
      </c>
      <c r="L413" s="7" t="s">
        <v>5313</v>
      </c>
      <c r="M413" s="34" t="s">
        <v>3811</v>
      </c>
      <c r="N413" s="32" t="s">
        <v>3543</v>
      </c>
      <c r="O413" s="36">
        <v>4.71</v>
      </c>
      <c r="Q413" s="5" t="s">
        <v>3927</v>
      </c>
      <c r="R413" s="5" t="s">
        <v>3932</v>
      </c>
      <c r="S413" s="6">
        <v>0</v>
      </c>
      <c r="T413" s="6">
        <v>0</v>
      </c>
      <c r="U413" s="6">
        <v>950</v>
      </c>
      <c r="V413" s="7">
        <v>44805</v>
      </c>
      <c r="W413" s="7" t="s">
        <v>3811</v>
      </c>
      <c r="X413" s="7">
        <v>44880</v>
      </c>
      <c r="Y413" s="5" t="s">
        <v>4050</v>
      </c>
      <c r="Z413" s="5" t="s">
        <v>3811</v>
      </c>
      <c r="AA413" s="6">
        <v>0</v>
      </c>
      <c r="AB413" s="7" t="s">
        <v>4260</v>
      </c>
      <c r="AC413" s="7" t="str">
        <f>A413&amp;COUNTIF($A$2:A413,A413)</f>
        <v>100SG210-62001</v>
      </c>
      <c r="AD413" s="7">
        <v>44733</v>
      </c>
      <c r="AE413" s="7">
        <v>44805</v>
      </c>
      <c r="AF413" s="7">
        <v>44868</v>
      </c>
      <c r="AG413" s="5">
        <v>147</v>
      </c>
      <c r="AH413" s="5">
        <v>63</v>
      </c>
      <c r="AI413" s="5">
        <v>14</v>
      </c>
      <c r="AJ413" s="5">
        <v>800</v>
      </c>
      <c r="AK413" s="5" t="str">
        <f t="shared" ca="1" si="6"/>
        <v>run complete</v>
      </c>
    </row>
    <row r="414" spans="1:37">
      <c r="A414" s="32" t="s">
        <v>1429</v>
      </c>
      <c r="B414" s="32" t="s">
        <v>5574</v>
      </c>
      <c r="C414" s="32" t="s">
        <v>1427</v>
      </c>
      <c r="D414" s="32" t="s">
        <v>3811</v>
      </c>
      <c r="E414" s="34" t="s">
        <v>3538</v>
      </c>
      <c r="F414" s="32" t="s">
        <v>3811</v>
      </c>
      <c r="G414" s="34" t="s">
        <v>3580</v>
      </c>
      <c r="H414" s="7" t="s">
        <v>6423</v>
      </c>
      <c r="I414" s="32" t="s">
        <v>3811</v>
      </c>
      <c r="J414" s="34" t="s">
        <v>3811</v>
      </c>
      <c r="K414" s="7" t="s">
        <v>3811</v>
      </c>
      <c r="L414" s="7" t="s">
        <v>7697</v>
      </c>
      <c r="M414" s="34" t="s">
        <v>3538</v>
      </c>
      <c r="N414" s="32" t="s">
        <v>3539</v>
      </c>
      <c r="O414" s="36">
        <v>5.66</v>
      </c>
      <c r="P414" s="32" t="s">
        <v>3811</v>
      </c>
      <c r="Q414" s="5" t="s">
        <v>3813</v>
      </c>
      <c r="R414" s="5" t="s">
        <v>5574</v>
      </c>
      <c r="S414" s="6">
        <v>0</v>
      </c>
      <c r="T414" s="6">
        <v>0</v>
      </c>
      <c r="U414" s="6">
        <v>0</v>
      </c>
      <c r="V414" s="7">
        <v>44977</v>
      </c>
      <c r="W414" s="7" t="s">
        <v>3811</v>
      </c>
      <c r="X414" s="7">
        <v>45111</v>
      </c>
      <c r="Y414" s="5" t="s">
        <v>4050</v>
      </c>
      <c r="Z414" s="5" t="s">
        <v>3811</v>
      </c>
      <c r="AA414" s="6">
        <v>0</v>
      </c>
      <c r="AB414" s="7" t="s">
        <v>5575</v>
      </c>
      <c r="AC414" s="7" t="str">
        <f>A414&amp;COUNTIF($A$2:A414,A414)</f>
        <v>100SG213-50001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2000</v>
      </c>
      <c r="AK414" s="5" t="str">
        <f t="shared" ca="1" si="6"/>
        <v>within range</v>
      </c>
    </row>
    <row r="415" spans="1:37">
      <c r="A415" s="32" t="s">
        <v>1430</v>
      </c>
      <c r="B415" s="32" t="s">
        <v>5574</v>
      </c>
      <c r="C415" s="32" t="s">
        <v>1427</v>
      </c>
      <c r="D415" s="32" t="s">
        <v>3811</v>
      </c>
      <c r="E415" s="34" t="s">
        <v>3538</v>
      </c>
      <c r="F415" s="32" t="s">
        <v>3811</v>
      </c>
      <c r="G415" s="34" t="s">
        <v>3824</v>
      </c>
      <c r="H415" s="7" t="s">
        <v>6423</v>
      </c>
      <c r="I415" s="32" t="s">
        <v>3811</v>
      </c>
      <c r="J415" s="34" t="s">
        <v>3811</v>
      </c>
      <c r="K415" s="7" t="s">
        <v>3811</v>
      </c>
      <c r="L415" s="7" t="s">
        <v>7697</v>
      </c>
      <c r="M415" s="34" t="s">
        <v>3538</v>
      </c>
      <c r="N415" s="32" t="s">
        <v>3539</v>
      </c>
      <c r="O415" s="36">
        <v>5.66</v>
      </c>
      <c r="P415" s="32" t="s">
        <v>3811</v>
      </c>
      <c r="Q415" s="5" t="s">
        <v>3813</v>
      </c>
      <c r="R415" s="5" t="s">
        <v>5574</v>
      </c>
      <c r="S415" s="6">
        <v>0</v>
      </c>
      <c r="T415" s="6">
        <v>0</v>
      </c>
      <c r="U415" s="6">
        <v>0</v>
      </c>
      <c r="V415" s="7">
        <v>44977</v>
      </c>
      <c r="W415" s="7" t="s">
        <v>3811</v>
      </c>
      <c r="X415" s="7">
        <v>45111</v>
      </c>
      <c r="Y415" s="5" t="s">
        <v>4050</v>
      </c>
      <c r="Z415" s="5" t="s">
        <v>3811</v>
      </c>
      <c r="AA415" s="6">
        <v>0</v>
      </c>
      <c r="AB415" s="7" t="s">
        <v>5576</v>
      </c>
      <c r="AC415" s="7" t="str">
        <f>A415&amp;COUNTIF($A$2:A415,A415)</f>
        <v>100SG213-62001</v>
      </c>
      <c r="AD415" s="7">
        <v>44838</v>
      </c>
      <c r="AE415" s="7">
        <v>44977</v>
      </c>
      <c r="AF415" s="7">
        <v>44984</v>
      </c>
      <c r="AG415" s="5">
        <v>70</v>
      </c>
      <c r="AH415" s="5">
        <v>7</v>
      </c>
      <c r="AI415" s="5">
        <v>14</v>
      </c>
      <c r="AJ415" s="5">
        <v>1500</v>
      </c>
      <c r="AK415" s="5" t="str">
        <f t="shared" ca="1" si="6"/>
        <v>within range</v>
      </c>
    </row>
    <row r="416" spans="1:37">
      <c r="A416" s="32" t="s">
        <v>1431</v>
      </c>
      <c r="B416" s="32" t="s">
        <v>5577</v>
      </c>
      <c r="C416" s="32" t="s">
        <v>5969</v>
      </c>
      <c r="D416" s="32" t="s">
        <v>3811</v>
      </c>
      <c r="E416" s="34" t="s">
        <v>3811</v>
      </c>
      <c r="F416" s="32" t="s">
        <v>3811</v>
      </c>
      <c r="G416" s="34">
        <v>5500</v>
      </c>
      <c r="H416" s="7" t="s">
        <v>5942</v>
      </c>
      <c r="I416" s="32" t="s">
        <v>3811</v>
      </c>
      <c r="J416" s="34" t="s">
        <v>3811</v>
      </c>
      <c r="K416" s="7" t="s">
        <v>3811</v>
      </c>
      <c r="L416" s="7" t="s">
        <v>6484</v>
      </c>
      <c r="M416" s="34" t="s">
        <v>3811</v>
      </c>
      <c r="N416" s="32" t="s">
        <v>3543</v>
      </c>
      <c r="O416" s="36">
        <v>3.03</v>
      </c>
      <c r="Q416" s="5" t="s">
        <v>3927</v>
      </c>
      <c r="R416" s="5" t="s">
        <v>5577</v>
      </c>
      <c r="S416" s="6">
        <v>0</v>
      </c>
      <c r="T416" s="6">
        <v>0</v>
      </c>
      <c r="U416" s="6">
        <v>0</v>
      </c>
      <c r="V416" s="7">
        <v>44951</v>
      </c>
      <c r="W416" s="7" t="s">
        <v>3811</v>
      </c>
      <c r="X416" s="7">
        <v>45026</v>
      </c>
      <c r="Y416" s="5" t="s">
        <v>4050</v>
      </c>
      <c r="Z416" s="5" t="s">
        <v>3811</v>
      </c>
      <c r="AA416" s="6">
        <v>0</v>
      </c>
      <c r="AB416" s="7" t="s">
        <v>5970</v>
      </c>
      <c r="AC416" s="7" t="str">
        <f>A416&amp;COUNTIF($A$2:A416,A416)</f>
        <v>100SG214-50001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5500</v>
      </c>
      <c r="AK416" s="5" t="str">
        <f t="shared" ca="1" si="6"/>
        <v>within range</v>
      </c>
    </row>
    <row r="417" spans="1:37">
      <c r="A417" s="32" t="s">
        <v>1434</v>
      </c>
      <c r="B417" s="32" t="s">
        <v>5577</v>
      </c>
      <c r="C417" s="32" t="s">
        <v>5969</v>
      </c>
      <c r="D417" s="32" t="s">
        <v>3811</v>
      </c>
      <c r="E417" s="34" t="s">
        <v>3811</v>
      </c>
      <c r="F417" s="32" t="s">
        <v>3811</v>
      </c>
      <c r="G417" s="34">
        <v>1100</v>
      </c>
      <c r="H417" s="7" t="s">
        <v>5942</v>
      </c>
      <c r="I417" s="32" t="s">
        <v>3811</v>
      </c>
      <c r="J417" s="34" t="s">
        <v>3811</v>
      </c>
      <c r="K417" s="7" t="s">
        <v>3811</v>
      </c>
      <c r="L417" s="7" t="s">
        <v>6484</v>
      </c>
      <c r="M417" s="34" t="s">
        <v>3811</v>
      </c>
      <c r="N417" s="32" t="s">
        <v>3543</v>
      </c>
      <c r="O417" s="36">
        <v>3.03</v>
      </c>
      <c r="Q417" s="5" t="s">
        <v>3927</v>
      </c>
      <c r="R417" s="5" t="s">
        <v>5577</v>
      </c>
      <c r="S417" s="6">
        <v>0</v>
      </c>
      <c r="T417" s="6">
        <v>0</v>
      </c>
      <c r="U417" s="6">
        <v>0</v>
      </c>
      <c r="V417" s="7">
        <v>44951</v>
      </c>
      <c r="W417" s="7" t="s">
        <v>3811</v>
      </c>
      <c r="X417" s="7">
        <v>45026</v>
      </c>
      <c r="Y417" s="5" t="s">
        <v>4050</v>
      </c>
      <c r="Z417" s="5" t="s">
        <v>3811</v>
      </c>
      <c r="AA417" s="6">
        <v>0</v>
      </c>
      <c r="AB417" s="7" t="s">
        <v>5971</v>
      </c>
      <c r="AC417" s="7" t="str">
        <f>A417&amp;COUNTIF($A$2:A417,A417)</f>
        <v>100SG214-62001</v>
      </c>
      <c r="AD417" s="7">
        <v>44837</v>
      </c>
      <c r="AE417" s="7">
        <v>44951</v>
      </c>
      <c r="AF417" s="7">
        <v>45014</v>
      </c>
      <c r="AG417" s="5">
        <v>147</v>
      </c>
      <c r="AH417" s="5">
        <v>63</v>
      </c>
      <c r="AI417" s="5">
        <v>14</v>
      </c>
      <c r="AJ417" s="5">
        <v>1100</v>
      </c>
      <c r="AK417" s="5" t="str">
        <f t="shared" ca="1" si="6"/>
        <v>within range</v>
      </c>
    </row>
    <row r="418" spans="1:37">
      <c r="A418" s="32" t="s">
        <v>1497</v>
      </c>
      <c r="B418" s="32">
        <v>7164</v>
      </c>
      <c r="C418" s="32" t="s">
        <v>3579</v>
      </c>
      <c r="E418" s="34" t="s">
        <v>3538</v>
      </c>
      <c r="G418" s="34" t="s">
        <v>3593</v>
      </c>
      <c r="H418" s="7" t="s">
        <v>3827</v>
      </c>
      <c r="I418" s="32" t="s">
        <v>3537</v>
      </c>
      <c r="J418" s="34" t="s">
        <v>7658</v>
      </c>
      <c r="M418" s="34" t="s">
        <v>7659</v>
      </c>
      <c r="N418" s="32" t="s">
        <v>3539</v>
      </c>
      <c r="O418" s="36" t="s">
        <v>6438</v>
      </c>
      <c r="Q418" s="5" t="s">
        <v>5493</v>
      </c>
      <c r="R418" s="5" t="s">
        <v>6073</v>
      </c>
      <c r="S418" s="6">
        <v>0</v>
      </c>
      <c r="T418" s="6">
        <v>-71</v>
      </c>
      <c r="U418" s="6">
        <v>511</v>
      </c>
      <c r="V418" s="7">
        <v>44908</v>
      </c>
      <c r="W418" s="7" t="s">
        <v>3811</v>
      </c>
      <c r="X418" s="7" t="s">
        <v>3811</v>
      </c>
      <c r="Y418" s="5" t="s">
        <v>4050</v>
      </c>
      <c r="Z418" s="5" t="s">
        <v>3811</v>
      </c>
      <c r="AA418" s="6">
        <v>-71</v>
      </c>
      <c r="AB418" s="7" t="s">
        <v>6074</v>
      </c>
      <c r="AC418" s="7" t="str">
        <f>A418&amp;COUNTIF($A$2:A418,A418)</f>
        <v>100ST606-50001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500</v>
      </c>
      <c r="AK418" s="5" t="str">
        <f t="shared" ca="1" si="6"/>
        <v>run complete</v>
      </c>
    </row>
    <row r="419" spans="1:37">
      <c r="A419" s="32" t="s">
        <v>1499</v>
      </c>
      <c r="B419" s="32">
        <v>7164</v>
      </c>
      <c r="C419" s="32" t="s">
        <v>3579</v>
      </c>
      <c r="E419" s="34" t="s">
        <v>3538</v>
      </c>
      <c r="G419" s="34" t="s">
        <v>3866</v>
      </c>
      <c r="H419" s="7" t="s">
        <v>3827</v>
      </c>
      <c r="I419" s="32" t="s">
        <v>3537</v>
      </c>
      <c r="J419" s="34" t="s">
        <v>7660</v>
      </c>
      <c r="N419" s="32" t="s">
        <v>3539</v>
      </c>
      <c r="O419" s="36" t="s">
        <v>6438</v>
      </c>
      <c r="Q419" s="5" t="s">
        <v>5493</v>
      </c>
      <c r="R419" s="5" t="s">
        <v>6073</v>
      </c>
      <c r="S419" s="6">
        <v>0</v>
      </c>
      <c r="T419" s="6">
        <v>0</v>
      </c>
      <c r="U419" s="6">
        <v>2381</v>
      </c>
      <c r="V419" s="7">
        <v>44908</v>
      </c>
      <c r="W419" s="7" t="s">
        <v>3811</v>
      </c>
      <c r="X419" s="7" t="s">
        <v>3811</v>
      </c>
      <c r="Y419" s="5" t="s">
        <v>4050</v>
      </c>
      <c r="Z419" s="5" t="s">
        <v>3811</v>
      </c>
      <c r="AA419" s="6">
        <v>0</v>
      </c>
      <c r="AB419" s="7" t="s">
        <v>6075</v>
      </c>
      <c r="AC419" s="7" t="str">
        <f>A419&amp;COUNTIF($A$2:A419,A419)</f>
        <v>100ST606-62001</v>
      </c>
      <c r="AD419" s="7">
        <v>44844</v>
      </c>
      <c r="AE419" s="7">
        <v>44908</v>
      </c>
      <c r="AF419" s="7">
        <v>44964</v>
      </c>
      <c r="AG419" s="5">
        <v>91</v>
      </c>
      <c r="AH419" s="5">
        <v>56</v>
      </c>
      <c r="AI419" s="5">
        <v>14</v>
      </c>
      <c r="AJ419" s="5">
        <v>2800</v>
      </c>
      <c r="AK419" s="5" t="str">
        <f t="shared" ca="1" si="6"/>
        <v>run complete</v>
      </c>
    </row>
    <row r="420" spans="1:37">
      <c r="A420" s="32" t="s">
        <v>1543</v>
      </c>
      <c r="B420" s="32">
        <v>7165</v>
      </c>
      <c r="C420" s="32" t="s">
        <v>3581</v>
      </c>
      <c r="E420" s="34" t="s">
        <v>3538</v>
      </c>
      <c r="F420" s="32" t="s">
        <v>5566</v>
      </c>
      <c r="G420" s="34" t="s">
        <v>3542</v>
      </c>
      <c r="H420" s="7" t="s">
        <v>6242</v>
      </c>
      <c r="I420" s="32" t="s">
        <v>3537</v>
      </c>
      <c r="J420" s="34" t="s">
        <v>6439</v>
      </c>
      <c r="K420" s="7" t="s">
        <v>5563</v>
      </c>
      <c r="N420" s="32" t="s">
        <v>3539</v>
      </c>
      <c r="O420" s="36" t="s">
        <v>5300</v>
      </c>
      <c r="Q420" s="5" t="s">
        <v>5493</v>
      </c>
      <c r="R420" s="5" t="s">
        <v>6080</v>
      </c>
      <c r="S420" s="6">
        <v>0</v>
      </c>
      <c r="T420" s="6">
        <v>0</v>
      </c>
      <c r="U420" s="6">
        <v>1955</v>
      </c>
      <c r="V420" s="7">
        <v>44877</v>
      </c>
      <c r="W420" s="7">
        <v>44923</v>
      </c>
      <c r="X420" s="7" t="s">
        <v>3811</v>
      </c>
      <c r="Y420" s="5" t="s">
        <v>4050</v>
      </c>
      <c r="Z420" s="5" t="s">
        <v>3811</v>
      </c>
      <c r="AA420" s="6">
        <v>0</v>
      </c>
      <c r="AB420" s="7" t="s">
        <v>6081</v>
      </c>
      <c r="AC420" s="7" t="str">
        <f>A420&amp;COUNTIF($A$2:A420,A420)</f>
        <v>100SW806-50002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t="shared" ca="1" si="6"/>
        <v>run complete</v>
      </c>
    </row>
    <row r="421" spans="1:37">
      <c r="A421" s="32" t="s">
        <v>1546</v>
      </c>
      <c r="B421" s="32">
        <v>7165</v>
      </c>
      <c r="C421" s="32" t="s">
        <v>3581</v>
      </c>
      <c r="E421" s="34" t="s">
        <v>3538</v>
      </c>
      <c r="F421" s="32" t="s">
        <v>5566</v>
      </c>
      <c r="G421" s="34" t="s">
        <v>3542</v>
      </c>
      <c r="H421" s="7" t="s">
        <v>6242</v>
      </c>
      <c r="I421" s="32" t="s">
        <v>3537</v>
      </c>
      <c r="J421" s="34" t="s">
        <v>6440</v>
      </c>
      <c r="K421" s="7" t="s">
        <v>5563</v>
      </c>
      <c r="N421" s="32" t="s">
        <v>3539</v>
      </c>
      <c r="O421" s="36" t="s">
        <v>5300</v>
      </c>
      <c r="Q421" s="5" t="s">
        <v>5493</v>
      </c>
      <c r="R421" s="5" t="s">
        <v>6080</v>
      </c>
      <c r="S421" s="6">
        <v>0</v>
      </c>
      <c r="T421" s="6">
        <v>0</v>
      </c>
      <c r="U421" s="6">
        <v>2141</v>
      </c>
      <c r="V421" s="7">
        <v>44877</v>
      </c>
      <c r="W421" s="7">
        <v>44923</v>
      </c>
      <c r="X421" s="7" t="s">
        <v>3811</v>
      </c>
      <c r="Y421" s="5" t="s">
        <v>4050</v>
      </c>
      <c r="Z421" s="5" t="s">
        <v>3811</v>
      </c>
      <c r="AA421" s="6">
        <v>0</v>
      </c>
      <c r="AB421" s="7" t="s">
        <v>6082</v>
      </c>
      <c r="AC421" s="7" t="str">
        <f>A421&amp;COUNTIF($A$2:A421,A421)</f>
        <v>100SW806-62001</v>
      </c>
      <c r="AD421" s="7">
        <v>44844</v>
      </c>
      <c r="AE421" s="7">
        <v>44923</v>
      </c>
      <c r="AF421" s="7">
        <v>44937</v>
      </c>
      <c r="AG421" s="5">
        <v>91</v>
      </c>
      <c r="AH421" s="5">
        <v>56</v>
      </c>
      <c r="AI421" s="5">
        <v>14</v>
      </c>
      <c r="AJ421" s="5">
        <v>2200</v>
      </c>
      <c r="AK421" s="5" t="str">
        <f t="shared" ca="1" si="6"/>
        <v>run complete</v>
      </c>
    </row>
    <row r="422" spans="1:37">
      <c r="A422" s="32" t="s">
        <v>1561</v>
      </c>
      <c r="B422" s="32" t="s">
        <v>5972</v>
      </c>
      <c r="C422" s="32" t="s">
        <v>1560</v>
      </c>
      <c r="D422" s="32" t="s">
        <v>3811</v>
      </c>
      <c r="E422" s="34" t="s">
        <v>3538</v>
      </c>
      <c r="F422" s="32" t="s">
        <v>3811</v>
      </c>
      <c r="G422" s="34" t="s">
        <v>3829</v>
      </c>
      <c r="H422" s="7" t="s">
        <v>6084</v>
      </c>
      <c r="I422" s="32" t="s">
        <v>3811</v>
      </c>
      <c r="J422" s="34" t="s">
        <v>3811</v>
      </c>
      <c r="K422" s="7" t="s">
        <v>3811</v>
      </c>
      <c r="L422" s="7" t="s">
        <v>6416</v>
      </c>
      <c r="M422" s="34" t="s">
        <v>3538</v>
      </c>
      <c r="N422" s="32" t="s">
        <v>3539</v>
      </c>
      <c r="O422" s="36">
        <v>3.23</v>
      </c>
      <c r="P422" s="32" t="s">
        <v>3811</v>
      </c>
      <c r="Q422" s="5" t="s">
        <v>3813</v>
      </c>
      <c r="R422" s="5" t="s">
        <v>5972</v>
      </c>
      <c r="S422" s="6">
        <v>0</v>
      </c>
      <c r="T422" s="6">
        <v>0</v>
      </c>
      <c r="U422" s="6">
        <v>0</v>
      </c>
      <c r="V422" s="7">
        <v>44949</v>
      </c>
      <c r="W422" s="7" t="s">
        <v>3811</v>
      </c>
      <c r="X422" s="7">
        <v>45085</v>
      </c>
      <c r="Y422" s="5" t="s">
        <v>4050</v>
      </c>
      <c r="Z422" s="5" t="s">
        <v>3811</v>
      </c>
      <c r="AA422" s="6">
        <v>0</v>
      </c>
      <c r="AB422" s="7" t="s">
        <v>5973</v>
      </c>
      <c r="AC422" s="7" t="str">
        <f>A422&amp;COUNTIF($A$2:A422,A422)</f>
        <v>100SW826-50002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3500</v>
      </c>
      <c r="AK422" s="5" t="str">
        <f t="shared" ca="1" si="6"/>
        <v>within range</v>
      </c>
    </row>
    <row r="423" spans="1:37">
      <c r="A423" s="32" t="s">
        <v>1564</v>
      </c>
      <c r="B423" s="32" t="s">
        <v>5972</v>
      </c>
      <c r="C423" s="32" t="s">
        <v>1560</v>
      </c>
      <c r="D423" s="32" t="s">
        <v>3811</v>
      </c>
      <c r="E423" s="34" t="s">
        <v>3538</v>
      </c>
      <c r="F423" s="32" t="s">
        <v>3811</v>
      </c>
      <c r="G423" s="34" t="s">
        <v>3585</v>
      </c>
      <c r="H423" s="7" t="s">
        <v>6084</v>
      </c>
      <c r="I423" s="32" t="s">
        <v>3811</v>
      </c>
      <c r="J423" s="34" t="s">
        <v>3811</v>
      </c>
      <c r="K423" s="7" t="s">
        <v>3811</v>
      </c>
      <c r="L423" s="7" t="s">
        <v>6416</v>
      </c>
      <c r="M423" s="34" t="s">
        <v>3538</v>
      </c>
      <c r="N423" s="32" t="s">
        <v>3539</v>
      </c>
      <c r="O423" s="36">
        <v>3.23</v>
      </c>
      <c r="P423" s="32" t="s">
        <v>3811</v>
      </c>
      <c r="Q423" s="5" t="s">
        <v>3813</v>
      </c>
      <c r="R423" s="5" t="s">
        <v>5972</v>
      </c>
      <c r="S423" s="6">
        <v>0</v>
      </c>
      <c r="T423" s="6">
        <v>0</v>
      </c>
      <c r="U423" s="6">
        <v>0</v>
      </c>
      <c r="V423" s="7">
        <v>44949</v>
      </c>
      <c r="W423" s="7" t="s">
        <v>3811</v>
      </c>
      <c r="X423" s="7">
        <v>45085</v>
      </c>
      <c r="Y423" s="5" t="s">
        <v>4050</v>
      </c>
      <c r="Z423" s="5" t="s">
        <v>3811</v>
      </c>
      <c r="AA423" s="6">
        <v>0</v>
      </c>
      <c r="AB423" s="7" t="s">
        <v>5974</v>
      </c>
      <c r="AC423" s="7" t="str">
        <f>A423&amp;COUNTIF($A$2:A423,A423)</f>
        <v>100SW826-62001</v>
      </c>
      <c r="AD423" s="7">
        <v>44858</v>
      </c>
      <c r="AE423" s="7">
        <v>44949</v>
      </c>
      <c r="AF423" s="7">
        <v>44956</v>
      </c>
      <c r="AG423" s="5">
        <v>70</v>
      </c>
      <c r="AH423" s="5">
        <v>7</v>
      </c>
      <c r="AI423" s="5">
        <v>14</v>
      </c>
      <c r="AJ423" s="5">
        <v>2500</v>
      </c>
      <c r="AK423" s="5" t="str">
        <f t="shared" ca="1" si="6"/>
        <v>within range</v>
      </c>
    </row>
    <row r="424" spans="1:37">
      <c r="A424" s="32" t="s">
        <v>1565</v>
      </c>
      <c r="B424" s="32" t="s">
        <v>7698</v>
      </c>
      <c r="C424" s="32" t="s">
        <v>7699</v>
      </c>
      <c r="D424" s="32" t="s">
        <v>3811</v>
      </c>
      <c r="E424" s="34" t="s">
        <v>3811</v>
      </c>
      <c r="F424" s="32" t="s">
        <v>3811</v>
      </c>
      <c r="G424" s="34">
        <v>3900</v>
      </c>
      <c r="H424" s="7" t="s">
        <v>5294</v>
      </c>
      <c r="I424" s="32" t="s">
        <v>3811</v>
      </c>
      <c r="J424" s="34" t="s">
        <v>3811</v>
      </c>
      <c r="K424" s="7" t="s">
        <v>3811</v>
      </c>
      <c r="L424" s="7" t="s">
        <v>7700</v>
      </c>
      <c r="M424" s="34" t="s">
        <v>3811</v>
      </c>
      <c r="N424" s="32" t="s">
        <v>3543</v>
      </c>
      <c r="O424" s="36">
        <v>3.73</v>
      </c>
      <c r="Q424" s="5" t="s">
        <v>3927</v>
      </c>
      <c r="R424" s="5" t="s">
        <v>7698</v>
      </c>
      <c r="S424" s="6">
        <v>0</v>
      </c>
      <c r="T424" s="6">
        <v>0</v>
      </c>
      <c r="U424" s="6">
        <v>0</v>
      </c>
      <c r="V424" s="7">
        <v>44938</v>
      </c>
      <c r="W424" s="7" t="s">
        <v>3811</v>
      </c>
      <c r="X424" s="7">
        <v>45013</v>
      </c>
      <c r="Y424" s="5" t="s">
        <v>4050</v>
      </c>
      <c r="Z424" s="5" t="s">
        <v>3811</v>
      </c>
      <c r="AA424" s="6">
        <v>0</v>
      </c>
      <c r="AB424" s="7" t="s">
        <v>7701</v>
      </c>
      <c r="AC424" s="7" t="str">
        <f>A424&amp;COUNTIF($A$2:A424,A424)</f>
        <v>100SW836-50001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3900</v>
      </c>
      <c r="AK424" s="5" t="str">
        <f t="shared" ca="1" si="6"/>
        <v>within range</v>
      </c>
    </row>
    <row r="425" spans="1:37">
      <c r="A425" s="32" t="s">
        <v>1567</v>
      </c>
      <c r="B425" s="32" t="s">
        <v>7698</v>
      </c>
      <c r="C425" s="32" t="s">
        <v>7699</v>
      </c>
      <c r="D425" s="32" t="s">
        <v>3811</v>
      </c>
      <c r="E425" s="34" t="s">
        <v>3811</v>
      </c>
      <c r="F425" s="32" t="s">
        <v>3811</v>
      </c>
      <c r="G425" s="34">
        <v>500</v>
      </c>
      <c r="H425" s="7" t="s">
        <v>5294</v>
      </c>
      <c r="I425" s="32" t="s">
        <v>3811</v>
      </c>
      <c r="J425" s="34" t="s">
        <v>3811</v>
      </c>
      <c r="K425" s="7" t="s">
        <v>3811</v>
      </c>
      <c r="L425" s="7" t="s">
        <v>7700</v>
      </c>
      <c r="M425" s="34" t="s">
        <v>3811</v>
      </c>
      <c r="N425" s="32" t="s">
        <v>3543</v>
      </c>
      <c r="O425" s="36">
        <v>3.73</v>
      </c>
      <c r="Q425" s="5" t="s">
        <v>3927</v>
      </c>
      <c r="R425" s="5" t="s">
        <v>7698</v>
      </c>
      <c r="S425" s="6">
        <v>0</v>
      </c>
      <c r="T425" s="6">
        <v>0</v>
      </c>
      <c r="U425" s="6">
        <v>0</v>
      </c>
      <c r="V425" s="7">
        <v>44938</v>
      </c>
      <c r="W425" s="7" t="s">
        <v>3811</v>
      </c>
      <c r="X425" s="7">
        <v>45013</v>
      </c>
      <c r="Y425" s="5" t="s">
        <v>4050</v>
      </c>
      <c r="Z425" s="5" t="s">
        <v>3811</v>
      </c>
      <c r="AA425" s="6">
        <v>0</v>
      </c>
      <c r="AB425" s="7" t="s">
        <v>7702</v>
      </c>
      <c r="AC425" s="7" t="str">
        <f>A425&amp;COUNTIF($A$2:A425,A425)</f>
        <v>100SW836-62001</v>
      </c>
      <c r="AD425" s="7">
        <v>44900</v>
      </c>
      <c r="AE425" s="7">
        <v>44938</v>
      </c>
      <c r="AF425" s="7">
        <v>45001</v>
      </c>
      <c r="AG425" s="5">
        <v>147</v>
      </c>
      <c r="AH425" s="5">
        <v>63</v>
      </c>
      <c r="AI425" s="5">
        <v>14</v>
      </c>
      <c r="AJ425" s="5">
        <v>500</v>
      </c>
      <c r="AK425" s="5" t="str">
        <f t="shared" ca="1" si="6"/>
        <v>within range</v>
      </c>
    </row>
    <row r="426" spans="1:37">
      <c r="A426" s="32" t="s">
        <v>1580</v>
      </c>
      <c r="B426" s="32" t="s">
        <v>6069</v>
      </c>
      <c r="C426" s="32" t="s">
        <v>1579</v>
      </c>
      <c r="D426" s="32" t="s">
        <v>3811</v>
      </c>
      <c r="E426" s="34" t="s">
        <v>3538</v>
      </c>
      <c r="F426" s="32" t="s">
        <v>3811</v>
      </c>
      <c r="G426" s="34" t="s">
        <v>6083</v>
      </c>
      <c r="H426" s="7" t="s">
        <v>6084</v>
      </c>
      <c r="I426" s="32" t="s">
        <v>3811</v>
      </c>
      <c r="J426" s="34" t="s">
        <v>3811</v>
      </c>
      <c r="K426" s="7" t="s">
        <v>3811</v>
      </c>
      <c r="L426" s="7" t="s">
        <v>6085</v>
      </c>
      <c r="M426" s="34" t="s">
        <v>3538</v>
      </c>
      <c r="N426" s="32" t="s">
        <v>3539</v>
      </c>
      <c r="O426" s="36">
        <v>6.26</v>
      </c>
      <c r="P426" s="32" t="s">
        <v>3811</v>
      </c>
      <c r="Q426" s="5" t="s">
        <v>3813</v>
      </c>
      <c r="R426" s="5" t="s">
        <v>6069</v>
      </c>
      <c r="S426" s="6">
        <v>0</v>
      </c>
      <c r="T426" s="6">
        <v>0</v>
      </c>
      <c r="U426" s="6">
        <v>0</v>
      </c>
      <c r="V426" s="7">
        <v>44949</v>
      </c>
      <c r="W426" s="7" t="s">
        <v>3811</v>
      </c>
      <c r="X426" s="7">
        <v>45083</v>
      </c>
      <c r="Y426" s="5" t="s">
        <v>4050</v>
      </c>
      <c r="Z426" s="5" t="s">
        <v>3811</v>
      </c>
      <c r="AA426" s="6">
        <v>0</v>
      </c>
      <c r="AB426" s="7" t="s">
        <v>6086</v>
      </c>
      <c r="AC426" s="7" t="str">
        <f>A426&amp;COUNTIF($A$2:A426,A426)</f>
        <v>100SY914-50001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2300</v>
      </c>
      <c r="AK426" s="5" t="str">
        <f t="shared" ca="1" si="6"/>
        <v>within range</v>
      </c>
    </row>
    <row r="427" spans="1:37">
      <c r="A427" s="32" t="s">
        <v>1581</v>
      </c>
      <c r="B427" s="32" t="s">
        <v>6069</v>
      </c>
      <c r="C427" s="32" t="s">
        <v>1579</v>
      </c>
      <c r="D427" s="32" t="s">
        <v>3811</v>
      </c>
      <c r="E427" s="34" t="s">
        <v>3538</v>
      </c>
      <c r="F427" s="32" t="s">
        <v>3811</v>
      </c>
      <c r="G427" s="34" t="s">
        <v>6087</v>
      </c>
      <c r="H427" s="7" t="s">
        <v>6084</v>
      </c>
      <c r="I427" s="32" t="s">
        <v>3811</v>
      </c>
      <c r="J427" s="34" t="s">
        <v>3811</v>
      </c>
      <c r="K427" s="7" t="s">
        <v>3811</v>
      </c>
      <c r="L427" s="7" t="s">
        <v>6085</v>
      </c>
      <c r="M427" s="34" t="s">
        <v>3538</v>
      </c>
      <c r="N427" s="32" t="s">
        <v>3539</v>
      </c>
      <c r="O427" s="36">
        <v>6.26</v>
      </c>
      <c r="P427" s="32" t="s">
        <v>3811</v>
      </c>
      <c r="Q427" s="5" t="s">
        <v>3813</v>
      </c>
      <c r="R427" s="5" t="s">
        <v>6069</v>
      </c>
      <c r="S427" s="6">
        <v>0</v>
      </c>
      <c r="T427" s="6">
        <v>0</v>
      </c>
      <c r="U427" s="6">
        <v>0</v>
      </c>
      <c r="V427" s="7">
        <v>44949</v>
      </c>
      <c r="W427" s="7" t="s">
        <v>3811</v>
      </c>
      <c r="X427" s="7">
        <v>45083</v>
      </c>
      <c r="Y427" s="5" t="s">
        <v>4050</v>
      </c>
      <c r="Z427" s="5" t="s">
        <v>3811</v>
      </c>
      <c r="AA427" s="6">
        <v>0</v>
      </c>
      <c r="AB427" s="7" t="s">
        <v>6088</v>
      </c>
      <c r="AC427" s="7" t="str">
        <f>A427&amp;COUNTIF($A$2:A427,A427)</f>
        <v>100SY914-62001</v>
      </c>
      <c r="AD427" s="7">
        <v>44869</v>
      </c>
      <c r="AE427" s="7">
        <v>44949</v>
      </c>
      <c r="AF427" s="7">
        <v>44956</v>
      </c>
      <c r="AG427" s="5">
        <v>70</v>
      </c>
      <c r="AH427" s="5">
        <v>7</v>
      </c>
      <c r="AI427" s="5">
        <v>14</v>
      </c>
      <c r="AJ427" s="5">
        <v>1200</v>
      </c>
      <c r="AK427" s="5" t="str">
        <f t="shared" ca="1" si="6"/>
        <v>within range</v>
      </c>
    </row>
    <row r="428" spans="1:37">
      <c r="A428" s="32" t="s">
        <v>1582</v>
      </c>
      <c r="B428" s="32">
        <v>7076</v>
      </c>
      <c r="C428" s="32" t="s">
        <v>1583</v>
      </c>
      <c r="G428" s="34">
        <v>3000</v>
      </c>
      <c r="H428" s="7">
        <v>44945</v>
      </c>
      <c r="P428" s="32" t="s">
        <v>3757</v>
      </c>
      <c r="Q428" s="5" t="s">
        <v>894</v>
      </c>
      <c r="R428" s="5" t="s">
        <v>4274</v>
      </c>
      <c r="S428" s="6">
        <v>0</v>
      </c>
      <c r="T428" s="6">
        <v>0</v>
      </c>
      <c r="U428" s="6">
        <v>0</v>
      </c>
      <c r="V428" s="7">
        <v>44945</v>
      </c>
      <c r="W428" s="7" t="s">
        <v>3811</v>
      </c>
      <c r="X428" s="7" t="s">
        <v>3811</v>
      </c>
      <c r="Y428" s="5" t="s">
        <v>4050</v>
      </c>
      <c r="Z428" s="5" t="s">
        <v>3811</v>
      </c>
      <c r="AA428" s="6">
        <v>0</v>
      </c>
      <c r="AB428" s="7" t="s">
        <v>4275</v>
      </c>
      <c r="AC428" s="7" t="str">
        <f>A428&amp;COUNTIF($A$2:A428,A428)</f>
        <v>100WA001-50001</v>
      </c>
      <c r="AD428" s="7">
        <v>44750</v>
      </c>
      <c r="AE428" s="7">
        <v>44945</v>
      </c>
      <c r="AF428" s="7">
        <v>44959</v>
      </c>
      <c r="AG428" s="5">
        <v>140</v>
      </c>
      <c r="AH428" s="5">
        <v>14</v>
      </c>
      <c r="AI428" s="5">
        <v>14</v>
      </c>
      <c r="AJ428" s="5">
        <v>3000</v>
      </c>
      <c r="AK428" s="5" t="str">
        <f t="shared" ca="1" si="6"/>
        <v>within range</v>
      </c>
    </row>
    <row r="429" spans="1:37">
      <c r="A429" s="32" t="s">
        <v>1590</v>
      </c>
      <c r="B429" s="32">
        <v>7223</v>
      </c>
      <c r="C429" s="32" t="s">
        <v>1591</v>
      </c>
      <c r="G429" s="34">
        <v>3300</v>
      </c>
      <c r="H429" s="7">
        <v>44952</v>
      </c>
      <c r="O429" s="36">
        <v>5.14</v>
      </c>
      <c r="P429" s="32" t="s">
        <v>3714</v>
      </c>
      <c r="Q429" s="5" t="s">
        <v>3715</v>
      </c>
      <c r="R429" s="5" t="s">
        <v>7630</v>
      </c>
      <c r="S429" s="6">
        <v>0</v>
      </c>
      <c r="T429" s="6">
        <v>0</v>
      </c>
      <c r="U429" s="6">
        <v>0</v>
      </c>
      <c r="V429" s="7">
        <v>44952</v>
      </c>
      <c r="W429" s="7" t="s">
        <v>3811</v>
      </c>
      <c r="X429" s="7" t="s">
        <v>3811</v>
      </c>
      <c r="Y429" s="5" t="s">
        <v>4050</v>
      </c>
      <c r="Z429" s="5" t="s">
        <v>3811</v>
      </c>
      <c r="AA429" s="6">
        <v>0</v>
      </c>
      <c r="AB429" s="7" t="s">
        <v>7631</v>
      </c>
      <c r="AC429" s="7" t="str">
        <f>A429&amp;COUNTIF($A$2:A429,A429)</f>
        <v>100WA030-50002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t="shared" ca="1" si="6"/>
        <v>within range</v>
      </c>
    </row>
    <row r="430" spans="1:37">
      <c r="A430" s="32" t="s">
        <v>1592</v>
      </c>
      <c r="B430" s="32">
        <v>7223</v>
      </c>
      <c r="C430" s="32" t="s">
        <v>1591</v>
      </c>
      <c r="G430" s="34">
        <v>3300</v>
      </c>
      <c r="H430" s="7">
        <v>44952</v>
      </c>
      <c r="O430" s="36">
        <v>5.14</v>
      </c>
      <c r="P430" s="32" t="s">
        <v>3714</v>
      </c>
      <c r="Q430" s="5" t="s">
        <v>3715</v>
      </c>
      <c r="R430" s="5" t="s">
        <v>7630</v>
      </c>
      <c r="S430" s="6">
        <v>0</v>
      </c>
      <c r="T430" s="6">
        <v>0</v>
      </c>
      <c r="U430" s="6">
        <v>0</v>
      </c>
      <c r="V430" s="7">
        <v>44952</v>
      </c>
      <c r="W430" s="7" t="s">
        <v>3811</v>
      </c>
      <c r="X430" s="7" t="s">
        <v>3811</v>
      </c>
      <c r="Y430" s="5" t="s">
        <v>4050</v>
      </c>
      <c r="Z430" s="5" t="s">
        <v>3811</v>
      </c>
      <c r="AA430" s="6">
        <v>0</v>
      </c>
      <c r="AB430" s="7" t="s">
        <v>7632</v>
      </c>
      <c r="AC430" s="7" t="str">
        <f>A430&amp;COUNTIF($A$2:A430,A430)</f>
        <v>100WA030-62002</v>
      </c>
      <c r="AD430" s="7">
        <v>44909</v>
      </c>
      <c r="AE430" s="7">
        <v>44952</v>
      </c>
      <c r="AF430" s="7">
        <v>45001</v>
      </c>
      <c r="AG430" s="5">
        <v>98</v>
      </c>
      <c r="AH430" s="5">
        <v>49</v>
      </c>
      <c r="AI430" s="5">
        <v>14</v>
      </c>
      <c r="AJ430" s="5">
        <v>3300</v>
      </c>
      <c r="AK430" s="5" t="str">
        <f t="shared" ca="1" si="6"/>
        <v>within range</v>
      </c>
    </row>
    <row r="431" spans="1:37">
      <c r="A431" s="32" t="s">
        <v>1604</v>
      </c>
      <c r="B431" s="32">
        <v>7130</v>
      </c>
      <c r="C431" s="32" t="s">
        <v>3758</v>
      </c>
      <c r="G431" s="34">
        <v>500</v>
      </c>
      <c r="H431" s="7">
        <v>44938</v>
      </c>
      <c r="P431" s="32" t="s">
        <v>5321</v>
      </c>
      <c r="Q431" s="5" t="s">
        <v>894</v>
      </c>
      <c r="R431" s="5" t="s">
        <v>5316</v>
      </c>
      <c r="S431" s="6">
        <v>0</v>
      </c>
      <c r="T431" s="6">
        <v>0</v>
      </c>
      <c r="U431" s="6">
        <v>0</v>
      </c>
      <c r="V431" s="7">
        <v>44938</v>
      </c>
      <c r="W431" s="7" t="s">
        <v>3811</v>
      </c>
      <c r="X431" s="7" t="s">
        <v>3811</v>
      </c>
      <c r="Y431" s="5" t="s">
        <v>4050</v>
      </c>
      <c r="Z431" s="5" t="s">
        <v>3811</v>
      </c>
      <c r="AA431" s="6">
        <v>0</v>
      </c>
      <c r="AB431" s="7" t="s">
        <v>5390</v>
      </c>
      <c r="AC431" s="7" t="str">
        <f>A431&amp;COUNTIF($A$2:A431,A431)</f>
        <v>100WC090-50002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500</v>
      </c>
      <c r="AK431" s="5" t="str">
        <f t="shared" ca="1" si="6"/>
        <v>within range</v>
      </c>
    </row>
    <row r="432" spans="1:37">
      <c r="A432" s="32" t="s">
        <v>1606</v>
      </c>
      <c r="B432" s="32">
        <v>7130</v>
      </c>
      <c r="C432" s="32" t="s">
        <v>3758</v>
      </c>
      <c r="G432" s="34">
        <v>8000</v>
      </c>
      <c r="H432" s="7">
        <v>44938</v>
      </c>
      <c r="P432" s="32" t="s">
        <v>5322</v>
      </c>
      <c r="Q432" s="5" t="s">
        <v>894</v>
      </c>
      <c r="R432" s="5" t="s">
        <v>5316</v>
      </c>
      <c r="S432" s="6">
        <v>0</v>
      </c>
      <c r="T432" s="6">
        <v>0</v>
      </c>
      <c r="U432" s="6">
        <v>0</v>
      </c>
      <c r="V432" s="7">
        <v>44938</v>
      </c>
      <c r="W432" s="7" t="s">
        <v>3811</v>
      </c>
      <c r="X432" s="7" t="s">
        <v>3811</v>
      </c>
      <c r="Y432" s="5" t="s">
        <v>4050</v>
      </c>
      <c r="Z432" s="5" t="s">
        <v>3811</v>
      </c>
      <c r="AA432" s="6">
        <v>0</v>
      </c>
      <c r="AB432" s="7" t="s">
        <v>5391</v>
      </c>
      <c r="AC432" s="7" t="str">
        <f>A432&amp;COUNTIF($A$2:A432,A432)</f>
        <v>100WC090-62002</v>
      </c>
      <c r="AD432" s="7">
        <v>44812</v>
      </c>
      <c r="AE432" s="7">
        <v>44938</v>
      </c>
      <c r="AF432" s="7">
        <v>44952</v>
      </c>
      <c r="AG432" s="5">
        <v>140</v>
      </c>
      <c r="AH432" s="5">
        <v>14</v>
      </c>
      <c r="AI432" s="5">
        <v>14</v>
      </c>
      <c r="AJ432" s="5">
        <v>8000</v>
      </c>
      <c r="AK432" s="5" t="str">
        <f t="shared" ca="1" si="6"/>
        <v>within range</v>
      </c>
    </row>
    <row r="433" spans="1:37">
      <c r="A433" s="32" t="s">
        <v>1654</v>
      </c>
      <c r="B433" s="32" t="s">
        <v>3946</v>
      </c>
      <c r="C433" s="32" t="s">
        <v>3949</v>
      </c>
      <c r="D433" s="32" t="s">
        <v>3714</v>
      </c>
      <c r="E433" s="34">
        <v>0</v>
      </c>
      <c r="F433" s="32" t="s">
        <v>3714</v>
      </c>
      <c r="G433" s="34">
        <v>1200</v>
      </c>
      <c r="H433" s="7">
        <v>44979</v>
      </c>
      <c r="I433" s="32" t="s">
        <v>3811</v>
      </c>
      <c r="J433" s="34">
        <v>0</v>
      </c>
      <c r="M433" s="34">
        <v>0</v>
      </c>
      <c r="N433" s="32" t="s">
        <v>3539</v>
      </c>
      <c r="O433" s="36">
        <v>6.1400000000000006</v>
      </c>
      <c r="P433" s="32" t="s">
        <v>3714</v>
      </c>
      <c r="Q433" s="5" t="s">
        <v>3938</v>
      </c>
      <c r="R433" s="5" t="s">
        <v>3946</v>
      </c>
      <c r="S433" s="6">
        <v>0</v>
      </c>
      <c r="T433" s="6">
        <v>0</v>
      </c>
      <c r="U433" s="6">
        <v>0</v>
      </c>
      <c r="V433" s="7">
        <v>44979</v>
      </c>
      <c r="W433" s="7" t="s">
        <v>3811</v>
      </c>
      <c r="X433" s="7" t="s">
        <v>3811</v>
      </c>
      <c r="Y433" s="5" t="s">
        <v>4050</v>
      </c>
      <c r="Z433" s="5" t="s">
        <v>3811</v>
      </c>
      <c r="AA433" s="6">
        <v>0</v>
      </c>
      <c r="AB433" s="7" t="s">
        <v>4289</v>
      </c>
      <c r="AC433" s="7" t="str">
        <f>A433&amp;COUNTIF($A$2:A433,A433)</f>
        <v>100WC471-50001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1200</v>
      </c>
      <c r="AK433" s="5" t="str">
        <f t="shared" ca="1" si="6"/>
        <v>within range</v>
      </c>
    </row>
    <row r="434" spans="1:37">
      <c r="A434" s="32" t="s">
        <v>3950</v>
      </c>
      <c r="B434" s="32" t="s">
        <v>3946</v>
      </c>
      <c r="C434" s="32" t="s">
        <v>3951</v>
      </c>
      <c r="D434" s="32" t="s">
        <v>3675</v>
      </c>
      <c r="E434" s="34">
        <v>0</v>
      </c>
      <c r="F434" s="32" t="s">
        <v>3714</v>
      </c>
      <c r="G434" s="34">
        <v>500</v>
      </c>
      <c r="H434" s="7">
        <v>44979</v>
      </c>
      <c r="I434" s="32" t="s">
        <v>3811</v>
      </c>
      <c r="J434" s="34">
        <v>0</v>
      </c>
      <c r="M434" s="34">
        <v>0</v>
      </c>
      <c r="N434" s="32" t="s">
        <v>3539</v>
      </c>
      <c r="O434" s="36">
        <v>6.1400000000000006</v>
      </c>
      <c r="P434" s="32" t="s">
        <v>3714</v>
      </c>
      <c r="Q434" s="5" t="s">
        <v>3938</v>
      </c>
      <c r="R434" s="5" t="s">
        <v>3946</v>
      </c>
      <c r="S434" s="6">
        <v>0</v>
      </c>
      <c r="T434" s="6">
        <v>0</v>
      </c>
      <c r="U434" s="6">
        <v>0</v>
      </c>
      <c r="V434" s="7">
        <v>44979</v>
      </c>
      <c r="W434" s="7" t="s">
        <v>3811</v>
      </c>
      <c r="X434" s="7" t="s">
        <v>3811</v>
      </c>
      <c r="Y434" s="5" t="s">
        <v>4050</v>
      </c>
      <c r="Z434" s="5" t="s">
        <v>3811</v>
      </c>
      <c r="AA434" s="6">
        <v>0</v>
      </c>
      <c r="AB434" s="7" t="s">
        <v>4290</v>
      </c>
      <c r="AC434" s="7" t="str">
        <f>A434&amp;COUNTIF($A$2:A434,A434)</f>
        <v>100WC471-62001</v>
      </c>
      <c r="AD434" s="7">
        <v>44599</v>
      </c>
      <c r="AE434" s="7">
        <v>44979</v>
      </c>
      <c r="AF434" s="7">
        <v>44993</v>
      </c>
      <c r="AG434" s="5">
        <v>196</v>
      </c>
      <c r="AH434" s="5">
        <v>14</v>
      </c>
      <c r="AI434" s="5">
        <v>14</v>
      </c>
      <c r="AJ434" s="5">
        <v>500</v>
      </c>
      <c r="AK434" s="5" t="str">
        <f t="shared" ca="1" si="6"/>
        <v>within range</v>
      </c>
    </row>
    <row r="435" spans="1:37">
      <c r="A435" s="32" t="s">
        <v>1670</v>
      </c>
      <c r="B435" s="32">
        <v>7031</v>
      </c>
      <c r="C435" s="32" t="s">
        <v>3701</v>
      </c>
      <c r="F435" s="32" t="s">
        <v>3673</v>
      </c>
      <c r="G435" s="34">
        <v>4000</v>
      </c>
      <c r="H435" s="7">
        <v>44872</v>
      </c>
      <c r="I435" s="32" t="s">
        <v>3670</v>
      </c>
      <c r="J435" s="34">
        <v>4130</v>
      </c>
      <c r="K435" s="7">
        <v>37636</v>
      </c>
      <c r="M435" s="34">
        <v>130</v>
      </c>
      <c r="N435" s="32">
        <v>3</v>
      </c>
      <c r="O435" s="36">
        <v>6.64</v>
      </c>
      <c r="Q435" s="5" t="s">
        <v>3674</v>
      </c>
      <c r="R435" s="5" t="s">
        <v>4249</v>
      </c>
      <c r="S435" s="6">
        <v>0</v>
      </c>
      <c r="T435" s="6">
        <v>-130</v>
      </c>
      <c r="U435" s="6">
        <v>4130</v>
      </c>
      <c r="V435" s="7">
        <v>44872</v>
      </c>
      <c r="W435" s="7">
        <v>37636</v>
      </c>
      <c r="X435" s="7" t="s">
        <v>3811</v>
      </c>
      <c r="Y435" s="5" t="s">
        <v>4050</v>
      </c>
      <c r="Z435" s="5" t="s">
        <v>3811</v>
      </c>
      <c r="AA435" s="6">
        <v>-130</v>
      </c>
      <c r="AB435" s="7" t="s">
        <v>4291</v>
      </c>
      <c r="AC435" s="7" t="str">
        <f>A435&amp;COUNTIF($A$2:A435,A435)</f>
        <v>100WE261-50001</v>
      </c>
      <c r="AD435" s="7">
        <v>44713</v>
      </c>
      <c r="AE435" s="7">
        <v>37636</v>
      </c>
      <c r="AF435" s="7">
        <v>37650</v>
      </c>
      <c r="AG435" s="5">
        <v>154</v>
      </c>
      <c r="AH435" s="5">
        <v>70</v>
      </c>
      <c r="AI435" s="5">
        <v>14</v>
      </c>
      <c r="AJ435" s="5">
        <v>4000</v>
      </c>
      <c r="AK435" s="5" t="str">
        <f t="shared" ca="1" si="6"/>
        <v>run complete</v>
      </c>
    </row>
    <row r="436" spans="1:37">
      <c r="A436" s="32" t="s">
        <v>1672</v>
      </c>
      <c r="B436" s="32">
        <v>7031</v>
      </c>
      <c r="C436" s="32" t="s">
        <v>3701</v>
      </c>
      <c r="D436" s="32" t="s">
        <v>3675</v>
      </c>
      <c r="F436" s="32" t="s">
        <v>3673</v>
      </c>
      <c r="G436" s="34">
        <v>1000</v>
      </c>
      <c r="H436" s="7">
        <v>44872</v>
      </c>
      <c r="I436" s="32" t="s">
        <v>3670</v>
      </c>
      <c r="J436" s="34">
        <v>1000</v>
      </c>
      <c r="K436" s="7">
        <v>44941</v>
      </c>
      <c r="N436" s="32">
        <v>3</v>
      </c>
      <c r="O436" s="36">
        <v>6.64</v>
      </c>
      <c r="Q436" s="5" t="s">
        <v>3674</v>
      </c>
      <c r="R436" s="5" t="s">
        <v>4249</v>
      </c>
      <c r="S436" s="6">
        <v>0</v>
      </c>
      <c r="T436" s="6">
        <v>0</v>
      </c>
      <c r="U436" s="6">
        <v>1000</v>
      </c>
      <c r="V436" s="7">
        <v>44872</v>
      </c>
      <c r="W436" s="7">
        <v>44941</v>
      </c>
      <c r="X436" s="7" t="s">
        <v>3811</v>
      </c>
      <c r="Y436" s="5" t="s">
        <v>4050</v>
      </c>
      <c r="Z436" s="5" t="s">
        <v>3811</v>
      </c>
      <c r="AA436" s="6">
        <v>0</v>
      </c>
      <c r="AB436" s="7" t="s">
        <v>4292</v>
      </c>
      <c r="AC436" s="7" t="str">
        <f>A436&amp;COUNTIF($A$2:A436,A436)</f>
        <v>100WE261-62001</v>
      </c>
      <c r="AD436" s="7">
        <v>44713</v>
      </c>
      <c r="AE436" s="7">
        <v>44941</v>
      </c>
      <c r="AF436" s="7">
        <v>44955</v>
      </c>
      <c r="AG436" s="5">
        <v>154</v>
      </c>
      <c r="AH436" s="5">
        <v>70</v>
      </c>
      <c r="AI436" s="5">
        <v>14</v>
      </c>
      <c r="AJ436" s="5">
        <v>1000</v>
      </c>
      <c r="AK436" s="5" t="str">
        <f t="shared" ca="1" si="6"/>
        <v>run complete</v>
      </c>
    </row>
    <row r="437" spans="1:37">
      <c r="A437" s="32" t="s">
        <v>1705</v>
      </c>
      <c r="B437" s="32">
        <v>7099</v>
      </c>
      <c r="C437" s="32" t="s">
        <v>3910</v>
      </c>
      <c r="E437" s="34">
        <v>0</v>
      </c>
      <c r="F437" s="32" t="s">
        <v>3906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3907</v>
      </c>
      <c r="R437" s="5" t="s">
        <v>4293</v>
      </c>
      <c r="S437" s="6">
        <v>0</v>
      </c>
      <c r="T437" s="6">
        <v>0</v>
      </c>
      <c r="U437" s="6">
        <v>0</v>
      </c>
      <c r="V437" s="7">
        <v>44970</v>
      </c>
      <c r="W437" s="7" t="s">
        <v>3811</v>
      </c>
      <c r="X437" s="7" t="s">
        <v>3811</v>
      </c>
      <c r="Y437" s="5" t="s">
        <v>4050</v>
      </c>
      <c r="Z437" s="5" t="s">
        <v>3811</v>
      </c>
      <c r="AA437" s="6">
        <v>0</v>
      </c>
      <c r="AB437" s="7" t="s">
        <v>4294</v>
      </c>
      <c r="AC437" s="7" t="str">
        <f>A437&amp;COUNTIF($A$2:A437,A437)</f>
        <v>100WM115-50001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t="shared" ca="1" si="6"/>
        <v>within range</v>
      </c>
    </row>
    <row r="438" spans="1:37">
      <c r="A438" s="32" t="s">
        <v>1707</v>
      </c>
      <c r="B438" s="32">
        <v>7099</v>
      </c>
      <c r="C438" s="32" t="s">
        <v>3910</v>
      </c>
      <c r="E438" s="34">
        <v>0</v>
      </c>
      <c r="F438" s="32" t="s">
        <v>3906</v>
      </c>
      <c r="G438" s="34">
        <v>5500</v>
      </c>
      <c r="H438" s="7">
        <v>44970</v>
      </c>
      <c r="N438" s="32">
        <v>6</v>
      </c>
      <c r="O438" s="36">
        <v>4</v>
      </c>
      <c r="Q438" s="5" t="s">
        <v>3907</v>
      </c>
      <c r="R438" s="5" t="s">
        <v>4293</v>
      </c>
      <c r="S438" s="6">
        <v>0</v>
      </c>
      <c r="T438" s="6">
        <v>0</v>
      </c>
      <c r="U438" s="6">
        <v>0</v>
      </c>
      <c r="V438" s="7">
        <v>44970</v>
      </c>
      <c r="W438" s="7" t="s">
        <v>3811</v>
      </c>
      <c r="X438" s="7" t="s">
        <v>3811</v>
      </c>
      <c r="Y438" s="5" t="s">
        <v>4050</v>
      </c>
      <c r="Z438" s="5" t="s">
        <v>3811</v>
      </c>
      <c r="AA438" s="6">
        <v>0</v>
      </c>
      <c r="AB438" s="7" t="s">
        <v>4296</v>
      </c>
      <c r="AC438" s="7" t="str">
        <f>A438&amp;COUNTIF($A$2:A438,A438)</f>
        <v>100WM115-62002</v>
      </c>
      <c r="AD438" s="7">
        <v>44785</v>
      </c>
      <c r="AE438" s="7">
        <v>44970</v>
      </c>
      <c r="AF438" s="7">
        <v>44984</v>
      </c>
      <c r="AG438" s="5">
        <v>84</v>
      </c>
      <c r="AH438" s="5">
        <v>14</v>
      </c>
      <c r="AI438" s="5">
        <v>14</v>
      </c>
      <c r="AJ438" s="5">
        <v>5500</v>
      </c>
      <c r="AK438" s="5" t="str">
        <f t="shared" ca="1" si="6"/>
        <v>within range</v>
      </c>
    </row>
    <row r="439" spans="1:37">
      <c r="A439" s="32" t="s">
        <v>1717</v>
      </c>
      <c r="B439" s="32">
        <v>7201</v>
      </c>
      <c r="C439" s="32" t="s">
        <v>6245</v>
      </c>
      <c r="G439" s="34">
        <v>400</v>
      </c>
      <c r="H439" s="7">
        <v>44945</v>
      </c>
      <c r="P439" s="32" t="s">
        <v>6246</v>
      </c>
      <c r="Q439" s="5" t="s">
        <v>894</v>
      </c>
      <c r="R439" s="5" t="s">
        <v>6247</v>
      </c>
      <c r="S439" s="6">
        <v>0</v>
      </c>
      <c r="T439" s="6">
        <v>0</v>
      </c>
      <c r="U439" s="6">
        <v>0</v>
      </c>
      <c r="V439" s="7">
        <v>44945</v>
      </c>
      <c r="W439" s="7" t="s">
        <v>3811</v>
      </c>
      <c r="X439" s="7" t="s">
        <v>3811</v>
      </c>
      <c r="Y439" s="5" t="s">
        <v>4050</v>
      </c>
      <c r="Z439" s="5" t="s">
        <v>3811</v>
      </c>
      <c r="AA439" s="6">
        <v>0</v>
      </c>
      <c r="AB439" s="7" t="s">
        <v>6248</v>
      </c>
      <c r="AC439" s="7" t="str">
        <f>A439&amp;COUNTIF($A$2:A439,A439)</f>
        <v>100WM255-62001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t="shared" ca="1" si="6"/>
        <v>within range</v>
      </c>
    </row>
    <row r="440" spans="1:37">
      <c r="A440" s="32" t="s">
        <v>1717</v>
      </c>
      <c r="B440" s="32">
        <v>7201</v>
      </c>
      <c r="C440" s="32" t="s">
        <v>6245</v>
      </c>
      <c r="G440" s="34">
        <v>400</v>
      </c>
      <c r="H440" s="7">
        <v>44945</v>
      </c>
      <c r="N440" s="32">
        <v>6</v>
      </c>
      <c r="O440" s="36">
        <v>4.8</v>
      </c>
      <c r="P440" s="32" t="s">
        <v>6246</v>
      </c>
      <c r="Q440" s="5" t="s">
        <v>894</v>
      </c>
      <c r="R440" s="5" t="s">
        <v>6247</v>
      </c>
      <c r="S440" s="6">
        <v>0</v>
      </c>
      <c r="T440" s="6">
        <v>0</v>
      </c>
      <c r="U440" s="6">
        <v>0</v>
      </c>
      <c r="V440" s="7">
        <v>44945</v>
      </c>
      <c r="W440" s="7" t="s">
        <v>3811</v>
      </c>
      <c r="X440" s="7" t="s">
        <v>3811</v>
      </c>
      <c r="Y440" s="5" t="s">
        <v>4050</v>
      </c>
      <c r="Z440" s="5" t="s">
        <v>3811</v>
      </c>
      <c r="AA440" s="6">
        <v>0</v>
      </c>
      <c r="AB440" s="7" t="s">
        <v>6248</v>
      </c>
      <c r="AC440" s="7" t="str">
        <f>A440&amp;COUNTIF($A$2:A440,A440)</f>
        <v>100WM255-62002</v>
      </c>
      <c r="AD440" s="7">
        <v>44873</v>
      </c>
      <c r="AE440" s="7">
        <v>44945</v>
      </c>
      <c r="AF440" s="7">
        <v>44959</v>
      </c>
      <c r="AG440" s="5">
        <v>140</v>
      </c>
      <c r="AH440" s="5">
        <v>14</v>
      </c>
      <c r="AI440" s="5">
        <v>14</v>
      </c>
      <c r="AJ440" s="5">
        <v>400</v>
      </c>
      <c r="AK440" s="5" t="str">
        <f t="shared" ca="1" si="6"/>
        <v>within range</v>
      </c>
    </row>
    <row r="441" spans="1:37">
      <c r="A441" s="32" t="s">
        <v>1735</v>
      </c>
      <c r="B441" s="32">
        <v>7137</v>
      </c>
      <c r="C441" s="32" t="s">
        <v>1736</v>
      </c>
      <c r="G441" s="34">
        <v>3300</v>
      </c>
      <c r="H441" s="7">
        <v>44895</v>
      </c>
      <c r="I441" s="32" t="s">
        <v>3704</v>
      </c>
      <c r="J441" s="34">
        <v>4039</v>
      </c>
      <c r="K441" s="7">
        <v>44950</v>
      </c>
      <c r="O441" s="36">
        <v>5.77</v>
      </c>
      <c r="P441" s="32" t="s">
        <v>7703</v>
      </c>
      <c r="Q441" s="5" t="s">
        <v>3715</v>
      </c>
      <c r="R441" s="5" t="s">
        <v>5314</v>
      </c>
      <c r="S441" s="6">
        <v>0</v>
      </c>
      <c r="T441" s="6">
        <v>0</v>
      </c>
      <c r="U441" s="6">
        <v>4039</v>
      </c>
      <c r="V441" s="7">
        <v>44895</v>
      </c>
      <c r="W441" s="7">
        <v>44950</v>
      </c>
      <c r="X441" s="7" t="s">
        <v>3811</v>
      </c>
      <c r="Y441" s="5" t="s">
        <v>4050</v>
      </c>
      <c r="Z441" s="5" t="s">
        <v>3811</v>
      </c>
      <c r="AA441" s="6">
        <v>0</v>
      </c>
      <c r="AB441" s="7" t="s">
        <v>5392</v>
      </c>
      <c r="AC441" s="7" t="str">
        <f>A441&amp;COUNTIF($A$2:A441,A441)</f>
        <v>100WM345-50001</v>
      </c>
      <c r="AD441" s="7">
        <v>44825</v>
      </c>
      <c r="AE441" s="7">
        <v>44950</v>
      </c>
      <c r="AF441" s="7">
        <v>44964</v>
      </c>
      <c r="AG441" s="5">
        <v>98</v>
      </c>
      <c r="AH441" s="5">
        <v>49</v>
      </c>
      <c r="AI441" s="5">
        <v>14</v>
      </c>
      <c r="AJ441" s="5">
        <v>3300</v>
      </c>
      <c r="AK441" s="5" t="str">
        <f t="shared" ca="1" si="6"/>
        <v>run complete</v>
      </c>
    </row>
    <row r="442" spans="1:37">
      <c r="A442" s="32" t="s">
        <v>1755</v>
      </c>
      <c r="B442" s="32" t="s">
        <v>3936</v>
      </c>
      <c r="C442" s="32" t="s">
        <v>3937</v>
      </c>
      <c r="D442" s="32" t="s">
        <v>3714</v>
      </c>
      <c r="E442" s="34">
        <v>0</v>
      </c>
      <c r="F442" s="32" t="s">
        <v>3714</v>
      </c>
      <c r="G442" s="34">
        <v>13500</v>
      </c>
      <c r="H442" s="7">
        <v>44936</v>
      </c>
      <c r="I442" s="32" t="s">
        <v>3811</v>
      </c>
      <c r="J442" s="34">
        <v>0</v>
      </c>
      <c r="M442" s="34">
        <v>0</v>
      </c>
      <c r="N442" s="32" t="s">
        <v>3539</v>
      </c>
      <c r="O442" s="36">
        <v>3.38</v>
      </c>
      <c r="P442" s="32" t="s">
        <v>3714</v>
      </c>
      <c r="Q442" s="5" t="s">
        <v>3938</v>
      </c>
      <c r="R442" s="5" t="s">
        <v>3936</v>
      </c>
      <c r="S442" s="6">
        <v>0</v>
      </c>
      <c r="T442" s="6">
        <v>0</v>
      </c>
      <c r="U442" s="6">
        <v>0</v>
      </c>
      <c r="V442" s="7">
        <v>44936</v>
      </c>
      <c r="W442" s="7" t="s">
        <v>3811</v>
      </c>
      <c r="X442" s="7" t="s">
        <v>3811</v>
      </c>
      <c r="Y442" s="5" t="s">
        <v>4050</v>
      </c>
      <c r="Z442" s="5" t="s">
        <v>3811</v>
      </c>
      <c r="AA442" s="6">
        <v>0</v>
      </c>
      <c r="AB442" s="7" t="s">
        <v>4301</v>
      </c>
      <c r="AC442" s="7" t="str">
        <f>A442&amp;COUNTIF($A$2:A442,A442)</f>
        <v>100WM791-50001</v>
      </c>
      <c r="AD442" s="7">
        <v>44337</v>
      </c>
      <c r="AE442" s="7">
        <v>44936</v>
      </c>
      <c r="AF442" s="7">
        <v>44950</v>
      </c>
      <c r="AG442" s="5">
        <v>196</v>
      </c>
      <c r="AH442" s="5">
        <v>14</v>
      </c>
      <c r="AI442" s="5">
        <v>14</v>
      </c>
      <c r="AJ442" s="5">
        <v>13500</v>
      </c>
      <c r="AK442" s="5" t="str">
        <f t="shared" ca="1" si="6"/>
        <v>within range</v>
      </c>
    </row>
    <row r="443" spans="1:37">
      <c r="A443" s="32" t="s">
        <v>1755</v>
      </c>
      <c r="B443" s="32" t="s">
        <v>3986</v>
      </c>
      <c r="C443" s="32" t="s">
        <v>3937</v>
      </c>
      <c r="D443" s="32" t="s">
        <v>3714</v>
      </c>
      <c r="E443" s="34">
        <v>0</v>
      </c>
      <c r="F443" s="32" t="s">
        <v>3714</v>
      </c>
      <c r="G443" s="34">
        <v>10000</v>
      </c>
      <c r="H443" s="7">
        <v>44991</v>
      </c>
      <c r="I443" s="32" t="s">
        <v>3811</v>
      </c>
      <c r="J443" s="34">
        <v>0</v>
      </c>
      <c r="M443" s="34">
        <v>0</v>
      </c>
      <c r="N443" s="32" t="s">
        <v>3539</v>
      </c>
      <c r="O443" s="36">
        <v>3.38</v>
      </c>
      <c r="P443" s="32" t="s">
        <v>3714</v>
      </c>
      <c r="Q443" s="5" t="s">
        <v>3938</v>
      </c>
      <c r="R443" s="5" t="s">
        <v>3986</v>
      </c>
      <c r="S443" s="6">
        <v>0</v>
      </c>
      <c r="T443" s="6">
        <v>0</v>
      </c>
      <c r="U443" s="6">
        <v>0</v>
      </c>
      <c r="V443" s="7">
        <v>44991</v>
      </c>
      <c r="W443" s="7" t="s">
        <v>3811</v>
      </c>
      <c r="X443" s="7" t="s">
        <v>3811</v>
      </c>
      <c r="Y443" s="5" t="s">
        <v>4050</v>
      </c>
      <c r="Z443" s="5" t="s">
        <v>3811</v>
      </c>
      <c r="AA443" s="6">
        <v>0</v>
      </c>
      <c r="AB443" s="7" t="s">
        <v>4302</v>
      </c>
      <c r="AC443" s="7" t="str">
        <f>A443&amp;COUNTIF($A$2:A443,A443)</f>
        <v>100WM791-50002</v>
      </c>
      <c r="AD443" s="7">
        <v>44761</v>
      </c>
      <c r="AE443" s="7">
        <v>44991</v>
      </c>
      <c r="AF443" s="7">
        <v>45005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t="shared" ca="1" si="6"/>
        <v>within range</v>
      </c>
    </row>
    <row r="444" spans="1:37">
      <c r="A444" s="32" t="s">
        <v>1756</v>
      </c>
      <c r="B444" s="32" t="s">
        <v>3986</v>
      </c>
      <c r="C444" s="32" t="s">
        <v>3939</v>
      </c>
      <c r="D444" s="32" t="s">
        <v>3675</v>
      </c>
      <c r="E444" s="34">
        <v>0</v>
      </c>
      <c r="F444" s="32" t="s">
        <v>3714</v>
      </c>
      <c r="G444" s="34">
        <v>10000</v>
      </c>
      <c r="H444" s="7">
        <v>44991</v>
      </c>
      <c r="I444" s="32" t="s">
        <v>3811</v>
      </c>
      <c r="J444" s="34">
        <v>0</v>
      </c>
      <c r="M444" s="34">
        <v>0</v>
      </c>
      <c r="N444" s="32" t="s">
        <v>3539</v>
      </c>
      <c r="O444" s="36">
        <v>3.38</v>
      </c>
      <c r="P444" s="32" t="s">
        <v>3714</v>
      </c>
      <c r="Q444" s="5" t="s">
        <v>3938</v>
      </c>
      <c r="R444" s="5" t="s">
        <v>3986</v>
      </c>
      <c r="S444" s="6">
        <v>0</v>
      </c>
      <c r="T444" s="6">
        <v>0</v>
      </c>
      <c r="U444" s="6">
        <v>0</v>
      </c>
      <c r="V444" s="7">
        <v>44991</v>
      </c>
      <c r="W444" s="7" t="s">
        <v>3811</v>
      </c>
      <c r="X444" s="7" t="s">
        <v>3811</v>
      </c>
      <c r="Y444" s="5" t="s">
        <v>4050</v>
      </c>
      <c r="Z444" s="5" t="s">
        <v>3811</v>
      </c>
      <c r="AA444" s="6">
        <v>0</v>
      </c>
      <c r="AB444" s="7" t="s">
        <v>4303</v>
      </c>
      <c r="AC444" s="7" t="str">
        <f>A444&amp;COUNTIF($A$2:A444,A444)</f>
        <v>100WM791-62001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10000</v>
      </c>
      <c r="AK444" s="5" t="str">
        <f t="shared" ca="1" si="6"/>
        <v>within range</v>
      </c>
    </row>
    <row r="445" spans="1:37">
      <c r="A445" s="32" t="s">
        <v>1763</v>
      </c>
      <c r="B445" s="32" t="s">
        <v>3986</v>
      </c>
      <c r="C445" s="32" t="s">
        <v>3944</v>
      </c>
      <c r="D445" s="32" t="s">
        <v>3714</v>
      </c>
      <c r="E445" s="34">
        <v>0</v>
      </c>
      <c r="F445" s="32" t="s">
        <v>3714</v>
      </c>
      <c r="G445" s="34">
        <v>2500</v>
      </c>
      <c r="H445" s="7">
        <v>44991</v>
      </c>
      <c r="I445" s="32" t="s">
        <v>3811</v>
      </c>
      <c r="J445" s="34">
        <v>0</v>
      </c>
      <c r="M445" s="34">
        <v>0</v>
      </c>
      <c r="N445" s="32" t="s">
        <v>3539</v>
      </c>
      <c r="O445" s="36">
        <v>4.13</v>
      </c>
      <c r="P445" s="32" t="s">
        <v>3714</v>
      </c>
      <c r="Q445" s="5" t="s">
        <v>3938</v>
      </c>
      <c r="R445" s="5" t="s">
        <v>3986</v>
      </c>
      <c r="S445" s="6">
        <v>0</v>
      </c>
      <c r="T445" s="6">
        <v>0</v>
      </c>
      <c r="U445" s="6">
        <v>0</v>
      </c>
      <c r="V445" s="7">
        <v>44991</v>
      </c>
      <c r="W445" s="7" t="s">
        <v>3811</v>
      </c>
      <c r="X445" s="7" t="s">
        <v>3811</v>
      </c>
      <c r="Y445" s="5" t="s">
        <v>4050</v>
      </c>
      <c r="Z445" s="5" t="s">
        <v>3811</v>
      </c>
      <c r="AA445" s="6">
        <v>0</v>
      </c>
      <c r="AB445" s="7" t="s">
        <v>4304</v>
      </c>
      <c r="AC445" s="7" t="str">
        <f>A445&amp;COUNTIF($A$2:A445,A445)</f>
        <v>100WM951-50001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t="shared" ca="1" si="6"/>
        <v>within range</v>
      </c>
    </row>
    <row r="446" spans="1:37">
      <c r="A446" s="32" t="s">
        <v>1765</v>
      </c>
      <c r="B446" s="32" t="s">
        <v>3986</v>
      </c>
      <c r="C446" s="32" t="s">
        <v>3945</v>
      </c>
      <c r="D446" s="32" t="s">
        <v>3714</v>
      </c>
      <c r="E446" s="34">
        <v>0</v>
      </c>
      <c r="F446" s="32" t="s">
        <v>3714</v>
      </c>
      <c r="G446" s="34">
        <v>2500</v>
      </c>
      <c r="H446" s="7">
        <v>44991</v>
      </c>
      <c r="I446" s="32" t="s">
        <v>3811</v>
      </c>
      <c r="J446" s="34">
        <v>0</v>
      </c>
      <c r="M446" s="34">
        <v>0</v>
      </c>
      <c r="N446" s="32" t="s">
        <v>3539</v>
      </c>
      <c r="O446" s="36">
        <v>4.13</v>
      </c>
      <c r="P446" s="32" t="s">
        <v>3714</v>
      </c>
      <c r="Q446" s="5" t="s">
        <v>3938</v>
      </c>
      <c r="R446" s="5" t="s">
        <v>3986</v>
      </c>
      <c r="S446" s="6">
        <v>0</v>
      </c>
      <c r="T446" s="6">
        <v>0</v>
      </c>
      <c r="U446" s="6">
        <v>0</v>
      </c>
      <c r="V446" s="7">
        <v>44991</v>
      </c>
      <c r="W446" s="7" t="s">
        <v>3811</v>
      </c>
      <c r="X446" s="7" t="s">
        <v>3811</v>
      </c>
      <c r="Y446" s="5" t="s">
        <v>4050</v>
      </c>
      <c r="Z446" s="5" t="s">
        <v>3811</v>
      </c>
      <c r="AA446" s="6">
        <v>0</v>
      </c>
      <c r="AB446" s="7" t="s">
        <v>4305</v>
      </c>
      <c r="AC446" s="7" t="str">
        <f>A446&amp;COUNTIF($A$2:A446,A446)</f>
        <v>100WM951-62001</v>
      </c>
      <c r="AD446" s="7">
        <v>44761</v>
      </c>
      <c r="AE446" s="7">
        <v>44991</v>
      </c>
      <c r="AF446" s="7">
        <v>45005</v>
      </c>
      <c r="AG446" s="5">
        <v>196</v>
      </c>
      <c r="AH446" s="5">
        <v>14</v>
      </c>
      <c r="AI446" s="5">
        <v>14</v>
      </c>
      <c r="AJ446" s="5">
        <v>2500</v>
      </c>
      <c r="AK446" s="5" t="str">
        <f t="shared" ca="1" si="6"/>
        <v>within range</v>
      </c>
    </row>
    <row r="447" spans="1:37">
      <c r="A447" s="32" t="s">
        <v>1812</v>
      </c>
      <c r="B447" s="32">
        <v>7007</v>
      </c>
      <c r="C447" s="32" t="s">
        <v>1813</v>
      </c>
      <c r="F447" s="32" t="s">
        <v>3921</v>
      </c>
      <c r="G447" s="34">
        <v>2000</v>
      </c>
      <c r="H447" s="7">
        <v>44925</v>
      </c>
      <c r="N447" s="32">
        <v>3</v>
      </c>
      <c r="O447" s="36">
        <v>4.7</v>
      </c>
      <c r="P447" s="32" t="s">
        <v>3923</v>
      </c>
      <c r="Q447" s="5" t="s">
        <v>3918</v>
      </c>
      <c r="R447" s="5" t="s">
        <v>4314</v>
      </c>
      <c r="S447" s="6">
        <v>0</v>
      </c>
      <c r="T447" s="6">
        <v>0</v>
      </c>
      <c r="U447" s="6">
        <v>0</v>
      </c>
      <c r="V447" s="7">
        <v>44925</v>
      </c>
      <c r="W447" s="7" t="s">
        <v>3811</v>
      </c>
      <c r="X447" s="7" t="s">
        <v>3811</v>
      </c>
      <c r="Y447" s="5" t="s">
        <v>4050</v>
      </c>
      <c r="Z447" s="5" t="s">
        <v>3811</v>
      </c>
      <c r="AA447" s="6">
        <v>0</v>
      </c>
      <c r="AB447" s="7" t="s">
        <v>4315</v>
      </c>
      <c r="AC447" s="7" t="str">
        <f>A447&amp;COUNTIF($A$2:A447,A447)</f>
        <v>100WP115-50001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2000</v>
      </c>
      <c r="AK447" s="5" t="str">
        <f t="shared" ca="1" si="6"/>
        <v>within range</v>
      </c>
    </row>
    <row r="448" spans="1:37">
      <c r="A448" s="32" t="s">
        <v>1814</v>
      </c>
      <c r="B448" s="32">
        <v>7007</v>
      </c>
      <c r="C448" s="32" t="s">
        <v>1813</v>
      </c>
      <c r="D448" s="32" t="s">
        <v>3675</v>
      </c>
      <c r="F448" s="32" t="s">
        <v>3921</v>
      </c>
      <c r="G448" s="34">
        <v>1000</v>
      </c>
      <c r="H448" s="7">
        <v>44925</v>
      </c>
      <c r="N448" s="32">
        <v>3</v>
      </c>
      <c r="O448" s="36">
        <v>4.45</v>
      </c>
      <c r="P448" s="32" t="s">
        <v>3923</v>
      </c>
      <c r="Q448" s="5" t="s">
        <v>3918</v>
      </c>
      <c r="R448" s="5" t="s">
        <v>4314</v>
      </c>
      <c r="S448" s="6">
        <v>0</v>
      </c>
      <c r="T448" s="6">
        <v>0</v>
      </c>
      <c r="U448" s="6">
        <v>0</v>
      </c>
      <c r="V448" s="7">
        <v>44925</v>
      </c>
      <c r="W448" s="7" t="s">
        <v>3811</v>
      </c>
      <c r="X448" s="7" t="s">
        <v>3811</v>
      </c>
      <c r="Y448" s="5" t="s">
        <v>4050</v>
      </c>
      <c r="Z448" s="5" t="s">
        <v>3811</v>
      </c>
      <c r="AA448" s="6">
        <v>0</v>
      </c>
      <c r="AB448" s="7" t="s">
        <v>4316</v>
      </c>
      <c r="AC448" s="7" t="str">
        <f>A448&amp;COUNTIF($A$2:A448,A448)</f>
        <v>100WP115-62001</v>
      </c>
      <c r="AD448" s="7">
        <v>44690</v>
      </c>
      <c r="AE448" s="7">
        <v>44925</v>
      </c>
      <c r="AF448" s="7">
        <v>44932</v>
      </c>
      <c r="AG448" s="5">
        <v>42</v>
      </c>
      <c r="AH448" s="5">
        <v>7</v>
      </c>
      <c r="AI448" s="5">
        <v>14</v>
      </c>
      <c r="AJ448" s="5">
        <v>1000</v>
      </c>
      <c r="AK448" s="5" t="str">
        <f t="shared" ca="1" si="6"/>
        <v>within range</v>
      </c>
    </row>
    <row r="449" spans="1:37">
      <c r="A449" s="32" t="s">
        <v>1827</v>
      </c>
      <c r="B449" s="32">
        <v>7060</v>
      </c>
      <c r="C449" s="32" t="s">
        <v>1828</v>
      </c>
      <c r="G449" s="34">
        <v>2400</v>
      </c>
      <c r="H449" s="7">
        <v>44956</v>
      </c>
      <c r="N449" s="32">
        <v>3</v>
      </c>
      <c r="O449" s="36">
        <v>5.0199999999999996</v>
      </c>
      <c r="Q449" s="5" t="s">
        <v>3807</v>
      </c>
      <c r="R449" s="5" t="s">
        <v>4317</v>
      </c>
      <c r="S449" s="6">
        <v>0</v>
      </c>
      <c r="T449" s="6">
        <v>0</v>
      </c>
      <c r="U449" s="6">
        <v>0</v>
      </c>
      <c r="V449" s="7">
        <v>44956</v>
      </c>
      <c r="W449" s="7" t="s">
        <v>3811</v>
      </c>
      <c r="X449" s="7" t="s">
        <v>3811</v>
      </c>
      <c r="Y449" s="5" t="s">
        <v>4050</v>
      </c>
      <c r="Z449" s="5" t="s">
        <v>3811</v>
      </c>
      <c r="AA449" s="6">
        <v>0</v>
      </c>
      <c r="AB449" s="7" t="s">
        <v>4318</v>
      </c>
      <c r="AC449" s="7" t="str">
        <f>A449&amp;COUNTIF($A$2:A449,A449)</f>
        <v>100WP500-50001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2400</v>
      </c>
      <c r="AK449" s="5" t="str">
        <f t="shared" ca="1" si="6"/>
        <v>within range</v>
      </c>
    </row>
    <row r="450" spans="1:37">
      <c r="A450" s="32" t="s">
        <v>1829</v>
      </c>
      <c r="B450" s="32">
        <v>7060</v>
      </c>
      <c r="C450" s="32" t="s">
        <v>1828</v>
      </c>
      <c r="D450" s="32" t="s">
        <v>3675</v>
      </c>
      <c r="G450" s="34">
        <v>2000</v>
      </c>
      <c r="H450" s="7">
        <v>44956</v>
      </c>
      <c r="N450" s="32">
        <v>3</v>
      </c>
      <c r="O450" s="36">
        <v>5.0199999999999996</v>
      </c>
      <c r="Q450" s="5" t="s">
        <v>3807</v>
      </c>
      <c r="R450" s="5" t="s">
        <v>4317</v>
      </c>
      <c r="S450" s="6">
        <v>0</v>
      </c>
      <c r="T450" s="6">
        <v>0</v>
      </c>
      <c r="U450" s="6">
        <v>0</v>
      </c>
      <c r="V450" s="7">
        <v>44956</v>
      </c>
      <c r="W450" s="7" t="s">
        <v>3811</v>
      </c>
      <c r="X450" s="7" t="s">
        <v>3811</v>
      </c>
      <c r="Y450" s="5" t="s">
        <v>4050</v>
      </c>
      <c r="Z450" s="5" t="s">
        <v>3811</v>
      </c>
      <c r="AA450" s="6">
        <v>0</v>
      </c>
      <c r="AB450" s="7" t="s">
        <v>4319</v>
      </c>
      <c r="AC450" s="7" t="str">
        <f>A450&amp;COUNTIF($A$2:A450,A450)</f>
        <v>100WP500-62001</v>
      </c>
      <c r="AD450" s="7">
        <v>44736</v>
      </c>
      <c r="AE450" s="7">
        <v>44956</v>
      </c>
      <c r="AF450" s="7">
        <v>44998</v>
      </c>
      <c r="AG450" s="5">
        <v>168</v>
      </c>
      <c r="AH450" s="5">
        <v>42</v>
      </c>
      <c r="AI450" s="5">
        <v>14</v>
      </c>
      <c r="AJ450" s="5">
        <v>2000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2" t="s">
        <v>1834</v>
      </c>
      <c r="B451" s="32" t="s">
        <v>3586</v>
      </c>
      <c r="C451" s="32" t="s">
        <v>3587</v>
      </c>
      <c r="E451" s="34" t="s">
        <v>3538</v>
      </c>
      <c r="F451" s="32" t="s">
        <v>3535</v>
      </c>
      <c r="G451" s="34" t="s">
        <v>3542</v>
      </c>
      <c r="H451" s="7" t="s">
        <v>6445</v>
      </c>
      <c r="I451" s="32" t="s">
        <v>3537</v>
      </c>
      <c r="J451" s="34" t="s">
        <v>6050</v>
      </c>
      <c r="K451" s="7" t="s">
        <v>6491</v>
      </c>
      <c r="N451" s="32" t="s">
        <v>3543</v>
      </c>
      <c r="O451" s="36" t="s">
        <v>5301</v>
      </c>
      <c r="Q451" s="5" t="s">
        <v>5492</v>
      </c>
      <c r="R451" s="5" t="s">
        <v>3586</v>
      </c>
      <c r="S451" s="6">
        <v>0</v>
      </c>
      <c r="T451" s="6">
        <v>0</v>
      </c>
      <c r="U451" s="6">
        <v>2359</v>
      </c>
      <c r="V451" s="7">
        <v>44889</v>
      </c>
      <c r="W451" s="7">
        <v>44921</v>
      </c>
      <c r="X451" s="7" t="s">
        <v>3811</v>
      </c>
      <c r="Y451" s="5" t="s">
        <v>4050</v>
      </c>
      <c r="Z451" s="5" t="s">
        <v>3811</v>
      </c>
      <c r="AA451" s="6">
        <v>0</v>
      </c>
      <c r="AB451" s="7" t="s">
        <v>4323</v>
      </c>
      <c r="AC451" s="7" t="str">
        <f>A451&amp;COUNTIF($A$2:A451,A451)</f>
        <v>100WT790-50001</v>
      </c>
      <c r="AD451" s="7">
        <v>44726</v>
      </c>
      <c r="AE451" s="7">
        <v>44921</v>
      </c>
      <c r="AF451" s="7">
        <v>44935</v>
      </c>
      <c r="AG451" s="5">
        <v>84</v>
      </c>
      <c r="AH451" s="5">
        <v>56</v>
      </c>
      <c r="AI451" s="5">
        <v>14</v>
      </c>
      <c r="AJ451" s="5">
        <v>2200</v>
      </c>
      <c r="AK451" s="5" t="str">
        <f t="shared" ca="1" si="7"/>
        <v>run complete</v>
      </c>
    </row>
    <row r="452" spans="1:37">
      <c r="A452" s="32" t="s">
        <v>1840</v>
      </c>
      <c r="B452" s="32" t="s">
        <v>3598</v>
      </c>
      <c r="C452" s="32" t="s">
        <v>3599</v>
      </c>
      <c r="E452" s="34" t="s">
        <v>3538</v>
      </c>
      <c r="F452" s="32" t="s">
        <v>3535</v>
      </c>
      <c r="G452" s="34" t="s">
        <v>3562</v>
      </c>
      <c r="H452" s="7" t="s">
        <v>5631</v>
      </c>
      <c r="I452" s="32" t="s">
        <v>3537</v>
      </c>
      <c r="J452" s="34" t="s">
        <v>5349</v>
      </c>
      <c r="K452" s="7" t="s">
        <v>5563</v>
      </c>
      <c r="M452" s="34" t="s">
        <v>6446</v>
      </c>
      <c r="N452" s="32" t="s">
        <v>3543</v>
      </c>
      <c r="O452" s="36" t="s">
        <v>5636</v>
      </c>
      <c r="Q452" s="5" t="s">
        <v>5492</v>
      </c>
      <c r="R452" s="5" t="s">
        <v>3598</v>
      </c>
      <c r="S452" s="6">
        <v>0</v>
      </c>
      <c r="T452" s="6">
        <v>-525</v>
      </c>
      <c r="U452" s="6">
        <v>7117</v>
      </c>
      <c r="V452" s="7">
        <v>44875</v>
      </c>
      <c r="W452" s="7">
        <v>44923</v>
      </c>
      <c r="X452" s="7" t="s">
        <v>3811</v>
      </c>
      <c r="Y452" s="5" t="s">
        <v>4050</v>
      </c>
      <c r="Z452" s="5" t="s">
        <v>3811</v>
      </c>
      <c r="AA452" s="6">
        <v>-525</v>
      </c>
      <c r="AB452" s="7" t="s">
        <v>4326</v>
      </c>
      <c r="AC452" s="7" t="str">
        <f>A452&amp;COUNTIF($A$2:A452,A452)</f>
        <v>100WT850-50001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6601</v>
      </c>
      <c r="AK452" s="5" t="str">
        <f t="shared" ca="1" si="7"/>
        <v>run complete</v>
      </c>
    </row>
    <row r="453" spans="1:37">
      <c r="A453" s="32" t="s">
        <v>1842</v>
      </c>
      <c r="B453" s="32" t="s">
        <v>3598</v>
      </c>
      <c r="C453" s="32" t="s">
        <v>3599</v>
      </c>
      <c r="E453" s="34" t="s">
        <v>3538</v>
      </c>
      <c r="F453" s="32" t="s">
        <v>3535</v>
      </c>
      <c r="G453" s="34" t="s">
        <v>3542</v>
      </c>
      <c r="H453" s="7" t="s">
        <v>5635</v>
      </c>
      <c r="I453" s="32" t="s">
        <v>3537</v>
      </c>
      <c r="J453" s="34" t="s">
        <v>6447</v>
      </c>
      <c r="K453" s="7" t="s">
        <v>5563</v>
      </c>
      <c r="M453" s="34" t="s">
        <v>6412</v>
      </c>
      <c r="N453" s="32" t="s">
        <v>3543</v>
      </c>
      <c r="O453" s="36" t="s">
        <v>5636</v>
      </c>
      <c r="Q453" s="5" t="s">
        <v>5492</v>
      </c>
      <c r="R453" s="5" t="s">
        <v>3598</v>
      </c>
      <c r="S453" s="6">
        <v>0</v>
      </c>
      <c r="T453" s="6">
        <v>-146</v>
      </c>
      <c r="U453" s="6">
        <v>2346</v>
      </c>
      <c r="V453" s="7">
        <v>44872</v>
      </c>
      <c r="W453" s="7">
        <v>44923</v>
      </c>
      <c r="X453" s="7" t="s">
        <v>3811</v>
      </c>
      <c r="Y453" s="5" t="s">
        <v>4050</v>
      </c>
      <c r="Z453" s="5" t="s">
        <v>3811</v>
      </c>
      <c r="AA453" s="6">
        <v>-146</v>
      </c>
      <c r="AB453" s="7" t="s">
        <v>4327</v>
      </c>
      <c r="AC453" s="7" t="str">
        <f>A453&amp;COUNTIF($A$2:A453,A453)</f>
        <v>100WT850-62001</v>
      </c>
      <c r="AD453" s="7">
        <v>44726</v>
      </c>
      <c r="AE453" s="7">
        <v>44923</v>
      </c>
      <c r="AF453" s="7">
        <v>44937</v>
      </c>
      <c r="AG453" s="5">
        <v>84</v>
      </c>
      <c r="AH453" s="5">
        <v>56</v>
      </c>
      <c r="AI453" s="5">
        <v>14</v>
      </c>
      <c r="AJ453" s="5">
        <v>2200</v>
      </c>
      <c r="AK453" s="5" t="str">
        <f t="shared" ca="1" si="7"/>
        <v>run complete</v>
      </c>
    </row>
    <row r="454" spans="1:37">
      <c r="A454" s="32" t="s">
        <v>1864</v>
      </c>
      <c r="B454" s="32">
        <v>7206</v>
      </c>
      <c r="C454" s="32" t="s">
        <v>7705</v>
      </c>
      <c r="G454" s="34">
        <v>1000</v>
      </c>
      <c r="H454" s="7">
        <v>44917</v>
      </c>
      <c r="N454" s="32">
        <v>3</v>
      </c>
      <c r="O454" s="36">
        <v>8.5500000000000007</v>
      </c>
      <c r="P454" s="32" t="s">
        <v>7706</v>
      </c>
      <c r="Q454" s="5" t="s">
        <v>894</v>
      </c>
      <c r="R454" s="5" t="s">
        <v>7707</v>
      </c>
      <c r="S454" s="6">
        <v>0</v>
      </c>
      <c r="T454" s="6">
        <v>0</v>
      </c>
      <c r="U454" s="6">
        <v>0</v>
      </c>
      <c r="V454" s="7">
        <v>44917</v>
      </c>
      <c r="W454" s="7" t="s">
        <v>3811</v>
      </c>
      <c r="X454" s="7" t="s">
        <v>3811</v>
      </c>
      <c r="Y454" s="5" t="s">
        <v>4050</v>
      </c>
      <c r="Z454" s="5" t="s">
        <v>3811</v>
      </c>
      <c r="AA454" s="6">
        <v>0</v>
      </c>
      <c r="AB454" s="7" t="s">
        <v>7708</v>
      </c>
      <c r="AC454" s="7" t="str">
        <f>A454&amp;COUNTIF($A$2:A454,A454)</f>
        <v>100WW070-62001</v>
      </c>
      <c r="AD454" s="7">
        <v>44880</v>
      </c>
      <c r="AE454" s="7">
        <v>44917</v>
      </c>
      <c r="AF454" s="7">
        <v>44931</v>
      </c>
      <c r="AG454" s="5">
        <v>140</v>
      </c>
      <c r="AH454" s="5">
        <v>14</v>
      </c>
      <c r="AI454" s="5">
        <v>14</v>
      </c>
      <c r="AJ454" s="5">
        <v>1000</v>
      </c>
      <c r="AK454" s="5" t="str">
        <f t="shared" ca="1" si="7"/>
        <v>Past Due</v>
      </c>
    </row>
    <row r="455" spans="1:37">
      <c r="A455" s="32" t="s">
        <v>1866</v>
      </c>
      <c r="B455" s="32">
        <v>7197</v>
      </c>
      <c r="C455" s="32" t="s">
        <v>1867</v>
      </c>
      <c r="G455" s="34">
        <v>2500</v>
      </c>
      <c r="H455" s="7">
        <v>45008</v>
      </c>
      <c r="P455" s="32" t="s">
        <v>6091</v>
      </c>
      <c r="Q455" s="5" t="s">
        <v>894</v>
      </c>
      <c r="R455" s="5" t="s">
        <v>6092</v>
      </c>
      <c r="S455" s="6">
        <v>0</v>
      </c>
      <c r="T455" s="6">
        <v>0</v>
      </c>
      <c r="U455" s="6">
        <v>0</v>
      </c>
      <c r="V455" s="7">
        <v>45008</v>
      </c>
      <c r="W455" s="7" t="s">
        <v>3811</v>
      </c>
      <c r="X455" s="7" t="s">
        <v>3811</v>
      </c>
      <c r="Y455" s="5" t="s">
        <v>4050</v>
      </c>
      <c r="Z455" s="5" t="s">
        <v>3811</v>
      </c>
      <c r="AA455" s="6">
        <v>0</v>
      </c>
      <c r="AB455" s="7" t="s">
        <v>6093</v>
      </c>
      <c r="AC455" s="7" t="str">
        <f>A455&amp;COUNTIF($A$2:A455,A455)</f>
        <v>100WW075-50001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t="shared" ca="1" si="7"/>
        <v>within range</v>
      </c>
    </row>
    <row r="456" spans="1:37">
      <c r="A456" s="32" t="s">
        <v>1866</v>
      </c>
      <c r="B456" s="32">
        <v>7197</v>
      </c>
      <c r="C456" s="32" t="s">
        <v>1867</v>
      </c>
      <c r="G456" s="34">
        <v>2500</v>
      </c>
      <c r="H456" s="7">
        <v>45008</v>
      </c>
      <c r="N456" s="32">
        <v>6</v>
      </c>
      <c r="O456" s="36">
        <v>4.8</v>
      </c>
      <c r="P456" s="32" t="s">
        <v>6091</v>
      </c>
      <c r="Q456" s="5" t="s">
        <v>894</v>
      </c>
      <c r="R456" s="5" t="s">
        <v>6092</v>
      </c>
      <c r="S456" s="6">
        <v>0</v>
      </c>
      <c r="T456" s="6">
        <v>0</v>
      </c>
      <c r="U456" s="6">
        <v>0</v>
      </c>
      <c r="V456" s="7">
        <v>45008</v>
      </c>
      <c r="W456" s="7" t="s">
        <v>3811</v>
      </c>
      <c r="X456" s="7" t="s">
        <v>3811</v>
      </c>
      <c r="Y456" s="5" t="s">
        <v>4050</v>
      </c>
      <c r="Z456" s="5" t="s">
        <v>3811</v>
      </c>
      <c r="AA456" s="6">
        <v>0</v>
      </c>
      <c r="AB456" s="7" t="s">
        <v>6093</v>
      </c>
      <c r="AC456" s="7" t="str">
        <f>A456&amp;COUNTIF($A$2:A456,A456)</f>
        <v>100WW075-50002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t="shared" ca="1" si="7"/>
        <v>within range</v>
      </c>
    </row>
    <row r="457" spans="1:37">
      <c r="A457" s="32" t="s">
        <v>1868</v>
      </c>
      <c r="B457" s="32">
        <v>7197</v>
      </c>
      <c r="C457" s="32" t="s">
        <v>1867</v>
      </c>
      <c r="G457" s="34">
        <v>500</v>
      </c>
      <c r="H457" s="7">
        <v>45008</v>
      </c>
      <c r="P457" s="32" t="s">
        <v>6094</v>
      </c>
      <c r="Q457" s="5" t="s">
        <v>894</v>
      </c>
      <c r="R457" s="5" t="s">
        <v>6092</v>
      </c>
      <c r="S457" s="6">
        <v>0</v>
      </c>
      <c r="T457" s="6">
        <v>0</v>
      </c>
      <c r="U457" s="6">
        <v>0</v>
      </c>
      <c r="V457" s="7">
        <v>45008</v>
      </c>
      <c r="W457" s="7" t="s">
        <v>3811</v>
      </c>
      <c r="X457" s="7" t="s">
        <v>3811</v>
      </c>
      <c r="Y457" s="5" t="s">
        <v>4050</v>
      </c>
      <c r="Z457" s="5" t="s">
        <v>3811</v>
      </c>
      <c r="AA457" s="6">
        <v>0</v>
      </c>
      <c r="AB457" s="7" t="s">
        <v>6095</v>
      </c>
      <c r="AC457" s="7" t="str">
        <f>A457&amp;COUNTIF($A$2:A457,A457)</f>
        <v>100WW075-62002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t="shared" ca="1" si="7"/>
        <v>within range</v>
      </c>
    </row>
    <row r="458" spans="1:37">
      <c r="A458" s="32" t="s">
        <v>1868</v>
      </c>
      <c r="B458" s="32">
        <v>7197</v>
      </c>
      <c r="C458" s="32" t="s">
        <v>1867</v>
      </c>
      <c r="G458" s="34">
        <v>500</v>
      </c>
      <c r="H458" s="7">
        <v>45008</v>
      </c>
      <c r="N458" s="32">
        <v>6</v>
      </c>
      <c r="O458" s="36">
        <v>4.8</v>
      </c>
      <c r="P458" s="32" t="s">
        <v>6094</v>
      </c>
      <c r="Q458" s="5" t="s">
        <v>894</v>
      </c>
      <c r="R458" s="5" t="s">
        <v>6092</v>
      </c>
      <c r="S458" s="6">
        <v>0</v>
      </c>
      <c r="T458" s="6">
        <v>0</v>
      </c>
      <c r="U458" s="6">
        <v>0</v>
      </c>
      <c r="V458" s="7">
        <v>45008</v>
      </c>
      <c r="W458" s="7" t="s">
        <v>3811</v>
      </c>
      <c r="X458" s="7" t="s">
        <v>3811</v>
      </c>
      <c r="Y458" s="5" t="s">
        <v>4050</v>
      </c>
      <c r="Z458" s="5" t="s">
        <v>3811</v>
      </c>
      <c r="AA458" s="6">
        <v>0</v>
      </c>
      <c r="AB458" s="7" t="s">
        <v>6095</v>
      </c>
      <c r="AC458" s="7" t="str">
        <f>A458&amp;COUNTIF($A$2:A458,A458)</f>
        <v>100WW075-62003</v>
      </c>
      <c r="AD458" s="7">
        <v>44869</v>
      </c>
      <c r="AE458" s="7">
        <v>45008</v>
      </c>
      <c r="AF458" s="7">
        <v>45022</v>
      </c>
      <c r="AG458" s="5">
        <v>140</v>
      </c>
      <c r="AH458" s="5">
        <v>14</v>
      </c>
      <c r="AI458" s="5">
        <v>14</v>
      </c>
      <c r="AJ458" s="5">
        <v>500</v>
      </c>
      <c r="AK458" s="5" t="str">
        <f t="shared" ca="1" si="7"/>
        <v>within range</v>
      </c>
    </row>
    <row r="459" spans="1:37">
      <c r="A459" s="32" t="s">
        <v>1869</v>
      </c>
      <c r="B459" s="32">
        <v>7060</v>
      </c>
      <c r="C459" s="32" t="s">
        <v>1870</v>
      </c>
      <c r="G459" s="34">
        <v>2200</v>
      </c>
      <c r="H459" s="7">
        <v>44855</v>
      </c>
      <c r="I459" s="32" t="s">
        <v>3537</v>
      </c>
      <c r="J459" s="34">
        <v>2632</v>
      </c>
      <c r="K459" s="7">
        <v>44956</v>
      </c>
      <c r="L459" s="7">
        <v>45046</v>
      </c>
      <c r="M459" s="34">
        <v>432</v>
      </c>
      <c r="N459" s="32">
        <v>3</v>
      </c>
      <c r="O459" s="36">
        <v>4.1100000000000003</v>
      </c>
      <c r="P459" s="32" t="s">
        <v>7661</v>
      </c>
      <c r="Q459" s="5" t="s">
        <v>3807</v>
      </c>
      <c r="R459" s="5" t="s">
        <v>4317</v>
      </c>
      <c r="S459" s="6">
        <v>0</v>
      </c>
      <c r="T459" s="6">
        <v>-432</v>
      </c>
      <c r="U459" s="6">
        <v>2632</v>
      </c>
      <c r="V459" s="7">
        <v>44855</v>
      </c>
      <c r="W459" s="7">
        <v>44956</v>
      </c>
      <c r="X459" s="7">
        <v>45046</v>
      </c>
      <c r="Y459" s="5" t="s">
        <v>4050</v>
      </c>
      <c r="Z459" s="5" t="s">
        <v>3811</v>
      </c>
      <c r="AA459" s="6">
        <v>-432</v>
      </c>
      <c r="AB459" s="7" t="s">
        <v>4333</v>
      </c>
      <c r="AC459" s="7" t="str">
        <f>A459&amp;COUNTIF($A$2:A459,A459)</f>
        <v>100WW120-50001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2200</v>
      </c>
      <c r="AK459" s="5" t="str">
        <f t="shared" ca="1" si="7"/>
        <v>run complete</v>
      </c>
    </row>
    <row r="460" spans="1:37">
      <c r="A460" s="32" t="s">
        <v>1872</v>
      </c>
      <c r="B460" s="32">
        <v>7060</v>
      </c>
      <c r="C460" s="32" t="s">
        <v>1870</v>
      </c>
      <c r="D460" s="32" t="s">
        <v>3675</v>
      </c>
      <c r="G460" s="34">
        <v>8800</v>
      </c>
      <c r="H460" s="7">
        <v>44855</v>
      </c>
      <c r="I460" s="32" t="s">
        <v>3537</v>
      </c>
      <c r="J460" s="34">
        <v>9592</v>
      </c>
      <c r="K460" s="7">
        <v>44956</v>
      </c>
      <c r="L460" s="7">
        <v>45046</v>
      </c>
      <c r="M460" s="34">
        <v>792</v>
      </c>
      <c r="N460" s="32">
        <v>3</v>
      </c>
      <c r="O460" s="36">
        <v>4.1100000000000003</v>
      </c>
      <c r="P460" s="32" t="s">
        <v>7661</v>
      </c>
      <c r="Q460" s="5" t="s">
        <v>3807</v>
      </c>
      <c r="R460" s="5" t="s">
        <v>4317</v>
      </c>
      <c r="S460" s="6">
        <v>0</v>
      </c>
      <c r="T460" s="6">
        <v>-792</v>
      </c>
      <c r="U460" s="6">
        <v>9592</v>
      </c>
      <c r="V460" s="7">
        <v>44855</v>
      </c>
      <c r="W460" s="7">
        <v>44956</v>
      </c>
      <c r="X460" s="7">
        <v>45046</v>
      </c>
      <c r="Y460" s="5" t="s">
        <v>4050</v>
      </c>
      <c r="Z460" s="5" t="s">
        <v>3811</v>
      </c>
      <c r="AA460" s="6">
        <v>-792</v>
      </c>
      <c r="AB460" s="7" t="s">
        <v>4334</v>
      </c>
      <c r="AC460" s="7" t="str">
        <f>A460&amp;COUNTIF($A$2:A460,A460)</f>
        <v>100WW120-62001</v>
      </c>
      <c r="AD460" s="7">
        <v>44736</v>
      </c>
      <c r="AE460" s="7">
        <v>44956</v>
      </c>
      <c r="AF460" s="7">
        <v>44970</v>
      </c>
      <c r="AG460" s="5">
        <v>168</v>
      </c>
      <c r="AH460" s="5">
        <v>42</v>
      </c>
      <c r="AI460" s="5">
        <v>14</v>
      </c>
      <c r="AJ460" s="5">
        <v>8800</v>
      </c>
      <c r="AK460" s="5" t="str">
        <f t="shared" ca="1" si="7"/>
        <v>run complete</v>
      </c>
    </row>
    <row r="461" spans="1:37">
      <c r="A461" s="32" t="s">
        <v>1900</v>
      </c>
      <c r="B461" s="32">
        <v>7155</v>
      </c>
      <c r="C461" s="32" t="s">
        <v>1899</v>
      </c>
      <c r="G461" s="34">
        <v>3000</v>
      </c>
      <c r="H461" s="7">
        <v>44959</v>
      </c>
      <c r="P461" s="32" t="s">
        <v>5583</v>
      </c>
      <c r="Q461" s="5" t="s">
        <v>894</v>
      </c>
      <c r="R461" s="5" t="s">
        <v>5584</v>
      </c>
      <c r="S461" s="6">
        <v>0</v>
      </c>
      <c r="T461" s="6">
        <v>0</v>
      </c>
      <c r="U461" s="6">
        <v>0</v>
      </c>
      <c r="V461" s="7">
        <v>44959</v>
      </c>
      <c r="W461" s="7" t="s">
        <v>3811</v>
      </c>
      <c r="X461" s="7" t="s">
        <v>3811</v>
      </c>
      <c r="Y461" s="5" t="s">
        <v>4050</v>
      </c>
      <c r="Z461" s="5" t="s">
        <v>3811</v>
      </c>
      <c r="AA461" s="6">
        <v>0</v>
      </c>
      <c r="AB461" s="7" t="s">
        <v>5585</v>
      </c>
      <c r="AC461" s="7" t="str">
        <f>A461&amp;COUNTIF($A$2:A461,A461)</f>
        <v>100WW601-62002</v>
      </c>
      <c r="AD461" s="7">
        <v>44838</v>
      </c>
      <c r="AE461" s="7">
        <v>44959</v>
      </c>
      <c r="AF461" s="7">
        <v>44973</v>
      </c>
      <c r="AG461" s="5">
        <v>140</v>
      </c>
      <c r="AH461" s="5">
        <v>14</v>
      </c>
      <c r="AI461" s="5">
        <v>14</v>
      </c>
      <c r="AJ461" s="5">
        <v>3000</v>
      </c>
      <c r="AK461" s="5" t="str">
        <f t="shared" ca="1" si="7"/>
        <v>within range</v>
      </c>
    </row>
    <row r="462" spans="1:37">
      <c r="A462" s="32" t="s">
        <v>1901</v>
      </c>
      <c r="B462" s="32">
        <v>7201</v>
      </c>
      <c r="C462" s="32" t="s">
        <v>6249</v>
      </c>
      <c r="G462" s="34">
        <v>400</v>
      </c>
      <c r="H462" s="7">
        <v>44903</v>
      </c>
      <c r="N462" s="32">
        <v>6</v>
      </c>
      <c r="O462" s="36">
        <v>4.8</v>
      </c>
      <c r="P462" s="32" t="s">
        <v>6250</v>
      </c>
      <c r="Q462" s="5" t="s">
        <v>894</v>
      </c>
      <c r="R462" s="5" t="s">
        <v>6247</v>
      </c>
      <c r="S462" s="6">
        <v>0</v>
      </c>
      <c r="T462" s="6">
        <v>0</v>
      </c>
      <c r="U462" s="6">
        <v>0</v>
      </c>
      <c r="V462" s="7">
        <v>44903</v>
      </c>
      <c r="W462" s="7" t="s">
        <v>3811</v>
      </c>
      <c r="X462" s="7" t="s">
        <v>3811</v>
      </c>
      <c r="Y462" s="5" t="s">
        <v>4050</v>
      </c>
      <c r="Z462" s="5" t="s">
        <v>3811</v>
      </c>
      <c r="AA462" s="6">
        <v>0</v>
      </c>
      <c r="AB462" s="7" t="s">
        <v>6251</v>
      </c>
      <c r="AC462" s="7" t="str">
        <f>A462&amp;COUNTIF($A$2:A462,A462)</f>
        <v>100WW610-62002</v>
      </c>
      <c r="AD462" s="7">
        <v>44873</v>
      </c>
      <c r="AE462" s="7">
        <v>44903</v>
      </c>
      <c r="AF462" s="7">
        <v>44917</v>
      </c>
      <c r="AG462" s="5">
        <v>140</v>
      </c>
      <c r="AH462" s="5">
        <v>14</v>
      </c>
      <c r="AI462" s="5">
        <v>14</v>
      </c>
      <c r="AJ462" s="5">
        <v>400</v>
      </c>
      <c r="AK462" s="5" t="str">
        <f t="shared" ca="1" si="7"/>
        <v>Past Due</v>
      </c>
    </row>
    <row r="463" spans="1:37">
      <c r="A463" s="32" t="s">
        <v>1913</v>
      </c>
      <c r="B463" s="32" t="s">
        <v>5975</v>
      </c>
      <c r="C463" s="32" t="s">
        <v>3958</v>
      </c>
      <c r="D463" s="32" t="s">
        <v>3714</v>
      </c>
      <c r="E463" s="34">
        <v>0</v>
      </c>
      <c r="F463" s="32" t="s">
        <v>3714</v>
      </c>
      <c r="G463" s="34">
        <v>1800</v>
      </c>
      <c r="H463" s="7">
        <v>45056</v>
      </c>
      <c r="I463" s="32" t="s">
        <v>3811</v>
      </c>
      <c r="J463" s="34">
        <v>0</v>
      </c>
      <c r="M463" s="34">
        <v>0</v>
      </c>
      <c r="N463" s="32" t="s">
        <v>3539</v>
      </c>
      <c r="O463" s="36">
        <v>4.63</v>
      </c>
      <c r="P463" s="32" t="s">
        <v>3714</v>
      </c>
      <c r="Q463" s="5" t="s">
        <v>3938</v>
      </c>
      <c r="R463" s="5" t="s">
        <v>5975</v>
      </c>
      <c r="S463" s="6">
        <v>0</v>
      </c>
      <c r="T463" s="6">
        <v>0</v>
      </c>
      <c r="U463" s="6">
        <v>0</v>
      </c>
      <c r="V463" s="7">
        <v>45056</v>
      </c>
      <c r="W463" s="7" t="s">
        <v>3811</v>
      </c>
      <c r="X463" s="7" t="s">
        <v>3811</v>
      </c>
      <c r="Y463" s="5" t="s">
        <v>4050</v>
      </c>
      <c r="Z463" s="5" t="s">
        <v>3811</v>
      </c>
      <c r="AA463" s="6">
        <v>0</v>
      </c>
      <c r="AB463" s="7" t="s">
        <v>5976</v>
      </c>
      <c r="AC463" s="7" t="str">
        <f>A463&amp;COUNTIF($A$2:A463,A463)</f>
        <v>100WX031-50001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1800</v>
      </c>
      <c r="AK463" s="5" t="str">
        <f t="shared" ca="1" si="7"/>
        <v>within range</v>
      </c>
    </row>
    <row r="464" spans="1:37">
      <c r="A464" s="32" t="s">
        <v>1916</v>
      </c>
      <c r="B464" s="32" t="s">
        <v>5975</v>
      </c>
      <c r="C464" s="32" t="s">
        <v>5977</v>
      </c>
      <c r="D464" s="32" t="s">
        <v>3675</v>
      </c>
      <c r="E464" s="34">
        <v>0</v>
      </c>
      <c r="F464" s="32" t="s">
        <v>3714</v>
      </c>
      <c r="G464" s="34">
        <v>1200</v>
      </c>
      <c r="H464" s="7">
        <v>45056</v>
      </c>
      <c r="I464" s="32" t="s">
        <v>3811</v>
      </c>
      <c r="J464" s="34">
        <v>0</v>
      </c>
      <c r="M464" s="34">
        <v>0</v>
      </c>
      <c r="N464" s="32" t="s">
        <v>3539</v>
      </c>
      <c r="O464" s="36">
        <v>4.63</v>
      </c>
      <c r="P464" s="32" t="s">
        <v>3714</v>
      </c>
      <c r="Q464" s="5" t="s">
        <v>3938</v>
      </c>
      <c r="R464" s="5" t="s">
        <v>5975</v>
      </c>
      <c r="S464" s="6">
        <v>0</v>
      </c>
      <c r="T464" s="6">
        <v>0</v>
      </c>
      <c r="U464" s="6">
        <v>0</v>
      </c>
      <c r="V464" s="7">
        <v>45056</v>
      </c>
      <c r="W464" s="7" t="s">
        <v>3811</v>
      </c>
      <c r="X464" s="7" t="s">
        <v>3811</v>
      </c>
      <c r="Y464" s="5" t="s">
        <v>4050</v>
      </c>
      <c r="Z464" s="5" t="s">
        <v>3811</v>
      </c>
      <c r="AA464" s="6">
        <v>0</v>
      </c>
      <c r="AB464" s="7" t="s">
        <v>5978</v>
      </c>
      <c r="AC464" s="7" t="str">
        <f>A464&amp;COUNTIF($A$2:A464,A464)</f>
        <v>100WX031-62001</v>
      </c>
      <c r="AD464" s="7">
        <v>44854</v>
      </c>
      <c r="AE464" s="7">
        <v>45056</v>
      </c>
      <c r="AF464" s="7">
        <v>45070</v>
      </c>
      <c r="AG464" s="5">
        <v>196</v>
      </c>
      <c r="AH464" s="5">
        <v>14</v>
      </c>
      <c r="AI464" s="5">
        <v>14</v>
      </c>
      <c r="AJ464" s="5">
        <v>1200</v>
      </c>
      <c r="AK464" s="5" t="str">
        <f t="shared" ca="1" si="7"/>
        <v>within range</v>
      </c>
    </row>
    <row r="465" spans="1:37">
      <c r="A465" s="32" t="s">
        <v>1917</v>
      </c>
      <c r="B465" s="32" t="s">
        <v>5445</v>
      </c>
      <c r="C465" s="32" t="s">
        <v>3974</v>
      </c>
      <c r="D465" s="32" t="s">
        <v>3714</v>
      </c>
      <c r="E465" s="34">
        <v>0</v>
      </c>
      <c r="F465" s="32" t="s">
        <v>3714</v>
      </c>
      <c r="G465" s="34">
        <v>1500</v>
      </c>
      <c r="H465" s="7">
        <v>45049</v>
      </c>
      <c r="I465" s="32" t="s">
        <v>3811</v>
      </c>
      <c r="J465" s="34">
        <v>0</v>
      </c>
      <c r="M465" s="34">
        <v>0</v>
      </c>
      <c r="N465" s="32" t="s">
        <v>3539</v>
      </c>
      <c r="O465" s="36">
        <v>4.63</v>
      </c>
      <c r="P465" s="32" t="s">
        <v>3714</v>
      </c>
      <c r="Q465" s="5" t="s">
        <v>3938</v>
      </c>
      <c r="R465" s="5" t="s">
        <v>5445</v>
      </c>
      <c r="S465" s="6">
        <v>0</v>
      </c>
      <c r="T465" s="6">
        <v>0</v>
      </c>
      <c r="U465" s="6">
        <v>0</v>
      </c>
      <c r="V465" s="7">
        <v>45049</v>
      </c>
      <c r="W465" s="7" t="s">
        <v>3811</v>
      </c>
      <c r="X465" s="7" t="s">
        <v>3811</v>
      </c>
      <c r="Y465" s="5" t="s">
        <v>4050</v>
      </c>
      <c r="Z465" s="5" t="s">
        <v>3811</v>
      </c>
      <c r="AA465" s="6">
        <v>0</v>
      </c>
      <c r="AB465" s="7" t="s">
        <v>5462</v>
      </c>
      <c r="AC465" s="7" t="str">
        <f>A465&amp;COUNTIF($A$2:A465,A465)</f>
        <v>100WX041-50001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t="shared" ca="1" si="7"/>
        <v>within range</v>
      </c>
    </row>
    <row r="466" spans="1:37">
      <c r="A466" s="32" t="s">
        <v>1919</v>
      </c>
      <c r="B466" s="32" t="s">
        <v>5445</v>
      </c>
      <c r="C466" s="32" t="s">
        <v>3975</v>
      </c>
      <c r="D466" s="32" t="s">
        <v>3675</v>
      </c>
      <c r="E466" s="34">
        <v>0</v>
      </c>
      <c r="F466" s="32" t="s">
        <v>3714</v>
      </c>
      <c r="G466" s="34">
        <v>1500</v>
      </c>
      <c r="H466" s="7">
        <v>45049</v>
      </c>
      <c r="I466" s="32" t="s">
        <v>3811</v>
      </c>
      <c r="J466" s="34">
        <v>0</v>
      </c>
      <c r="M466" s="34">
        <v>0</v>
      </c>
      <c r="N466" s="32" t="s">
        <v>3539</v>
      </c>
      <c r="O466" s="36">
        <v>4.63</v>
      </c>
      <c r="P466" s="32" t="s">
        <v>3714</v>
      </c>
      <c r="Q466" s="5" t="s">
        <v>3938</v>
      </c>
      <c r="R466" s="5" t="s">
        <v>5445</v>
      </c>
      <c r="S466" s="6">
        <v>0</v>
      </c>
      <c r="T466" s="6">
        <v>0</v>
      </c>
      <c r="U466" s="6">
        <v>0</v>
      </c>
      <c r="V466" s="7">
        <v>45049</v>
      </c>
      <c r="W466" s="7" t="s">
        <v>3811</v>
      </c>
      <c r="X466" s="7" t="s">
        <v>3811</v>
      </c>
      <c r="Y466" s="5" t="s">
        <v>4050</v>
      </c>
      <c r="Z466" s="5" t="s">
        <v>3811</v>
      </c>
      <c r="AA466" s="6">
        <v>0</v>
      </c>
      <c r="AB466" s="7" t="s">
        <v>5463</v>
      </c>
      <c r="AC466" s="7" t="str">
        <f>A466&amp;COUNTIF($A$2:A466,A466)</f>
        <v>100WX041-62001</v>
      </c>
      <c r="AD466" s="7">
        <v>44834</v>
      </c>
      <c r="AE466" s="7">
        <v>45049</v>
      </c>
      <c r="AF466" s="7">
        <v>45063</v>
      </c>
      <c r="AG466" s="5">
        <v>196</v>
      </c>
      <c r="AH466" s="5">
        <v>14</v>
      </c>
      <c r="AI466" s="5">
        <v>14</v>
      </c>
      <c r="AJ466" s="5">
        <v>1500</v>
      </c>
      <c r="AK466" s="5" t="str">
        <f t="shared" ca="1" si="7"/>
        <v>within range</v>
      </c>
    </row>
    <row r="467" spans="1:37">
      <c r="A467" s="32" t="s">
        <v>3912</v>
      </c>
      <c r="B467" s="32">
        <v>7210</v>
      </c>
      <c r="C467" s="32" t="s">
        <v>1928</v>
      </c>
      <c r="E467" s="34">
        <v>0</v>
      </c>
      <c r="F467" s="32" t="s">
        <v>3906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3907</v>
      </c>
      <c r="R467" s="5" t="s">
        <v>6492</v>
      </c>
      <c r="S467" s="6">
        <v>0</v>
      </c>
      <c r="T467" s="6">
        <v>0</v>
      </c>
      <c r="U467" s="6">
        <v>0</v>
      </c>
      <c r="V467" s="7">
        <v>44963</v>
      </c>
      <c r="W467" s="7" t="s">
        <v>3811</v>
      </c>
      <c r="X467" s="7" t="s">
        <v>3811</v>
      </c>
      <c r="Y467" s="5" t="s">
        <v>4050</v>
      </c>
      <c r="Z467" s="5" t="s">
        <v>3811</v>
      </c>
      <c r="AA467" s="6">
        <v>0</v>
      </c>
      <c r="AB467" s="7" t="s">
        <v>6493</v>
      </c>
      <c r="AC467" s="7" t="str">
        <f>A467&amp;COUNTIF($A$2:A467,A467)</f>
        <v>100WX125-50001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t="shared" ca="1" si="7"/>
        <v>within range</v>
      </c>
    </row>
    <row r="468" spans="1:37">
      <c r="A468" s="32" t="s">
        <v>1927</v>
      </c>
      <c r="B468" s="32">
        <v>7210</v>
      </c>
      <c r="C468" s="32" t="s">
        <v>1928</v>
      </c>
      <c r="E468" s="34">
        <v>0</v>
      </c>
      <c r="F468" s="32" t="s">
        <v>3906</v>
      </c>
      <c r="G468" s="34">
        <v>3300</v>
      </c>
      <c r="H468" s="7">
        <v>44963</v>
      </c>
      <c r="N468" s="32">
        <v>3</v>
      </c>
      <c r="O468" s="36">
        <v>4.18</v>
      </c>
      <c r="Q468" s="5" t="s">
        <v>3907</v>
      </c>
      <c r="R468" s="5" t="s">
        <v>6492</v>
      </c>
      <c r="S468" s="6">
        <v>0</v>
      </c>
      <c r="T468" s="6">
        <v>0</v>
      </c>
      <c r="U468" s="6">
        <v>0</v>
      </c>
      <c r="V468" s="7">
        <v>44963</v>
      </c>
      <c r="W468" s="7" t="s">
        <v>3811</v>
      </c>
      <c r="X468" s="7" t="s">
        <v>3811</v>
      </c>
      <c r="Y468" s="5" t="s">
        <v>4050</v>
      </c>
      <c r="Z468" s="5" t="s">
        <v>3811</v>
      </c>
      <c r="AA468" s="6">
        <v>0</v>
      </c>
      <c r="AB468" s="7" t="s">
        <v>6494</v>
      </c>
      <c r="AC468" s="7" t="str">
        <f>A468&amp;COUNTIF($A$2:A468,A468)</f>
        <v>100WX125-62001</v>
      </c>
      <c r="AD468" s="7">
        <v>44897</v>
      </c>
      <c r="AE468" s="7">
        <v>44963</v>
      </c>
      <c r="AF468" s="7">
        <v>44977</v>
      </c>
      <c r="AG468" s="5">
        <v>84</v>
      </c>
      <c r="AH468" s="5">
        <v>14</v>
      </c>
      <c r="AI468" s="5">
        <v>14</v>
      </c>
      <c r="AJ468" s="5">
        <v>3300</v>
      </c>
      <c r="AK468" s="5" t="str">
        <f t="shared" ca="1" si="7"/>
        <v>within range</v>
      </c>
    </row>
    <row r="469" spans="1:37">
      <c r="A469" s="32" t="s">
        <v>1933</v>
      </c>
      <c r="B469" s="32" t="s">
        <v>5350</v>
      </c>
      <c r="C469" s="32" t="s">
        <v>5351</v>
      </c>
      <c r="D469" s="32" t="s">
        <v>3714</v>
      </c>
      <c r="E469" s="34">
        <v>0</v>
      </c>
      <c r="F469" s="32" t="s">
        <v>3714</v>
      </c>
      <c r="G469" s="34">
        <v>1500</v>
      </c>
      <c r="H469" s="7">
        <v>45042</v>
      </c>
      <c r="I469" s="32" t="s">
        <v>3811</v>
      </c>
      <c r="J469" s="34">
        <v>0</v>
      </c>
      <c r="M469" s="34">
        <v>0</v>
      </c>
      <c r="N469" s="32" t="s">
        <v>3539</v>
      </c>
      <c r="O469" s="36">
        <v>4.63</v>
      </c>
      <c r="P469" s="32" t="s">
        <v>3714</v>
      </c>
      <c r="Q469" s="5" t="s">
        <v>3938</v>
      </c>
      <c r="R469" s="5" t="s">
        <v>5350</v>
      </c>
      <c r="S469" s="6">
        <v>0</v>
      </c>
      <c r="T469" s="6">
        <v>0</v>
      </c>
      <c r="U469" s="6">
        <v>0</v>
      </c>
      <c r="V469" s="7">
        <v>45042</v>
      </c>
      <c r="W469" s="7" t="s">
        <v>3811</v>
      </c>
      <c r="X469" s="7" t="s">
        <v>3811</v>
      </c>
      <c r="Y469" s="5" t="s">
        <v>4050</v>
      </c>
      <c r="Z469" s="5" t="s">
        <v>3811</v>
      </c>
      <c r="AA469" s="6">
        <v>0</v>
      </c>
      <c r="AB469" s="7" t="s">
        <v>5397</v>
      </c>
      <c r="AC469" s="7" t="str">
        <f>A469&amp;COUNTIF($A$2:A469,A469)</f>
        <v>100WX170-50001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t="shared" ca="1" si="7"/>
        <v>within range</v>
      </c>
    </row>
    <row r="470" spans="1:37">
      <c r="A470" s="32" t="s">
        <v>1935</v>
      </c>
      <c r="B470" s="32" t="s">
        <v>5350</v>
      </c>
      <c r="C470" s="32" t="s">
        <v>6536</v>
      </c>
      <c r="D470" s="32" t="s">
        <v>3714</v>
      </c>
      <c r="E470" s="34">
        <v>0</v>
      </c>
      <c r="F470" s="32" t="s">
        <v>3714</v>
      </c>
      <c r="G470" s="34">
        <v>1500</v>
      </c>
      <c r="H470" s="7">
        <v>45042</v>
      </c>
      <c r="I470" s="32" t="s">
        <v>3811</v>
      </c>
      <c r="J470" s="34">
        <v>0</v>
      </c>
      <c r="M470" s="34">
        <v>0</v>
      </c>
      <c r="N470" s="32" t="s">
        <v>3539</v>
      </c>
      <c r="O470" s="36">
        <v>4.63</v>
      </c>
      <c r="P470" s="32" t="s">
        <v>3714</v>
      </c>
      <c r="Q470" s="5" t="s">
        <v>3938</v>
      </c>
      <c r="R470" s="5" t="s">
        <v>5350</v>
      </c>
      <c r="S470" s="6">
        <v>0</v>
      </c>
      <c r="T470" s="6">
        <v>0</v>
      </c>
      <c r="U470" s="6">
        <v>0</v>
      </c>
      <c r="V470" s="7">
        <v>45042</v>
      </c>
      <c r="W470" s="7" t="s">
        <v>3811</v>
      </c>
      <c r="X470" s="7" t="s">
        <v>3811</v>
      </c>
      <c r="Y470" s="5" t="s">
        <v>4050</v>
      </c>
      <c r="Z470" s="5" t="s">
        <v>3811</v>
      </c>
      <c r="AA470" s="6">
        <v>0</v>
      </c>
      <c r="AB470" s="7" t="s">
        <v>7633</v>
      </c>
      <c r="AC470" s="7" t="str">
        <f>A470&amp;COUNTIF($A$2:A470,A470)</f>
        <v>100WX170-62001</v>
      </c>
      <c r="AD470" s="7">
        <v>44825</v>
      </c>
      <c r="AE470" s="7">
        <v>45042</v>
      </c>
      <c r="AF470" s="7">
        <v>45056</v>
      </c>
      <c r="AG470" s="5">
        <v>196</v>
      </c>
      <c r="AH470" s="5">
        <v>14</v>
      </c>
      <c r="AI470" s="5">
        <v>14</v>
      </c>
      <c r="AJ470" s="5">
        <v>1500</v>
      </c>
      <c r="AK470" s="5" t="str">
        <f t="shared" ca="1" si="7"/>
        <v>within range</v>
      </c>
    </row>
    <row r="471" spans="1:37">
      <c r="A471" s="32" t="s">
        <v>1944</v>
      </c>
      <c r="B471" s="32">
        <v>7139</v>
      </c>
      <c r="C471" s="32" t="s">
        <v>1945</v>
      </c>
      <c r="G471" s="34">
        <v>2500</v>
      </c>
      <c r="H471" s="7">
        <v>44952</v>
      </c>
      <c r="P471" s="32" t="s">
        <v>5325</v>
      </c>
      <c r="Q471" s="5" t="s">
        <v>894</v>
      </c>
      <c r="R471" s="5" t="s">
        <v>5326</v>
      </c>
      <c r="S471" s="6">
        <v>0</v>
      </c>
      <c r="T471" s="6">
        <v>0</v>
      </c>
      <c r="U471" s="6">
        <v>0</v>
      </c>
      <c r="V471" s="7">
        <v>44952</v>
      </c>
      <c r="W471" s="7" t="s">
        <v>3811</v>
      </c>
      <c r="X471" s="7" t="s">
        <v>3811</v>
      </c>
      <c r="Y471" s="5" t="s">
        <v>4050</v>
      </c>
      <c r="Z471" s="5" t="s">
        <v>3811</v>
      </c>
      <c r="AA471" s="6">
        <v>0</v>
      </c>
      <c r="AB471" s="7" t="s">
        <v>5398</v>
      </c>
      <c r="AC471" s="7" t="str">
        <f>A471&amp;COUNTIF($A$2:A471,A471)</f>
        <v>100WX230-50001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2500</v>
      </c>
      <c r="AK471" s="5" t="str">
        <f t="shared" ca="1" si="7"/>
        <v>within range</v>
      </c>
    </row>
    <row r="472" spans="1:37">
      <c r="A472" s="32" t="s">
        <v>1946</v>
      </c>
      <c r="B472" s="32">
        <v>7139</v>
      </c>
      <c r="C472" s="32" t="s">
        <v>1945</v>
      </c>
      <c r="G472" s="34">
        <v>500</v>
      </c>
      <c r="H472" s="7">
        <v>44952</v>
      </c>
      <c r="P472" s="32" t="s">
        <v>5327</v>
      </c>
      <c r="Q472" s="5" t="s">
        <v>894</v>
      </c>
      <c r="R472" s="5" t="s">
        <v>5326</v>
      </c>
      <c r="S472" s="6">
        <v>0</v>
      </c>
      <c r="T472" s="6">
        <v>0</v>
      </c>
      <c r="U472" s="6">
        <v>0</v>
      </c>
      <c r="V472" s="7">
        <v>44952</v>
      </c>
      <c r="W472" s="7" t="s">
        <v>3811</v>
      </c>
      <c r="X472" s="7" t="s">
        <v>3811</v>
      </c>
      <c r="Y472" s="5" t="s">
        <v>4050</v>
      </c>
      <c r="Z472" s="5" t="s">
        <v>3811</v>
      </c>
      <c r="AA472" s="6">
        <v>0</v>
      </c>
      <c r="AB472" s="7" t="s">
        <v>5399</v>
      </c>
      <c r="AC472" s="7" t="str">
        <f>A472&amp;COUNTIF($A$2:A472,A472)</f>
        <v>100WX230-62001</v>
      </c>
      <c r="AD472" s="7">
        <v>44830</v>
      </c>
      <c r="AE472" s="7">
        <v>44952</v>
      </c>
      <c r="AF472" s="7">
        <v>44966</v>
      </c>
      <c r="AG472" s="5">
        <v>140</v>
      </c>
      <c r="AH472" s="5">
        <v>14</v>
      </c>
      <c r="AI472" s="5">
        <v>14</v>
      </c>
      <c r="AJ472" s="5">
        <v>500</v>
      </c>
      <c r="AK472" s="5" t="str">
        <f t="shared" ca="1" si="7"/>
        <v>within range</v>
      </c>
    </row>
    <row r="473" spans="1:37">
      <c r="A473" s="32" t="s">
        <v>1958</v>
      </c>
      <c r="B473" s="32" t="s">
        <v>4001</v>
      </c>
      <c r="C473" s="32" t="s">
        <v>4002</v>
      </c>
      <c r="D473" s="32" t="s">
        <v>3714</v>
      </c>
      <c r="E473" s="34">
        <v>0</v>
      </c>
      <c r="F473" s="32" t="s">
        <v>3714</v>
      </c>
      <c r="G473" s="34">
        <v>3500</v>
      </c>
      <c r="H473" s="7">
        <v>44972</v>
      </c>
      <c r="I473" s="32" t="s">
        <v>3811</v>
      </c>
      <c r="J473" s="34">
        <v>0</v>
      </c>
      <c r="M473" s="34">
        <v>0</v>
      </c>
      <c r="N473" s="32" t="s">
        <v>3539</v>
      </c>
      <c r="O473" s="36">
        <v>3.88</v>
      </c>
      <c r="P473" s="32" t="s">
        <v>3714</v>
      </c>
      <c r="Q473" s="5" t="s">
        <v>3938</v>
      </c>
      <c r="R473" s="5" t="s">
        <v>4001</v>
      </c>
      <c r="S473" s="6">
        <v>0</v>
      </c>
      <c r="T473" s="6">
        <v>0</v>
      </c>
      <c r="U473" s="6">
        <v>0</v>
      </c>
      <c r="V473" s="7">
        <v>44972</v>
      </c>
      <c r="W473" s="7" t="s">
        <v>3811</v>
      </c>
      <c r="X473" s="7" t="s">
        <v>3811</v>
      </c>
      <c r="Y473" s="5" t="s">
        <v>4050</v>
      </c>
      <c r="Z473" s="5" t="s">
        <v>3811</v>
      </c>
      <c r="AA473" s="6">
        <v>0</v>
      </c>
      <c r="AB473" s="7" t="s">
        <v>4343</v>
      </c>
      <c r="AC473" s="7" t="str">
        <f>A473&amp;COUNTIF($A$2:A473,A473)</f>
        <v>100WX310-50001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3500</v>
      </c>
      <c r="AK473" s="5" t="str">
        <f t="shared" ca="1" si="7"/>
        <v>within range</v>
      </c>
    </row>
    <row r="474" spans="1:37">
      <c r="A474" s="32" t="s">
        <v>4003</v>
      </c>
      <c r="B474" s="32" t="s">
        <v>4001</v>
      </c>
      <c r="C474" s="32" t="s">
        <v>4004</v>
      </c>
      <c r="D474" s="32" t="s">
        <v>3714</v>
      </c>
      <c r="E474" s="34">
        <v>0</v>
      </c>
      <c r="F474" s="32" t="s">
        <v>3714</v>
      </c>
      <c r="G474" s="34">
        <v>4000</v>
      </c>
      <c r="H474" s="7">
        <v>44972</v>
      </c>
      <c r="I474" s="32" t="s">
        <v>3811</v>
      </c>
      <c r="J474" s="34">
        <v>0</v>
      </c>
      <c r="M474" s="34">
        <v>0</v>
      </c>
      <c r="N474" s="32" t="s">
        <v>3539</v>
      </c>
      <c r="O474" s="36">
        <v>3.88</v>
      </c>
      <c r="P474" s="32" t="s">
        <v>3714</v>
      </c>
      <c r="Q474" s="5" t="s">
        <v>3938</v>
      </c>
      <c r="R474" s="5" t="s">
        <v>4001</v>
      </c>
      <c r="S474" s="6">
        <v>0</v>
      </c>
      <c r="T474" s="6">
        <v>0</v>
      </c>
      <c r="U474" s="6">
        <v>0</v>
      </c>
      <c r="V474" s="7">
        <v>44972</v>
      </c>
      <c r="W474" s="7" t="s">
        <v>3811</v>
      </c>
      <c r="X474" s="7" t="s">
        <v>3811</v>
      </c>
      <c r="Y474" s="5" t="s">
        <v>4050</v>
      </c>
      <c r="Z474" s="5" t="s">
        <v>3811</v>
      </c>
      <c r="AA474" s="6">
        <v>0</v>
      </c>
      <c r="AB474" s="7" t="s">
        <v>4344</v>
      </c>
      <c r="AC474" s="7" t="str">
        <f>A474&amp;COUNTIF($A$2:A474,A474)</f>
        <v>100WX310-62001</v>
      </c>
      <c r="AD474" s="7">
        <v>44764</v>
      </c>
      <c r="AE474" s="7">
        <v>44972</v>
      </c>
      <c r="AF474" s="7">
        <v>44986</v>
      </c>
      <c r="AG474" s="5">
        <v>196</v>
      </c>
      <c r="AH474" s="5">
        <v>14</v>
      </c>
      <c r="AI474" s="5">
        <v>14</v>
      </c>
      <c r="AJ474" s="5">
        <v>4000</v>
      </c>
      <c r="AK474" s="5" t="str">
        <f t="shared" ca="1" si="7"/>
        <v>within range</v>
      </c>
    </row>
    <row r="475" spans="1:37">
      <c r="A475" s="32" t="s">
        <v>2007</v>
      </c>
      <c r="B475" s="32" t="s">
        <v>4005</v>
      </c>
      <c r="C475" s="32" t="s">
        <v>3961</v>
      </c>
      <c r="D475" s="32" t="s">
        <v>3714</v>
      </c>
      <c r="E475" s="34">
        <v>0</v>
      </c>
      <c r="F475" s="32" t="s">
        <v>3714</v>
      </c>
      <c r="G475" s="34">
        <v>12000</v>
      </c>
      <c r="H475" s="7">
        <v>44938</v>
      </c>
      <c r="I475" s="32" t="s">
        <v>3811</v>
      </c>
      <c r="J475" s="34">
        <v>0</v>
      </c>
      <c r="M475" s="34">
        <v>0</v>
      </c>
      <c r="N475" s="32" t="s">
        <v>3539</v>
      </c>
      <c r="O475" s="36">
        <v>0</v>
      </c>
      <c r="P475" s="32" t="s">
        <v>3714</v>
      </c>
      <c r="Q475" s="5" t="s">
        <v>3938</v>
      </c>
      <c r="R475" s="5" t="s">
        <v>4005</v>
      </c>
      <c r="S475" s="6">
        <v>0</v>
      </c>
      <c r="T475" s="6">
        <v>0</v>
      </c>
      <c r="U475" s="6">
        <v>0</v>
      </c>
      <c r="V475" s="7">
        <v>44938</v>
      </c>
      <c r="W475" s="7" t="s">
        <v>3811</v>
      </c>
      <c r="X475" s="7" t="s">
        <v>3811</v>
      </c>
      <c r="Y475" s="5" t="s">
        <v>4050</v>
      </c>
      <c r="Z475" s="5" t="s">
        <v>3811</v>
      </c>
      <c r="AA475" s="6">
        <v>0</v>
      </c>
      <c r="AB475" s="7" t="s">
        <v>4351</v>
      </c>
      <c r="AC475" s="7" t="str">
        <f>A475&amp;COUNTIF($A$2:A475,A475)</f>
        <v>100WY160-50002</v>
      </c>
      <c r="AD475" s="7">
        <v>44789</v>
      </c>
      <c r="AE475" s="7">
        <v>44938</v>
      </c>
      <c r="AF475" s="7">
        <v>44952</v>
      </c>
      <c r="AG475" s="5">
        <v>196</v>
      </c>
      <c r="AH475" s="5">
        <v>14</v>
      </c>
      <c r="AI475" s="5">
        <v>14</v>
      </c>
      <c r="AJ475" s="5">
        <v>12000</v>
      </c>
      <c r="AK475" s="5" t="str">
        <f t="shared" ca="1" si="7"/>
        <v>within range</v>
      </c>
    </row>
    <row r="476" spans="1:37">
      <c r="A476" s="32" t="s">
        <v>2010</v>
      </c>
      <c r="B476" s="32" t="s">
        <v>4005</v>
      </c>
      <c r="C476" s="32" t="s">
        <v>3962</v>
      </c>
      <c r="D476" s="32" t="s">
        <v>3714</v>
      </c>
      <c r="E476" s="34">
        <v>0</v>
      </c>
      <c r="F476" s="32" t="s">
        <v>3714</v>
      </c>
      <c r="G476" s="34">
        <v>43000</v>
      </c>
      <c r="H476" s="7">
        <v>44936</v>
      </c>
      <c r="I476" s="32" t="s">
        <v>3811</v>
      </c>
      <c r="J476" s="34">
        <v>0</v>
      </c>
      <c r="M476" s="34">
        <v>0</v>
      </c>
      <c r="N476" s="32" t="s">
        <v>3539</v>
      </c>
      <c r="O476" s="36">
        <v>0</v>
      </c>
      <c r="P476" s="32" t="s">
        <v>3714</v>
      </c>
      <c r="Q476" s="5" t="s">
        <v>3938</v>
      </c>
      <c r="R476" s="5" t="s">
        <v>4005</v>
      </c>
      <c r="S476" s="6">
        <v>0</v>
      </c>
      <c r="T476" s="6">
        <v>0</v>
      </c>
      <c r="U476" s="6">
        <v>0</v>
      </c>
      <c r="V476" s="7">
        <v>44936</v>
      </c>
      <c r="W476" s="7" t="s">
        <v>3811</v>
      </c>
      <c r="X476" s="7" t="s">
        <v>3811</v>
      </c>
      <c r="Y476" s="5" t="s">
        <v>4050</v>
      </c>
      <c r="Z476" s="5" t="s">
        <v>3811</v>
      </c>
      <c r="AA476" s="6">
        <v>0</v>
      </c>
      <c r="AB476" s="7" t="s">
        <v>4353</v>
      </c>
      <c r="AC476" s="7" t="str">
        <f>A476&amp;COUNTIF($A$2:A476,A476)</f>
        <v>100WY160-62002</v>
      </c>
      <c r="AD476" s="7">
        <v>44789</v>
      </c>
      <c r="AE476" s="7">
        <v>44936</v>
      </c>
      <c r="AF476" s="7">
        <v>44950</v>
      </c>
      <c r="AG476" s="5">
        <v>196</v>
      </c>
      <c r="AH476" s="5">
        <v>14</v>
      </c>
      <c r="AI476" s="5">
        <v>14</v>
      </c>
      <c r="AJ476" s="5">
        <v>43000</v>
      </c>
      <c r="AK476" s="5" t="str">
        <f t="shared" ca="1" si="7"/>
        <v>within range</v>
      </c>
    </row>
    <row r="477" spans="1:37">
      <c r="A477" s="32" t="s">
        <v>2014</v>
      </c>
      <c r="B477" s="32" t="s">
        <v>3986</v>
      </c>
      <c r="C477" s="32" t="s">
        <v>3988</v>
      </c>
      <c r="D477" s="32" t="s">
        <v>3675</v>
      </c>
      <c r="E477" s="34">
        <v>0</v>
      </c>
      <c r="F477" s="32" t="s">
        <v>3714</v>
      </c>
      <c r="G477" s="34">
        <v>3000</v>
      </c>
      <c r="H477" s="7">
        <v>44986</v>
      </c>
      <c r="I477" s="32" t="s">
        <v>3811</v>
      </c>
      <c r="J477" s="34">
        <v>0</v>
      </c>
      <c r="M477" s="34">
        <v>0</v>
      </c>
      <c r="N477" s="32" t="s">
        <v>3539</v>
      </c>
      <c r="O477" s="36">
        <v>4.63</v>
      </c>
      <c r="P477" s="32" t="s">
        <v>3714</v>
      </c>
      <c r="Q477" s="5" t="s">
        <v>3938</v>
      </c>
      <c r="R477" s="5" t="s">
        <v>3986</v>
      </c>
      <c r="S477" s="6">
        <v>0</v>
      </c>
      <c r="T477" s="6">
        <v>0</v>
      </c>
      <c r="U477" s="6">
        <v>0</v>
      </c>
      <c r="V477" s="7">
        <v>44986</v>
      </c>
      <c r="W477" s="7" t="s">
        <v>3811</v>
      </c>
      <c r="X477" s="7" t="s">
        <v>3811</v>
      </c>
      <c r="Y477" s="5" t="s">
        <v>4050</v>
      </c>
      <c r="Z477" s="5" t="s">
        <v>3811</v>
      </c>
      <c r="AA477" s="6">
        <v>0</v>
      </c>
      <c r="AB477" s="7" t="s">
        <v>4354</v>
      </c>
      <c r="AC477" s="7" t="str">
        <f>A477&amp;COUNTIF($A$2:A477,A477)</f>
        <v>100WY351-62001</v>
      </c>
      <c r="AD477" s="7">
        <v>44761</v>
      </c>
      <c r="AE477" s="7">
        <v>44986</v>
      </c>
      <c r="AF477" s="7">
        <v>45000</v>
      </c>
      <c r="AG477" s="5">
        <v>196</v>
      </c>
      <c r="AH477" s="5">
        <v>14</v>
      </c>
      <c r="AI477" s="5">
        <v>14</v>
      </c>
      <c r="AJ477" s="5">
        <v>3000</v>
      </c>
      <c r="AK477" s="5" t="str">
        <f t="shared" ca="1" si="7"/>
        <v>within range</v>
      </c>
    </row>
    <row r="478" spans="1:37">
      <c r="A478" s="32" t="s">
        <v>2103</v>
      </c>
      <c r="B478" s="32">
        <v>7058</v>
      </c>
      <c r="C478" s="32" t="s">
        <v>2104</v>
      </c>
      <c r="G478" s="34">
        <v>1500</v>
      </c>
      <c r="H478" s="7">
        <v>44959</v>
      </c>
      <c r="P478" s="32" t="s">
        <v>3773</v>
      </c>
      <c r="Q478" s="5" t="s">
        <v>894</v>
      </c>
      <c r="R478" s="5" t="s">
        <v>4145</v>
      </c>
      <c r="S478" s="6">
        <v>0</v>
      </c>
      <c r="T478" s="6">
        <v>0</v>
      </c>
      <c r="U478" s="6">
        <v>0</v>
      </c>
      <c r="V478" s="7">
        <v>44959</v>
      </c>
      <c r="W478" s="7" t="s">
        <v>3811</v>
      </c>
      <c r="X478" s="7" t="s">
        <v>3811</v>
      </c>
      <c r="Y478" s="5" t="s">
        <v>4050</v>
      </c>
      <c r="Z478" s="5" t="s">
        <v>3811</v>
      </c>
      <c r="AA478" s="6">
        <v>0</v>
      </c>
      <c r="AB478" s="7" t="s">
        <v>4359</v>
      </c>
      <c r="AC478" s="7" t="str">
        <f>A478&amp;COUNTIF($A$2:A478,A478)</f>
        <v>110AT750-50001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t="shared" ca="1" si="7"/>
        <v>within range</v>
      </c>
    </row>
    <row r="479" spans="1:37">
      <c r="A479" s="32" t="s">
        <v>2105</v>
      </c>
      <c r="B479" s="32">
        <v>7058</v>
      </c>
      <c r="C479" s="32" t="s">
        <v>2104</v>
      </c>
      <c r="G479" s="34">
        <v>1500</v>
      </c>
      <c r="H479" s="7">
        <v>44959</v>
      </c>
      <c r="P479" s="32" t="s">
        <v>3774</v>
      </c>
      <c r="Q479" s="5" t="s">
        <v>894</v>
      </c>
      <c r="R479" s="5" t="s">
        <v>4145</v>
      </c>
      <c r="S479" s="6">
        <v>0</v>
      </c>
      <c r="T479" s="6">
        <v>0</v>
      </c>
      <c r="U479" s="6">
        <v>0</v>
      </c>
      <c r="V479" s="7">
        <v>44959</v>
      </c>
      <c r="W479" s="7" t="s">
        <v>3811</v>
      </c>
      <c r="X479" s="7" t="s">
        <v>3811</v>
      </c>
      <c r="Y479" s="5" t="s">
        <v>4050</v>
      </c>
      <c r="Z479" s="5" t="s">
        <v>3811</v>
      </c>
      <c r="AA479" s="6">
        <v>0</v>
      </c>
      <c r="AB479" s="7" t="s">
        <v>4360</v>
      </c>
      <c r="AC479" s="7" t="str">
        <f>A479&amp;COUNTIF($A$2:A479,A479)</f>
        <v>110AT750-62001</v>
      </c>
      <c r="AD479" s="7">
        <v>44734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1500</v>
      </c>
      <c r="AK479" s="5" t="str">
        <f t="shared" ca="1" si="7"/>
        <v>within range</v>
      </c>
    </row>
    <row r="480" spans="1:37">
      <c r="A480" s="32" t="s">
        <v>2121</v>
      </c>
      <c r="B480" s="32">
        <v>7155</v>
      </c>
      <c r="C480" s="32" t="s">
        <v>2120</v>
      </c>
      <c r="G480" s="34">
        <v>3000</v>
      </c>
      <c r="H480" s="7">
        <v>44959</v>
      </c>
      <c r="P480" s="32" t="s">
        <v>5589</v>
      </c>
      <c r="Q480" s="5" t="s">
        <v>894</v>
      </c>
      <c r="R480" s="5" t="s">
        <v>5584</v>
      </c>
      <c r="S480" s="6">
        <v>0</v>
      </c>
      <c r="T480" s="6">
        <v>0</v>
      </c>
      <c r="U480" s="6">
        <v>0</v>
      </c>
      <c r="V480" s="7">
        <v>44959</v>
      </c>
      <c r="W480" s="7" t="s">
        <v>3811</v>
      </c>
      <c r="X480" s="7" t="s">
        <v>3811</v>
      </c>
      <c r="Y480" s="5" t="s">
        <v>4050</v>
      </c>
      <c r="Z480" s="5" t="s">
        <v>3811</v>
      </c>
      <c r="AA480" s="6">
        <v>0</v>
      </c>
      <c r="AB480" s="7" t="s">
        <v>5590</v>
      </c>
      <c r="AC480" s="7" t="str">
        <f>A480&amp;COUNTIF($A$2:A480,A480)</f>
        <v>110AW180-62001</v>
      </c>
      <c r="AD480" s="7">
        <v>44838</v>
      </c>
      <c r="AE480" s="7">
        <v>44959</v>
      </c>
      <c r="AF480" s="7">
        <v>44973</v>
      </c>
      <c r="AG480" s="5">
        <v>140</v>
      </c>
      <c r="AH480" s="5">
        <v>14</v>
      </c>
      <c r="AI480" s="5">
        <v>14</v>
      </c>
      <c r="AJ480" s="5">
        <v>3000</v>
      </c>
      <c r="AK480" s="5" t="str">
        <f t="shared" ca="1" si="7"/>
        <v>within range</v>
      </c>
    </row>
    <row r="481" spans="1:37">
      <c r="A481" s="32" t="s">
        <v>2198</v>
      </c>
      <c r="B481" s="32">
        <v>7079</v>
      </c>
      <c r="C481" s="32" t="s">
        <v>2196</v>
      </c>
      <c r="E481" s="34">
        <v>0</v>
      </c>
      <c r="F481" s="32" t="s">
        <v>3906</v>
      </c>
      <c r="G481" s="34">
        <v>2200</v>
      </c>
      <c r="H481" s="7">
        <v>44949</v>
      </c>
      <c r="N481" s="32">
        <v>6</v>
      </c>
      <c r="O481" s="36">
        <v>6.51</v>
      </c>
      <c r="Q481" s="5" t="s">
        <v>3907</v>
      </c>
      <c r="R481" s="5" t="s">
        <v>4366</v>
      </c>
      <c r="S481" s="6">
        <v>0</v>
      </c>
      <c r="T481" s="6">
        <v>0</v>
      </c>
      <c r="U481" s="6">
        <v>0</v>
      </c>
      <c r="V481" s="7">
        <v>44949</v>
      </c>
      <c r="W481" s="7" t="s">
        <v>3811</v>
      </c>
      <c r="X481" s="7" t="s">
        <v>3811</v>
      </c>
      <c r="Y481" s="5" t="s">
        <v>4050</v>
      </c>
      <c r="Z481" s="5" t="s">
        <v>3811</v>
      </c>
      <c r="AA481" s="6">
        <v>0</v>
      </c>
      <c r="AB481" s="7" t="s">
        <v>4367</v>
      </c>
      <c r="AC481" s="7" t="str">
        <f>A481&amp;COUNTIF($A$2:A481,A481)</f>
        <v>110GR401-62001</v>
      </c>
      <c r="AD481" s="7">
        <v>44750</v>
      </c>
      <c r="AE481" s="7">
        <v>44949</v>
      </c>
      <c r="AF481" s="7">
        <v>44963</v>
      </c>
      <c r="AG481" s="5">
        <v>84</v>
      </c>
      <c r="AH481" s="5">
        <v>14</v>
      </c>
      <c r="AI481" s="5">
        <v>14</v>
      </c>
      <c r="AJ481" s="5">
        <v>2200</v>
      </c>
      <c r="AK481" s="5" t="str">
        <f t="shared" ca="1" si="7"/>
        <v>within range</v>
      </c>
    </row>
    <row r="482" spans="1:37">
      <c r="A482" s="32" t="s">
        <v>2199</v>
      </c>
      <c r="B482" s="32" t="s">
        <v>3990</v>
      </c>
      <c r="C482" s="32" t="s">
        <v>3991</v>
      </c>
      <c r="D482" s="32" t="s">
        <v>3714</v>
      </c>
      <c r="E482" s="34">
        <v>0</v>
      </c>
      <c r="F482" s="32" t="s">
        <v>3714</v>
      </c>
      <c r="G482" s="34">
        <v>1400</v>
      </c>
      <c r="H482" s="7">
        <v>44929</v>
      </c>
      <c r="I482" s="32" t="s">
        <v>3811</v>
      </c>
      <c r="J482" s="34">
        <v>0</v>
      </c>
      <c r="M482" s="34">
        <v>0</v>
      </c>
      <c r="N482" s="32" t="s">
        <v>3539</v>
      </c>
      <c r="O482" s="36">
        <v>4.63</v>
      </c>
      <c r="P482" s="32" t="s">
        <v>3714</v>
      </c>
      <c r="Q482" s="5" t="s">
        <v>3938</v>
      </c>
      <c r="R482" s="5" t="s">
        <v>3990</v>
      </c>
      <c r="S482" s="6">
        <v>0</v>
      </c>
      <c r="T482" s="6">
        <v>0</v>
      </c>
      <c r="U482" s="6">
        <v>0</v>
      </c>
      <c r="V482" s="7">
        <v>44929</v>
      </c>
      <c r="W482" s="7" t="s">
        <v>3811</v>
      </c>
      <c r="X482" s="7" t="s">
        <v>3811</v>
      </c>
      <c r="Y482" s="5" t="s">
        <v>4050</v>
      </c>
      <c r="Z482" s="5" t="s">
        <v>3811</v>
      </c>
      <c r="AA482" s="6">
        <v>0</v>
      </c>
      <c r="AB482" s="7" t="s">
        <v>4368</v>
      </c>
      <c r="AC482" s="7" t="str">
        <f>A482&amp;COUNTIF($A$2:A482,A482)</f>
        <v>110H5102-50001</v>
      </c>
      <c r="AD482" s="7">
        <v>44761</v>
      </c>
      <c r="AE482" s="7">
        <v>44929</v>
      </c>
      <c r="AF482" s="7">
        <v>44943</v>
      </c>
      <c r="AG482" s="5">
        <v>196</v>
      </c>
      <c r="AH482" s="5">
        <v>14</v>
      </c>
      <c r="AI482" s="5">
        <v>14</v>
      </c>
      <c r="AJ482" s="5">
        <v>1400</v>
      </c>
      <c r="AK482" s="5" t="str">
        <f t="shared" ca="1" si="7"/>
        <v>within range</v>
      </c>
    </row>
    <row r="483" spans="1:37">
      <c r="A483" s="32" t="s">
        <v>2202</v>
      </c>
      <c r="B483" s="32" t="s">
        <v>3990</v>
      </c>
      <c r="C483" s="32" t="s">
        <v>3992</v>
      </c>
      <c r="D483" s="32" t="s">
        <v>3714</v>
      </c>
      <c r="E483" s="34">
        <v>0</v>
      </c>
      <c r="F483" s="32" t="s">
        <v>3714</v>
      </c>
      <c r="G483" s="34">
        <v>2600</v>
      </c>
      <c r="H483" s="7">
        <v>44929</v>
      </c>
      <c r="I483" s="32" t="s">
        <v>3811</v>
      </c>
      <c r="J483" s="34">
        <v>0</v>
      </c>
      <c r="M483" s="34">
        <v>0</v>
      </c>
      <c r="N483" s="32" t="s">
        <v>3539</v>
      </c>
      <c r="O483" s="36">
        <v>4.63</v>
      </c>
      <c r="P483" s="32" t="s">
        <v>3714</v>
      </c>
      <c r="Q483" s="5" t="s">
        <v>3938</v>
      </c>
      <c r="R483" s="5" t="s">
        <v>3990</v>
      </c>
      <c r="S483" s="6">
        <v>0</v>
      </c>
      <c r="T483" s="6">
        <v>0</v>
      </c>
      <c r="U483" s="6">
        <v>0</v>
      </c>
      <c r="V483" s="7">
        <v>44929</v>
      </c>
      <c r="W483" s="7" t="s">
        <v>3811</v>
      </c>
      <c r="X483" s="7" t="s">
        <v>3811</v>
      </c>
      <c r="Y483" s="5" t="s">
        <v>4050</v>
      </c>
      <c r="Z483" s="5" t="s">
        <v>3811</v>
      </c>
      <c r="AA483" s="6">
        <v>0</v>
      </c>
      <c r="AB483" s="7" t="s">
        <v>4369</v>
      </c>
      <c r="AC483" s="7" t="str">
        <f>A483&amp;COUNTIF($A$2:A483,A483)</f>
        <v>110H5102-62001</v>
      </c>
      <c r="AD483" s="7">
        <v>44761</v>
      </c>
      <c r="AE483" s="7">
        <v>44929</v>
      </c>
      <c r="AF483" s="7">
        <v>44943</v>
      </c>
      <c r="AG483" s="5">
        <v>196</v>
      </c>
      <c r="AH483" s="5">
        <v>14</v>
      </c>
      <c r="AI483" s="5">
        <v>14</v>
      </c>
      <c r="AJ483" s="5">
        <v>2600</v>
      </c>
      <c r="AK483" s="5" t="str">
        <f t="shared" ca="1" si="7"/>
        <v>within range</v>
      </c>
    </row>
    <row r="484" spans="1:37">
      <c r="A484" s="32" t="s">
        <v>2207</v>
      </c>
      <c r="B484" s="32">
        <v>7184</v>
      </c>
      <c r="C484" s="32" t="s">
        <v>2208</v>
      </c>
      <c r="G484" s="34">
        <v>5000</v>
      </c>
      <c r="H484" s="7">
        <v>44959</v>
      </c>
      <c r="P484" s="32" t="s">
        <v>5979</v>
      </c>
      <c r="Q484" s="5" t="s">
        <v>894</v>
      </c>
      <c r="R484" s="5" t="s">
        <v>5937</v>
      </c>
      <c r="S484" s="6">
        <v>0</v>
      </c>
      <c r="T484" s="6">
        <v>0</v>
      </c>
      <c r="U484" s="6">
        <v>0</v>
      </c>
      <c r="V484" s="7">
        <v>44959</v>
      </c>
      <c r="W484" s="7" t="s">
        <v>3811</v>
      </c>
      <c r="X484" s="7" t="s">
        <v>3811</v>
      </c>
      <c r="Y484" s="5" t="s">
        <v>4050</v>
      </c>
      <c r="Z484" s="5" t="s">
        <v>3811</v>
      </c>
      <c r="AA484" s="6">
        <v>0</v>
      </c>
      <c r="AB484" s="7" t="s">
        <v>5980</v>
      </c>
      <c r="AC484" s="7" t="str">
        <f>A484&amp;COUNTIF($A$2:A484,A484)</f>
        <v>110HA009-43002</v>
      </c>
      <c r="AD484" s="7">
        <v>44854</v>
      </c>
      <c r="AE484" s="7">
        <v>44959</v>
      </c>
      <c r="AF484" s="7">
        <v>44973</v>
      </c>
      <c r="AG484" s="5">
        <v>140</v>
      </c>
      <c r="AH484" s="5">
        <v>14</v>
      </c>
      <c r="AI484" s="5">
        <v>14</v>
      </c>
      <c r="AJ484" s="5">
        <v>5000</v>
      </c>
      <c r="AK484" s="5" t="str">
        <f t="shared" ca="1" si="7"/>
        <v>within range</v>
      </c>
    </row>
    <row r="485" spans="1:37">
      <c r="A485" s="32" t="s">
        <v>2220</v>
      </c>
      <c r="B485" s="32" t="s">
        <v>3614</v>
      </c>
      <c r="C485" s="32" t="s">
        <v>3615</v>
      </c>
      <c r="E485" s="34" t="s">
        <v>3538</v>
      </c>
      <c r="F485" s="32" t="s">
        <v>3535</v>
      </c>
      <c r="G485" s="34" t="s">
        <v>3575</v>
      </c>
      <c r="H485" s="7" t="s">
        <v>6079</v>
      </c>
      <c r="I485" s="32" t="s">
        <v>3537</v>
      </c>
      <c r="J485" s="34" t="s">
        <v>6448</v>
      </c>
      <c r="K485" s="7" t="s">
        <v>5563</v>
      </c>
      <c r="N485" s="32" t="s">
        <v>3539</v>
      </c>
      <c r="O485" s="36" t="s">
        <v>5305</v>
      </c>
      <c r="Q485" s="5" t="s">
        <v>5492</v>
      </c>
      <c r="R485" s="5" t="s">
        <v>3557</v>
      </c>
      <c r="S485" s="6">
        <v>0</v>
      </c>
      <c r="T485" s="6">
        <v>0</v>
      </c>
      <c r="U485" s="6">
        <v>1186</v>
      </c>
      <c r="V485" s="7">
        <v>44876</v>
      </c>
      <c r="W485" s="7">
        <v>44923</v>
      </c>
      <c r="X485" s="7" t="s">
        <v>3811</v>
      </c>
      <c r="Y485" s="5" t="s">
        <v>4050</v>
      </c>
      <c r="Z485" s="5" t="s">
        <v>3811</v>
      </c>
      <c r="AA485" s="6">
        <v>0</v>
      </c>
      <c r="AB485" s="7" t="s">
        <v>4374</v>
      </c>
      <c r="AC485" s="7" t="str">
        <f>A485&amp;COUNTIF($A$2:A485,A485)</f>
        <v>110HLT04-50001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1199</v>
      </c>
      <c r="AK485" s="5" t="str">
        <f t="shared" ca="1" si="7"/>
        <v>run complete</v>
      </c>
    </row>
    <row r="486" spans="1:37">
      <c r="A486" s="32" t="s">
        <v>2223</v>
      </c>
      <c r="B486" s="32" t="s">
        <v>3614</v>
      </c>
      <c r="C486" s="32" t="s">
        <v>3615</v>
      </c>
      <c r="E486" s="34" t="s">
        <v>3538</v>
      </c>
      <c r="F486" s="32" t="s">
        <v>3535</v>
      </c>
      <c r="G486" s="34" t="s">
        <v>3612</v>
      </c>
      <c r="H486" s="7" t="s">
        <v>6079</v>
      </c>
      <c r="I486" s="32" t="s">
        <v>3537</v>
      </c>
      <c r="J486" s="34" t="s">
        <v>6449</v>
      </c>
      <c r="K486" s="7" t="s">
        <v>5563</v>
      </c>
      <c r="N486" s="32" t="s">
        <v>3539</v>
      </c>
      <c r="O486" s="36" t="s">
        <v>5305</v>
      </c>
      <c r="Q486" s="5" t="s">
        <v>5492</v>
      </c>
      <c r="R486" s="5" t="s">
        <v>3557</v>
      </c>
      <c r="S486" s="6">
        <v>0</v>
      </c>
      <c r="T486" s="6">
        <v>0</v>
      </c>
      <c r="U486" s="6">
        <v>955</v>
      </c>
      <c r="V486" s="7">
        <v>44876</v>
      </c>
      <c r="W486" s="7">
        <v>44923</v>
      </c>
      <c r="X486" s="7" t="s">
        <v>3811</v>
      </c>
      <c r="Y486" s="5" t="s">
        <v>4050</v>
      </c>
      <c r="Z486" s="5" t="s">
        <v>3811</v>
      </c>
      <c r="AA486" s="6">
        <v>0</v>
      </c>
      <c r="AB486" s="7" t="s">
        <v>4375</v>
      </c>
      <c r="AC486" s="7" t="str">
        <f>A486&amp;COUNTIF($A$2:A486,A486)</f>
        <v>110HLT04-62001</v>
      </c>
      <c r="AD486" s="7">
        <v>44657</v>
      </c>
      <c r="AE486" s="7">
        <v>44923</v>
      </c>
      <c r="AF486" s="7">
        <v>44937</v>
      </c>
      <c r="AG486" s="5">
        <v>84</v>
      </c>
      <c r="AH486" s="5">
        <v>56</v>
      </c>
      <c r="AI486" s="5">
        <v>14</v>
      </c>
      <c r="AJ486" s="5">
        <v>1001</v>
      </c>
      <c r="AK486" s="5" t="str">
        <f t="shared" ca="1" si="7"/>
        <v>run complete</v>
      </c>
    </row>
    <row r="487" spans="1:37">
      <c r="A487" s="32" t="s">
        <v>2227</v>
      </c>
      <c r="B487" s="32" t="s">
        <v>3986</v>
      </c>
      <c r="C487" s="32" t="s">
        <v>3989</v>
      </c>
      <c r="D487" s="32" t="s">
        <v>3714</v>
      </c>
      <c r="E487" s="34">
        <v>0</v>
      </c>
      <c r="F487" s="32" t="s">
        <v>3714</v>
      </c>
      <c r="G487" s="34">
        <v>3000</v>
      </c>
      <c r="H487" s="7">
        <v>44952</v>
      </c>
      <c r="I487" s="32" t="s">
        <v>3811</v>
      </c>
      <c r="J487" s="34">
        <v>0</v>
      </c>
      <c r="M487" s="34">
        <v>0</v>
      </c>
      <c r="N487" s="32" t="s">
        <v>3539</v>
      </c>
      <c r="O487" s="36">
        <v>5.48</v>
      </c>
      <c r="P487" s="32" t="s">
        <v>3714</v>
      </c>
      <c r="Q487" s="5" t="s">
        <v>3938</v>
      </c>
      <c r="R487" s="5" t="s">
        <v>3986</v>
      </c>
      <c r="S487" s="6">
        <v>0</v>
      </c>
      <c r="T487" s="6">
        <v>0</v>
      </c>
      <c r="U487" s="6">
        <v>0</v>
      </c>
      <c r="V487" s="7">
        <v>44952</v>
      </c>
      <c r="W487" s="7" t="s">
        <v>3811</v>
      </c>
      <c r="X487" s="7" t="s">
        <v>3811</v>
      </c>
      <c r="Y487" s="5" t="s">
        <v>4050</v>
      </c>
      <c r="Z487" s="5" t="s">
        <v>3811</v>
      </c>
      <c r="AA487" s="6">
        <v>0</v>
      </c>
      <c r="AB487" s="7" t="s">
        <v>4376</v>
      </c>
      <c r="AC487" s="7" t="str">
        <f>A487&amp;COUNTIF($A$2:A487,A487)</f>
        <v>110K3000-62001</v>
      </c>
      <c r="AD487" s="7">
        <v>44761</v>
      </c>
      <c r="AE487" s="7">
        <v>44952</v>
      </c>
      <c r="AF487" s="7">
        <v>44966</v>
      </c>
      <c r="AG487" s="5">
        <v>196</v>
      </c>
      <c r="AH487" s="5">
        <v>14</v>
      </c>
      <c r="AI487" s="5">
        <v>14</v>
      </c>
      <c r="AJ487" s="5">
        <v>3000</v>
      </c>
      <c r="AK487" s="5" t="str">
        <f t="shared" ca="1" si="7"/>
        <v>within range</v>
      </c>
    </row>
    <row r="488" spans="1:37">
      <c r="A488" s="32" t="s">
        <v>2238</v>
      </c>
      <c r="B488" s="32">
        <v>7193</v>
      </c>
      <c r="C488" s="32" t="s">
        <v>6102</v>
      </c>
      <c r="G488" s="34">
        <v>3000</v>
      </c>
      <c r="H488" s="7">
        <v>44973</v>
      </c>
      <c r="P488" s="32" t="s">
        <v>6103</v>
      </c>
      <c r="Q488" s="5" t="s">
        <v>894</v>
      </c>
      <c r="R488" s="5" t="s">
        <v>6104</v>
      </c>
      <c r="S488" s="6">
        <v>0</v>
      </c>
      <c r="T488" s="6">
        <v>0</v>
      </c>
      <c r="U488" s="6">
        <v>0</v>
      </c>
      <c r="V488" s="7">
        <v>44973</v>
      </c>
      <c r="W488" s="7" t="s">
        <v>3811</v>
      </c>
      <c r="X488" s="7" t="s">
        <v>3811</v>
      </c>
      <c r="Y488" s="5" t="s">
        <v>4050</v>
      </c>
      <c r="Z488" s="5" t="s">
        <v>3811</v>
      </c>
      <c r="AA488" s="6">
        <v>0</v>
      </c>
      <c r="AB488" s="7" t="s">
        <v>6105</v>
      </c>
      <c r="AC488" s="7" t="str">
        <f>A488&amp;COUNTIF($A$2:A488,A488)</f>
        <v>110KM028-62001</v>
      </c>
      <c r="AD488" s="7">
        <v>44859</v>
      </c>
      <c r="AE488" s="7">
        <v>44973</v>
      </c>
      <c r="AF488" s="7">
        <v>44987</v>
      </c>
      <c r="AG488" s="5">
        <v>140</v>
      </c>
      <c r="AH488" s="5">
        <v>14</v>
      </c>
      <c r="AI488" s="5">
        <v>14</v>
      </c>
      <c r="AJ488" s="5">
        <v>3000</v>
      </c>
      <c r="AK488" s="5" t="str">
        <f t="shared" ca="1" si="7"/>
        <v>within range</v>
      </c>
    </row>
    <row r="489" spans="1:37">
      <c r="A489" s="32" t="s">
        <v>2245</v>
      </c>
      <c r="B489" s="32">
        <v>7082</v>
      </c>
      <c r="C489" s="32" t="s">
        <v>2246</v>
      </c>
      <c r="F489" s="32" t="s">
        <v>3917</v>
      </c>
      <c r="G489" s="34">
        <v>1100</v>
      </c>
      <c r="H489" s="7">
        <v>44879</v>
      </c>
      <c r="I489" s="32" t="s">
        <v>3537</v>
      </c>
      <c r="J489" s="34">
        <v>1347</v>
      </c>
      <c r="K489" s="7">
        <v>44910</v>
      </c>
      <c r="M489" s="34">
        <v>247</v>
      </c>
      <c r="N489" s="32">
        <v>3</v>
      </c>
      <c r="O489" s="36">
        <v>5.81</v>
      </c>
      <c r="P489" s="32" t="s">
        <v>6255</v>
      </c>
      <c r="Q489" s="5" t="s">
        <v>3918</v>
      </c>
      <c r="R489" s="5" t="s">
        <v>4128</v>
      </c>
      <c r="S489" s="6">
        <v>0</v>
      </c>
      <c r="T489" s="6">
        <v>-247</v>
      </c>
      <c r="U489" s="6">
        <v>1347</v>
      </c>
      <c r="V489" s="7">
        <v>44879</v>
      </c>
      <c r="W489" s="7">
        <v>44910</v>
      </c>
      <c r="X489" s="7" t="s">
        <v>3811</v>
      </c>
      <c r="Y489" s="5" t="s">
        <v>4050</v>
      </c>
      <c r="Z489" s="5" t="s">
        <v>3811</v>
      </c>
      <c r="AA489" s="6">
        <v>-247</v>
      </c>
      <c r="AB489" s="7" t="s">
        <v>4379</v>
      </c>
      <c r="AC489" s="7" t="str">
        <f>A489&amp;COUNTIF($A$2:A489,A489)</f>
        <v>110LN601-50001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t="shared" ca="1" si="7"/>
        <v>run complete</v>
      </c>
    </row>
    <row r="490" spans="1:37">
      <c r="A490" s="32" t="s">
        <v>2247</v>
      </c>
      <c r="B490" s="32">
        <v>7082</v>
      </c>
      <c r="C490" s="32" t="s">
        <v>2246</v>
      </c>
      <c r="D490" s="32" t="s">
        <v>3675</v>
      </c>
      <c r="F490" s="32" t="s">
        <v>3917</v>
      </c>
      <c r="G490" s="34">
        <v>1100</v>
      </c>
      <c r="H490" s="7">
        <v>44879</v>
      </c>
      <c r="I490" s="32" t="s">
        <v>3537</v>
      </c>
      <c r="J490" s="34">
        <v>1492</v>
      </c>
      <c r="K490" s="7">
        <v>44910</v>
      </c>
      <c r="M490" s="34">
        <v>392</v>
      </c>
      <c r="N490" s="32">
        <v>3</v>
      </c>
      <c r="O490" s="36">
        <v>5.56</v>
      </c>
      <c r="P490" s="32" t="s">
        <v>6255</v>
      </c>
      <c r="Q490" s="5" t="s">
        <v>3918</v>
      </c>
      <c r="R490" s="5" t="s">
        <v>4128</v>
      </c>
      <c r="S490" s="6">
        <v>0</v>
      </c>
      <c r="T490" s="6">
        <v>-392</v>
      </c>
      <c r="U490" s="6">
        <v>1492</v>
      </c>
      <c r="V490" s="7">
        <v>44879</v>
      </c>
      <c r="W490" s="7">
        <v>44910</v>
      </c>
      <c r="X490" s="7" t="s">
        <v>3811</v>
      </c>
      <c r="Y490" s="5" t="s">
        <v>4050</v>
      </c>
      <c r="Z490" s="5" t="s">
        <v>3811</v>
      </c>
      <c r="AA490" s="6">
        <v>-392</v>
      </c>
      <c r="AB490" s="7" t="s">
        <v>4380</v>
      </c>
      <c r="AC490" s="7" t="str">
        <f>A490&amp;COUNTIF($A$2:A490,A490)</f>
        <v>110LN601-62001</v>
      </c>
      <c r="AD490" s="7">
        <v>44750</v>
      </c>
      <c r="AE490" s="7">
        <v>44910</v>
      </c>
      <c r="AF490" s="7">
        <v>44924</v>
      </c>
      <c r="AG490" s="5">
        <v>98</v>
      </c>
      <c r="AH490" s="5">
        <v>63</v>
      </c>
      <c r="AI490" s="5">
        <v>14</v>
      </c>
      <c r="AJ490" s="5">
        <v>1100</v>
      </c>
      <c r="AK490" s="5" t="str">
        <f t="shared" ca="1" si="7"/>
        <v>run complete</v>
      </c>
    </row>
    <row r="491" spans="1:37">
      <c r="A491" s="32" t="s">
        <v>2250</v>
      </c>
      <c r="B491" s="32">
        <v>7192</v>
      </c>
      <c r="C491" s="32" t="s">
        <v>2249</v>
      </c>
      <c r="D491" s="32" t="s">
        <v>3675</v>
      </c>
      <c r="F491" s="32" t="s">
        <v>3917</v>
      </c>
      <c r="G491" s="34">
        <v>2200</v>
      </c>
      <c r="H491" s="7">
        <v>44939</v>
      </c>
      <c r="N491" s="32">
        <v>3</v>
      </c>
      <c r="O491" s="36">
        <v>5.71</v>
      </c>
      <c r="P491" s="32">
        <v>817482</v>
      </c>
      <c r="Q491" s="5" t="s">
        <v>3918</v>
      </c>
      <c r="R491" s="5" t="s">
        <v>5981</v>
      </c>
      <c r="S491" s="6">
        <v>0</v>
      </c>
      <c r="T491" s="6">
        <v>0</v>
      </c>
      <c r="U491" s="6">
        <v>0</v>
      </c>
      <c r="V491" s="7">
        <v>44939</v>
      </c>
      <c r="W491" s="7" t="s">
        <v>3811</v>
      </c>
      <c r="X491" s="7" t="s">
        <v>3811</v>
      </c>
      <c r="Y491" s="5" t="s">
        <v>4050</v>
      </c>
      <c r="Z491" s="5" t="s">
        <v>3811</v>
      </c>
      <c r="AA491" s="6">
        <v>0</v>
      </c>
      <c r="AB491" s="7" t="s">
        <v>5982</v>
      </c>
      <c r="AC491" s="7" t="str">
        <f>A491&amp;COUNTIF($A$2:A491,A491)</f>
        <v>110LN602-62001</v>
      </c>
      <c r="AD491" s="7">
        <v>44858</v>
      </c>
      <c r="AE491" s="7">
        <v>44939</v>
      </c>
      <c r="AF491" s="7">
        <v>45002</v>
      </c>
      <c r="AG491" s="5">
        <v>98</v>
      </c>
      <c r="AH491" s="5">
        <v>63</v>
      </c>
      <c r="AI491" s="5">
        <v>14</v>
      </c>
      <c r="AJ491" s="5">
        <v>2200</v>
      </c>
      <c r="AK491" s="5" t="str">
        <f t="shared" ca="1" si="7"/>
        <v>within range</v>
      </c>
    </row>
    <row r="492" spans="1:37">
      <c r="A492" s="32" t="s">
        <v>2311</v>
      </c>
      <c r="B492" s="32">
        <v>110773</v>
      </c>
      <c r="C492" s="32" t="s">
        <v>4020</v>
      </c>
      <c r="G492" s="34">
        <v>5000</v>
      </c>
      <c r="N492" s="32">
        <v>3</v>
      </c>
      <c r="O492" s="36">
        <v>3.59</v>
      </c>
      <c r="P492" s="32" t="s">
        <v>6451</v>
      </c>
      <c r="Q492" s="5" t="s">
        <v>4019</v>
      </c>
      <c r="R492" s="5" t="s">
        <v>6040</v>
      </c>
      <c r="S492" s="6">
        <v>0</v>
      </c>
      <c r="T492" s="6">
        <v>0</v>
      </c>
      <c r="U492" s="6">
        <v>0</v>
      </c>
      <c r="V492" s="7" t="s">
        <v>3811</v>
      </c>
      <c r="W492" s="7" t="s">
        <v>3811</v>
      </c>
      <c r="X492" s="7" t="s">
        <v>3811</v>
      </c>
      <c r="Y492" s="5" t="s">
        <v>4050</v>
      </c>
      <c r="Z492" s="5" t="s">
        <v>3811</v>
      </c>
      <c r="AA492" s="6">
        <v>0</v>
      </c>
      <c r="AB492" s="7" t="s">
        <v>6110</v>
      </c>
      <c r="AC492" s="7" t="str">
        <f>A492&amp;COUNTIF($A$2:A492,A492)</f>
        <v>110M5208-62001</v>
      </c>
      <c r="AD492" s="7">
        <v>44833</v>
      </c>
      <c r="AE492" s="7">
        <v>44833</v>
      </c>
      <c r="AF492" s="7">
        <v>44903</v>
      </c>
      <c r="AG492" s="5">
        <v>70</v>
      </c>
      <c r="AH492" s="5">
        <v>14</v>
      </c>
      <c r="AI492" s="5">
        <v>14</v>
      </c>
      <c r="AJ492" s="5">
        <v>5000</v>
      </c>
      <c r="AK492" s="5" t="str">
        <f t="shared" ca="1" si="7"/>
        <v>within range</v>
      </c>
    </row>
    <row r="493" spans="1:37">
      <c r="A493" s="32" t="s">
        <v>2358</v>
      </c>
      <c r="B493" s="32">
        <v>7119</v>
      </c>
      <c r="C493" s="32" t="s">
        <v>3781</v>
      </c>
      <c r="G493" s="34">
        <v>2000</v>
      </c>
      <c r="H493" s="7">
        <v>44938</v>
      </c>
      <c r="P493" s="32" t="s">
        <v>5591</v>
      </c>
      <c r="Q493" s="5" t="s">
        <v>894</v>
      </c>
      <c r="R493" s="5" t="s">
        <v>4309</v>
      </c>
      <c r="S493" s="6">
        <v>0</v>
      </c>
      <c r="T493" s="6">
        <v>0</v>
      </c>
      <c r="U493" s="6">
        <v>0</v>
      </c>
      <c r="V493" s="7">
        <v>44938</v>
      </c>
      <c r="W493" s="7" t="s">
        <v>3811</v>
      </c>
      <c r="X493" s="7" t="s">
        <v>3811</v>
      </c>
      <c r="Y493" s="5" t="s">
        <v>4050</v>
      </c>
      <c r="Z493" s="5" t="s">
        <v>3811</v>
      </c>
      <c r="AA493" s="6">
        <v>0</v>
      </c>
      <c r="AB493" s="7" t="s">
        <v>5592</v>
      </c>
      <c r="AC493" s="7" t="str">
        <f>A493&amp;COUNTIF($A$2:A493,A493)</f>
        <v>110MR303-50001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2000</v>
      </c>
      <c r="AK493" s="5" t="str">
        <f t="shared" ca="1" si="7"/>
        <v>within range</v>
      </c>
    </row>
    <row r="494" spans="1:37">
      <c r="A494" s="32" t="s">
        <v>2361</v>
      </c>
      <c r="B494" s="32">
        <v>7119</v>
      </c>
      <c r="C494" s="32" t="s">
        <v>3781</v>
      </c>
      <c r="G494" s="34">
        <v>1000</v>
      </c>
      <c r="H494" s="7">
        <v>44938</v>
      </c>
      <c r="P494" s="32" t="s">
        <v>3782</v>
      </c>
      <c r="Q494" s="5" t="s">
        <v>894</v>
      </c>
      <c r="R494" s="5" t="s">
        <v>4309</v>
      </c>
      <c r="S494" s="6">
        <v>0</v>
      </c>
      <c r="T494" s="6">
        <v>0</v>
      </c>
      <c r="U494" s="6">
        <v>0</v>
      </c>
      <c r="V494" s="7">
        <v>44938</v>
      </c>
      <c r="W494" s="7" t="s">
        <v>3811</v>
      </c>
      <c r="X494" s="7" t="s">
        <v>3811</v>
      </c>
      <c r="Y494" s="5" t="s">
        <v>4050</v>
      </c>
      <c r="Z494" s="5" t="s">
        <v>3811</v>
      </c>
      <c r="AA494" s="6">
        <v>0</v>
      </c>
      <c r="AB494" s="7" t="s">
        <v>4388</v>
      </c>
      <c r="AC494" s="7" t="str">
        <f>A494&amp;COUNTIF($A$2:A494,A494)</f>
        <v>110MR303-62001</v>
      </c>
      <c r="AD494" s="7">
        <v>44797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1000</v>
      </c>
      <c r="AK494" s="5" t="str">
        <f t="shared" ca="1" si="7"/>
        <v>within range</v>
      </c>
    </row>
    <row r="495" spans="1:37">
      <c r="A495" s="32" t="s">
        <v>2413</v>
      </c>
      <c r="B495" s="32">
        <v>7128</v>
      </c>
      <c r="C495" s="32" t="s">
        <v>2411</v>
      </c>
      <c r="G495" s="34">
        <v>3000</v>
      </c>
      <c r="H495" s="7">
        <v>44938</v>
      </c>
      <c r="P495" s="32" t="s">
        <v>3791</v>
      </c>
      <c r="Q495" s="5" t="s">
        <v>894</v>
      </c>
      <c r="R495" s="5" t="s">
        <v>4177</v>
      </c>
      <c r="S495" s="6">
        <v>0</v>
      </c>
      <c r="T495" s="6">
        <v>0</v>
      </c>
      <c r="U495" s="6">
        <v>0</v>
      </c>
      <c r="V495" s="7">
        <v>44938</v>
      </c>
      <c r="W495" s="7" t="s">
        <v>3811</v>
      </c>
      <c r="X495" s="7" t="s">
        <v>3811</v>
      </c>
      <c r="Y495" s="5" t="s">
        <v>4050</v>
      </c>
      <c r="Z495" s="5" t="s">
        <v>3811</v>
      </c>
      <c r="AA495" s="6">
        <v>0</v>
      </c>
      <c r="AB495" s="7" t="s">
        <v>4397</v>
      </c>
      <c r="AC495" s="7" t="str">
        <f>A495&amp;COUNTIF($A$2:A495,A495)</f>
        <v>110MR701-62001</v>
      </c>
      <c r="AD495" s="7">
        <v>44805</v>
      </c>
      <c r="AE495" s="7">
        <v>44938</v>
      </c>
      <c r="AF495" s="7">
        <v>44952</v>
      </c>
      <c r="AG495" s="5">
        <v>140</v>
      </c>
      <c r="AH495" s="5">
        <v>14</v>
      </c>
      <c r="AI495" s="5">
        <v>14</v>
      </c>
      <c r="AJ495" s="5">
        <v>3000</v>
      </c>
      <c r="AK495" s="5" t="str">
        <f t="shared" ca="1" si="7"/>
        <v>within range</v>
      </c>
    </row>
    <row r="496" spans="1:37">
      <c r="A496" s="32" t="s">
        <v>2414</v>
      </c>
      <c r="B496" s="32">
        <v>7076</v>
      </c>
      <c r="C496" s="32" t="s">
        <v>2415</v>
      </c>
      <c r="G496" s="34">
        <v>1200</v>
      </c>
      <c r="H496" s="7">
        <v>44994</v>
      </c>
      <c r="P496" s="32" t="s">
        <v>3792</v>
      </c>
      <c r="Q496" s="5" t="s">
        <v>894</v>
      </c>
      <c r="R496" s="5" t="s">
        <v>4274</v>
      </c>
      <c r="S496" s="6">
        <v>0</v>
      </c>
      <c r="T496" s="6">
        <v>0</v>
      </c>
      <c r="U496" s="6">
        <v>0</v>
      </c>
      <c r="V496" s="7">
        <v>44994</v>
      </c>
      <c r="W496" s="7" t="s">
        <v>3811</v>
      </c>
      <c r="X496" s="7" t="s">
        <v>3811</v>
      </c>
      <c r="Y496" s="5" t="s">
        <v>4050</v>
      </c>
      <c r="Z496" s="5" t="s">
        <v>3811</v>
      </c>
      <c r="AA496" s="6">
        <v>0</v>
      </c>
      <c r="AB496" s="7" t="s">
        <v>4398</v>
      </c>
      <c r="AC496" s="7" t="str">
        <f>A496&amp;COUNTIF($A$2:A496,A496)</f>
        <v>110MR702-50001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1200</v>
      </c>
      <c r="AK496" s="5" t="str">
        <f t="shared" ca="1" si="7"/>
        <v>within range</v>
      </c>
    </row>
    <row r="497" spans="1:37">
      <c r="A497" s="32" t="s">
        <v>2417</v>
      </c>
      <c r="B497" s="32">
        <v>7076</v>
      </c>
      <c r="C497" s="32" t="s">
        <v>2415</v>
      </c>
      <c r="G497" s="34">
        <v>1800</v>
      </c>
      <c r="H497" s="7">
        <v>44994</v>
      </c>
      <c r="P497" s="32" t="s">
        <v>3793</v>
      </c>
      <c r="Q497" s="5" t="s">
        <v>894</v>
      </c>
      <c r="R497" s="5" t="s">
        <v>4274</v>
      </c>
      <c r="S497" s="6">
        <v>0</v>
      </c>
      <c r="T497" s="6">
        <v>0</v>
      </c>
      <c r="U497" s="6">
        <v>0</v>
      </c>
      <c r="V497" s="7">
        <v>44994</v>
      </c>
      <c r="W497" s="7" t="s">
        <v>3811</v>
      </c>
      <c r="X497" s="7" t="s">
        <v>3811</v>
      </c>
      <c r="Y497" s="5" t="s">
        <v>4050</v>
      </c>
      <c r="Z497" s="5" t="s">
        <v>3811</v>
      </c>
      <c r="AA497" s="6">
        <v>0</v>
      </c>
      <c r="AB497" s="7" t="s">
        <v>4399</v>
      </c>
      <c r="AC497" s="7" t="str">
        <f>A497&amp;COUNTIF($A$2:A497,A497)</f>
        <v>110MR702-62001</v>
      </c>
      <c r="AD497" s="7">
        <v>44750</v>
      </c>
      <c r="AE497" s="7">
        <v>44994</v>
      </c>
      <c r="AF497" s="7">
        <v>45008</v>
      </c>
      <c r="AG497" s="5">
        <v>140</v>
      </c>
      <c r="AH497" s="5">
        <v>14</v>
      </c>
      <c r="AI497" s="5">
        <v>14</v>
      </c>
      <c r="AJ497" s="5">
        <v>1800</v>
      </c>
      <c r="AK497" s="5" t="str">
        <f t="shared" ca="1" si="7"/>
        <v>within range</v>
      </c>
    </row>
    <row r="498" spans="1:37">
      <c r="A498" s="32" t="s">
        <v>2435</v>
      </c>
      <c r="B498" s="32">
        <v>7078</v>
      </c>
      <c r="C498" s="32" t="s">
        <v>3794</v>
      </c>
      <c r="G498" s="34">
        <v>3000</v>
      </c>
      <c r="H498" s="7">
        <v>45001</v>
      </c>
      <c r="P498" s="32" t="s">
        <v>3795</v>
      </c>
      <c r="Q498" s="5" t="s">
        <v>894</v>
      </c>
      <c r="R498" s="5" t="s">
        <v>4149</v>
      </c>
      <c r="S498" s="6">
        <v>0</v>
      </c>
      <c r="T498" s="6">
        <v>0</v>
      </c>
      <c r="U498" s="6">
        <v>0</v>
      </c>
      <c r="V498" s="7">
        <v>45001</v>
      </c>
      <c r="W498" s="7" t="s">
        <v>3811</v>
      </c>
      <c r="X498" s="7" t="s">
        <v>3811</v>
      </c>
      <c r="Y498" s="5" t="s">
        <v>4050</v>
      </c>
      <c r="Z498" s="5" t="s">
        <v>3811</v>
      </c>
      <c r="AA498" s="6">
        <v>0</v>
      </c>
      <c r="AB498" s="7" t="s">
        <v>4403</v>
      </c>
      <c r="AC498" s="7" t="str">
        <f>A498&amp;COUNTIF($A$2:A498,A498)</f>
        <v>110MXT02-62001</v>
      </c>
      <c r="AD498" s="7">
        <v>44750</v>
      </c>
      <c r="AE498" s="7">
        <v>45001</v>
      </c>
      <c r="AF498" s="7">
        <v>45015</v>
      </c>
      <c r="AG498" s="5">
        <v>140</v>
      </c>
      <c r="AH498" s="5">
        <v>14</v>
      </c>
      <c r="AI498" s="5">
        <v>14</v>
      </c>
      <c r="AJ498" s="5">
        <v>3000</v>
      </c>
      <c r="AK498" s="5" t="str">
        <f t="shared" ca="1" si="7"/>
        <v>within range</v>
      </c>
    </row>
    <row r="499" spans="1:37">
      <c r="A499" s="32" t="s">
        <v>2476</v>
      </c>
      <c r="B499" s="32">
        <v>7150</v>
      </c>
      <c r="C499" s="32" t="s">
        <v>5594</v>
      </c>
      <c r="D499" s="32" t="s">
        <v>3675</v>
      </c>
      <c r="F499" s="32" t="s">
        <v>3673</v>
      </c>
      <c r="G499" s="34">
        <v>2500</v>
      </c>
      <c r="H499" s="7">
        <v>44914</v>
      </c>
      <c r="I499" s="32" t="s">
        <v>6051</v>
      </c>
      <c r="J499" s="34">
        <v>2500</v>
      </c>
      <c r="N499" s="32">
        <v>3</v>
      </c>
      <c r="O499" s="36">
        <v>6.86</v>
      </c>
      <c r="Q499" s="5" t="s">
        <v>3674</v>
      </c>
      <c r="R499" s="5" t="s">
        <v>5595</v>
      </c>
      <c r="S499" s="6">
        <v>0</v>
      </c>
      <c r="T499" s="6">
        <v>0</v>
      </c>
      <c r="U499" s="6">
        <v>2500</v>
      </c>
      <c r="V499" s="7">
        <v>44914</v>
      </c>
      <c r="W499" s="7" t="s">
        <v>3811</v>
      </c>
      <c r="X499" s="7" t="s">
        <v>3811</v>
      </c>
      <c r="Y499" s="5" t="s">
        <v>4050</v>
      </c>
      <c r="Z499" s="5" t="s">
        <v>3811</v>
      </c>
      <c r="AA499" s="6">
        <v>0</v>
      </c>
      <c r="AB499" s="7" t="s">
        <v>5596</v>
      </c>
      <c r="AC499" s="7" t="str">
        <f>A499&amp;COUNTIF($A$2:A499,A499)</f>
        <v>110RK201-62001</v>
      </c>
      <c r="AD499" s="7">
        <v>44837</v>
      </c>
      <c r="AE499" s="7">
        <v>44914</v>
      </c>
      <c r="AF499" s="7">
        <v>44984</v>
      </c>
      <c r="AG499" s="5">
        <v>154</v>
      </c>
      <c r="AH499" s="5">
        <v>70</v>
      </c>
      <c r="AI499" s="5">
        <v>14</v>
      </c>
      <c r="AJ499" s="5">
        <v>2500</v>
      </c>
      <c r="AK499" s="5" t="str">
        <f t="shared" ca="1" si="7"/>
        <v>run complete</v>
      </c>
    </row>
    <row r="500" spans="1:37">
      <c r="A500" s="32" t="s">
        <v>2498</v>
      </c>
      <c r="B500" s="32" t="s">
        <v>7634</v>
      </c>
      <c r="C500" s="32" t="s">
        <v>1484</v>
      </c>
      <c r="D500" s="32" t="s">
        <v>3811</v>
      </c>
      <c r="E500" s="34" t="s">
        <v>3538</v>
      </c>
      <c r="F500" s="32" t="s">
        <v>3811</v>
      </c>
      <c r="G500" s="34" t="s">
        <v>3593</v>
      </c>
      <c r="H500" s="7" t="s">
        <v>7695</v>
      </c>
      <c r="I500" s="32" t="s">
        <v>3811</v>
      </c>
      <c r="J500" s="34" t="s">
        <v>3811</v>
      </c>
      <c r="K500" s="7" t="s">
        <v>3811</v>
      </c>
      <c r="L500" s="7" t="s">
        <v>7696</v>
      </c>
      <c r="M500" s="34" t="s">
        <v>3538</v>
      </c>
      <c r="N500" s="32" t="s">
        <v>3539</v>
      </c>
      <c r="O500" s="36">
        <v>5.95</v>
      </c>
      <c r="P500" s="32" t="s">
        <v>3811</v>
      </c>
      <c r="Q500" s="5" t="s">
        <v>3813</v>
      </c>
      <c r="R500" s="5" t="s">
        <v>7634</v>
      </c>
      <c r="S500" s="6">
        <v>0</v>
      </c>
      <c r="T500" s="6">
        <v>0</v>
      </c>
      <c r="U500" s="6">
        <v>0</v>
      </c>
      <c r="V500" s="7">
        <v>44942</v>
      </c>
      <c r="W500" s="7" t="s">
        <v>3811</v>
      </c>
      <c r="X500" s="7">
        <v>45078</v>
      </c>
      <c r="Y500" s="5" t="s">
        <v>4050</v>
      </c>
      <c r="Z500" s="5" t="s">
        <v>3811</v>
      </c>
      <c r="AA500" s="6">
        <v>0</v>
      </c>
      <c r="AB500" s="7" t="s">
        <v>7636</v>
      </c>
      <c r="AC500" s="7" t="str">
        <f>A500&amp;COUNTIF($A$2:A500,A500)</f>
        <v>110S1015-50001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500</v>
      </c>
      <c r="AK500" s="5" t="str">
        <f t="shared" ca="1" si="7"/>
        <v>within range</v>
      </c>
    </row>
    <row r="501" spans="1:37">
      <c r="A501" s="32" t="s">
        <v>2500</v>
      </c>
      <c r="B501" s="32" t="s">
        <v>7634</v>
      </c>
      <c r="C501" s="32" t="s">
        <v>1484</v>
      </c>
      <c r="D501" s="32" t="s">
        <v>3811</v>
      </c>
      <c r="E501" s="34" t="s">
        <v>3538</v>
      </c>
      <c r="F501" s="32" t="s">
        <v>3811</v>
      </c>
      <c r="G501" s="34" t="s">
        <v>3555</v>
      </c>
      <c r="H501" s="7" t="s">
        <v>7695</v>
      </c>
      <c r="I501" s="32" t="s">
        <v>3811</v>
      </c>
      <c r="J501" s="34" t="s">
        <v>3811</v>
      </c>
      <c r="K501" s="7" t="s">
        <v>3811</v>
      </c>
      <c r="L501" s="7" t="s">
        <v>7696</v>
      </c>
      <c r="M501" s="34" t="s">
        <v>3538</v>
      </c>
      <c r="N501" s="32" t="s">
        <v>3539</v>
      </c>
      <c r="O501" s="36">
        <v>5.95</v>
      </c>
      <c r="P501" s="32" t="s">
        <v>3811</v>
      </c>
      <c r="Q501" s="5" t="s">
        <v>3813</v>
      </c>
      <c r="R501" s="5" t="s">
        <v>7634</v>
      </c>
      <c r="S501" s="6">
        <v>0</v>
      </c>
      <c r="T501" s="6">
        <v>0</v>
      </c>
      <c r="U501" s="6">
        <v>0</v>
      </c>
      <c r="V501" s="7">
        <v>44942</v>
      </c>
      <c r="W501" s="7" t="s">
        <v>3811</v>
      </c>
      <c r="X501" s="7">
        <v>45078</v>
      </c>
      <c r="Y501" s="5" t="s">
        <v>4050</v>
      </c>
      <c r="Z501" s="5" t="s">
        <v>3811</v>
      </c>
      <c r="AA501" s="6">
        <v>0</v>
      </c>
      <c r="AB501" s="7" t="s">
        <v>7637</v>
      </c>
      <c r="AC501" s="7" t="str">
        <f>A501&amp;COUNTIF($A$2:A501,A501)</f>
        <v>110S1015-62001</v>
      </c>
      <c r="AD501" s="7">
        <v>44908</v>
      </c>
      <c r="AE501" s="7">
        <v>44942</v>
      </c>
      <c r="AF501" s="7">
        <v>44949</v>
      </c>
      <c r="AG501" s="5">
        <v>70</v>
      </c>
      <c r="AH501" s="5">
        <v>7</v>
      </c>
      <c r="AI501" s="5">
        <v>14</v>
      </c>
      <c r="AJ501" s="5">
        <v>3000</v>
      </c>
      <c r="AK501" s="5" t="str">
        <f t="shared" ca="1" si="7"/>
        <v>within range</v>
      </c>
    </row>
    <row r="502" spans="1:37">
      <c r="A502" s="32" t="s">
        <v>2508</v>
      </c>
      <c r="B502" s="32" t="s">
        <v>3865</v>
      </c>
      <c r="C502" s="32" t="s">
        <v>2509</v>
      </c>
      <c r="D502" s="32" t="s">
        <v>3811</v>
      </c>
      <c r="E502" s="34" t="s">
        <v>3538</v>
      </c>
      <c r="F502" s="32" t="s">
        <v>3811</v>
      </c>
      <c r="G502" s="34" t="s">
        <v>3824</v>
      </c>
      <c r="H502" s="7" t="s">
        <v>3835</v>
      </c>
      <c r="I502" s="32" t="s">
        <v>3811</v>
      </c>
      <c r="J502" s="34" t="s">
        <v>3811</v>
      </c>
      <c r="K502" s="7" t="s">
        <v>3811</v>
      </c>
      <c r="L502" s="7" t="s">
        <v>6257</v>
      </c>
      <c r="M502" s="34" t="s">
        <v>3538</v>
      </c>
      <c r="N502" s="32" t="s">
        <v>3539</v>
      </c>
      <c r="O502" s="36">
        <v>5.83</v>
      </c>
      <c r="P502" s="32" t="s">
        <v>3811</v>
      </c>
      <c r="Q502" s="5" t="s">
        <v>3813</v>
      </c>
      <c r="R502" s="5" t="s">
        <v>3865</v>
      </c>
      <c r="S502" s="6">
        <v>0</v>
      </c>
      <c r="T502" s="6">
        <v>0</v>
      </c>
      <c r="U502" s="6">
        <v>0</v>
      </c>
      <c r="V502" s="7">
        <v>44970</v>
      </c>
      <c r="W502" s="7" t="s">
        <v>3811</v>
      </c>
      <c r="X502" s="7">
        <v>45106</v>
      </c>
      <c r="Y502" s="5" t="s">
        <v>4050</v>
      </c>
      <c r="Z502" s="5" t="s">
        <v>3811</v>
      </c>
      <c r="AA502" s="6">
        <v>0</v>
      </c>
      <c r="AB502" s="7" t="s">
        <v>6258</v>
      </c>
      <c r="AC502" s="7" t="str">
        <f>A502&amp;COUNTIF($A$2:A502,A502)</f>
        <v>110S2063-50001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1500</v>
      </c>
      <c r="AK502" s="5" t="str">
        <f t="shared" ca="1" si="7"/>
        <v>within range</v>
      </c>
    </row>
    <row r="503" spans="1:37">
      <c r="A503" s="32" t="s">
        <v>2511</v>
      </c>
      <c r="B503" s="32" t="s">
        <v>3865</v>
      </c>
      <c r="C503" s="32" t="s">
        <v>2509</v>
      </c>
      <c r="D503" s="32" t="s">
        <v>3811</v>
      </c>
      <c r="E503" s="34" t="s">
        <v>3538</v>
      </c>
      <c r="F503" s="32" t="s">
        <v>3811</v>
      </c>
      <c r="G503" s="34" t="s">
        <v>3580</v>
      </c>
      <c r="H503" s="7" t="s">
        <v>3835</v>
      </c>
      <c r="I503" s="32" t="s">
        <v>3811</v>
      </c>
      <c r="J503" s="34" t="s">
        <v>3811</v>
      </c>
      <c r="K503" s="7" t="s">
        <v>3811</v>
      </c>
      <c r="L503" s="7" t="s">
        <v>6257</v>
      </c>
      <c r="M503" s="34" t="s">
        <v>3538</v>
      </c>
      <c r="N503" s="32" t="s">
        <v>3539</v>
      </c>
      <c r="O503" s="36">
        <v>5.83</v>
      </c>
      <c r="P503" s="32" t="s">
        <v>3811</v>
      </c>
      <c r="Q503" s="5" t="s">
        <v>3813</v>
      </c>
      <c r="R503" s="5" t="s">
        <v>3865</v>
      </c>
      <c r="S503" s="6">
        <v>0</v>
      </c>
      <c r="T503" s="6">
        <v>0</v>
      </c>
      <c r="U503" s="6">
        <v>0</v>
      </c>
      <c r="V503" s="7">
        <v>44970</v>
      </c>
      <c r="W503" s="7" t="s">
        <v>3811</v>
      </c>
      <c r="X503" s="7">
        <v>45106</v>
      </c>
      <c r="Y503" s="5" t="s">
        <v>4050</v>
      </c>
      <c r="Z503" s="5" t="s">
        <v>3811</v>
      </c>
      <c r="AA503" s="6">
        <v>0</v>
      </c>
      <c r="AB503" s="7" t="s">
        <v>4408</v>
      </c>
      <c r="AC503" s="7" t="str">
        <f>A503&amp;COUNTIF($A$2:A503,A503)</f>
        <v>110S2063-62001</v>
      </c>
      <c r="AD503" s="7">
        <v>44750</v>
      </c>
      <c r="AE503" s="7">
        <v>44970</v>
      </c>
      <c r="AF503" s="7">
        <v>44977</v>
      </c>
      <c r="AG503" s="5">
        <v>70</v>
      </c>
      <c r="AH503" s="5">
        <v>7</v>
      </c>
      <c r="AI503" s="5">
        <v>14</v>
      </c>
      <c r="AJ503" s="5">
        <v>2000</v>
      </c>
      <c r="AK503" s="5" t="str">
        <f t="shared" ca="1" si="7"/>
        <v>within range</v>
      </c>
    </row>
    <row r="504" spans="1:37">
      <c r="A504" s="32" t="s">
        <v>2526</v>
      </c>
      <c r="B504" s="32">
        <v>7168</v>
      </c>
      <c r="C504" s="32" t="s">
        <v>3618</v>
      </c>
      <c r="E504" s="34" t="s">
        <v>3538</v>
      </c>
      <c r="G504" s="34" t="s">
        <v>3577</v>
      </c>
      <c r="H504" s="7" t="s">
        <v>7662</v>
      </c>
      <c r="J504" s="34" t="s">
        <v>3538</v>
      </c>
      <c r="N504" s="32" t="s">
        <v>3539</v>
      </c>
      <c r="O504" s="36" t="s">
        <v>3617</v>
      </c>
      <c r="Q504" s="5" t="s">
        <v>5493</v>
      </c>
      <c r="R504" s="5" t="s">
        <v>6111</v>
      </c>
      <c r="S504" s="6">
        <v>0</v>
      </c>
      <c r="T504" s="6">
        <v>0</v>
      </c>
      <c r="U504" s="6">
        <v>0</v>
      </c>
      <c r="V504" s="7">
        <v>44979</v>
      </c>
      <c r="W504" s="7" t="s">
        <v>3811</v>
      </c>
      <c r="X504" s="7" t="s">
        <v>3811</v>
      </c>
      <c r="Y504" s="5" t="s">
        <v>4050</v>
      </c>
      <c r="Z504" s="5" t="s">
        <v>3811</v>
      </c>
      <c r="AA504" s="6">
        <v>0</v>
      </c>
      <c r="AB504" s="7" t="s">
        <v>6112</v>
      </c>
      <c r="AC504" s="7" t="str">
        <f>A504&amp;COUNTIF($A$2:A504,A504)</f>
        <v>110S3068-50001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t="shared" ca="1" si="7"/>
        <v>within range</v>
      </c>
    </row>
    <row r="505" spans="1:37">
      <c r="A505" s="32" t="s">
        <v>2528</v>
      </c>
      <c r="B505" s="32">
        <v>7168</v>
      </c>
      <c r="C505" s="32" t="s">
        <v>3618</v>
      </c>
      <c r="E505" s="34" t="s">
        <v>3538</v>
      </c>
      <c r="G505" s="34" t="s">
        <v>3577</v>
      </c>
      <c r="H505" s="7" t="s">
        <v>7662</v>
      </c>
      <c r="J505" s="34" t="s">
        <v>3538</v>
      </c>
      <c r="N505" s="32" t="s">
        <v>3539</v>
      </c>
      <c r="O505" s="36" t="s">
        <v>3617</v>
      </c>
      <c r="Q505" s="5" t="s">
        <v>5493</v>
      </c>
      <c r="R505" s="5" t="s">
        <v>6111</v>
      </c>
      <c r="S505" s="6">
        <v>0</v>
      </c>
      <c r="T505" s="6">
        <v>0</v>
      </c>
      <c r="U505" s="6">
        <v>0</v>
      </c>
      <c r="V505" s="7">
        <v>44979</v>
      </c>
      <c r="W505" s="7" t="s">
        <v>3811</v>
      </c>
      <c r="X505" s="7" t="s">
        <v>3811</v>
      </c>
      <c r="Y505" s="5" t="s">
        <v>4050</v>
      </c>
      <c r="Z505" s="5" t="s">
        <v>3811</v>
      </c>
      <c r="AA505" s="6">
        <v>0</v>
      </c>
      <c r="AB505" s="7" t="s">
        <v>6113</v>
      </c>
      <c r="AC505" s="7" t="str">
        <f>A505&amp;COUNTIF($A$2:A505,A505)</f>
        <v>110S3068-62001</v>
      </c>
      <c r="AD505" s="7">
        <v>44844</v>
      </c>
      <c r="AE505" s="7">
        <v>44979</v>
      </c>
      <c r="AF505" s="7">
        <v>45035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t="shared" ca="1" si="7"/>
        <v>within range</v>
      </c>
    </row>
    <row r="506" spans="1:37">
      <c r="A506" s="32" t="s">
        <v>2550</v>
      </c>
      <c r="B506" s="32">
        <v>7046</v>
      </c>
      <c r="C506" s="32" t="s">
        <v>3627</v>
      </c>
      <c r="E506" s="34" t="s">
        <v>3538</v>
      </c>
      <c r="F506" s="32" t="s">
        <v>5566</v>
      </c>
      <c r="G506" s="34" t="s">
        <v>3577</v>
      </c>
      <c r="H506" s="7" t="s">
        <v>5313</v>
      </c>
      <c r="I506" s="32" t="s">
        <v>3537</v>
      </c>
      <c r="J506" s="34" t="s">
        <v>6455</v>
      </c>
      <c r="K506" s="7" t="s">
        <v>5563</v>
      </c>
      <c r="N506" s="32" t="s">
        <v>3539</v>
      </c>
      <c r="O506" s="36" t="s">
        <v>5308</v>
      </c>
      <c r="Q506" s="5" t="s">
        <v>5493</v>
      </c>
      <c r="R506" s="5" t="s">
        <v>3626</v>
      </c>
      <c r="S506" s="6">
        <v>0</v>
      </c>
      <c r="T506" s="6">
        <v>0</v>
      </c>
      <c r="U506" s="6">
        <v>1325</v>
      </c>
      <c r="V506" s="7">
        <v>44880</v>
      </c>
      <c r="W506" s="7">
        <v>44923</v>
      </c>
      <c r="X506" s="7" t="s">
        <v>3811</v>
      </c>
      <c r="Y506" s="5" t="s">
        <v>4050</v>
      </c>
      <c r="Z506" s="5" t="s">
        <v>3811</v>
      </c>
      <c r="AA506" s="6">
        <v>0</v>
      </c>
      <c r="AB506" s="7" t="s">
        <v>4409</v>
      </c>
      <c r="AC506" s="7" t="str">
        <f>A506&amp;COUNTIF($A$2:A506,A506)</f>
        <v>110S5059-50001</v>
      </c>
      <c r="AD506" s="7" t="s">
        <v>4099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t="shared" ca="1" si="7"/>
        <v>run complete</v>
      </c>
    </row>
    <row r="507" spans="1:37">
      <c r="A507" s="32" t="s">
        <v>2552</v>
      </c>
      <c r="B507" s="32">
        <v>7046</v>
      </c>
      <c r="C507" s="32" t="s">
        <v>3627</v>
      </c>
      <c r="E507" s="34" t="s">
        <v>3538</v>
      </c>
      <c r="F507" s="32" t="s">
        <v>5566</v>
      </c>
      <c r="G507" s="34" t="s">
        <v>3577</v>
      </c>
      <c r="H507" s="7" t="s">
        <v>5313</v>
      </c>
      <c r="I507" s="32" t="s">
        <v>3537</v>
      </c>
      <c r="J507" s="34" t="s">
        <v>6456</v>
      </c>
      <c r="K507" s="7" t="s">
        <v>5563</v>
      </c>
      <c r="M507" s="34" t="s">
        <v>6410</v>
      </c>
      <c r="N507" s="32" t="s">
        <v>3539</v>
      </c>
      <c r="O507" s="36" t="s">
        <v>5308</v>
      </c>
      <c r="Q507" s="5" t="s">
        <v>5493</v>
      </c>
      <c r="R507" s="5" t="s">
        <v>3626</v>
      </c>
      <c r="S507" s="6">
        <v>0</v>
      </c>
      <c r="T507" s="6">
        <v>-44</v>
      </c>
      <c r="U507" s="6">
        <v>1144</v>
      </c>
      <c r="V507" s="7">
        <v>44880</v>
      </c>
      <c r="W507" s="7">
        <v>44923</v>
      </c>
      <c r="X507" s="7" t="s">
        <v>3811</v>
      </c>
      <c r="Y507" s="5" t="s">
        <v>4050</v>
      </c>
      <c r="Z507" s="5" t="s">
        <v>3811</v>
      </c>
      <c r="AA507" s="6">
        <v>-44</v>
      </c>
      <c r="AB507" s="7" t="s">
        <v>4410</v>
      </c>
      <c r="AC507" s="7" t="str">
        <f>A507&amp;COUNTIF($A$2:A507,A507)</f>
        <v>110S5059-62001</v>
      </c>
      <c r="AD507" s="7" t="s">
        <v>4099</v>
      </c>
      <c r="AE507" s="7">
        <v>44923</v>
      </c>
      <c r="AF507" s="7">
        <v>44937</v>
      </c>
      <c r="AG507" s="5">
        <v>91</v>
      </c>
      <c r="AH507" s="5">
        <v>56</v>
      </c>
      <c r="AI507" s="5">
        <v>14</v>
      </c>
      <c r="AJ507" s="5">
        <v>1100</v>
      </c>
      <c r="AK507" s="5" t="str">
        <f t="shared" ca="1" si="7"/>
        <v>run complete</v>
      </c>
    </row>
    <row r="508" spans="1:37">
      <c r="A508" s="32" t="s">
        <v>2559</v>
      </c>
      <c r="B508" s="32" t="s">
        <v>7611</v>
      </c>
      <c r="C508" s="32" t="s">
        <v>2560</v>
      </c>
      <c r="D508" s="32" t="s">
        <v>3811</v>
      </c>
      <c r="E508" s="34" t="s">
        <v>3538</v>
      </c>
      <c r="F508" s="32" t="s">
        <v>3811</v>
      </c>
      <c r="G508" s="34" t="s">
        <v>3845</v>
      </c>
      <c r="H508" s="7" t="s">
        <v>3835</v>
      </c>
      <c r="I508" s="32" t="s">
        <v>3811</v>
      </c>
      <c r="J508" s="34" t="s">
        <v>3811</v>
      </c>
      <c r="K508" s="7" t="s">
        <v>3811</v>
      </c>
      <c r="L508" s="7" t="s">
        <v>7635</v>
      </c>
      <c r="M508" s="34" t="s">
        <v>3538</v>
      </c>
      <c r="N508" s="32" t="s">
        <v>3539</v>
      </c>
      <c r="O508" s="36">
        <v>3.48</v>
      </c>
      <c r="P508" s="32" t="s">
        <v>3811</v>
      </c>
      <c r="Q508" s="5" t="s">
        <v>3813</v>
      </c>
      <c r="R508" s="5" t="s">
        <v>7611</v>
      </c>
      <c r="S508" s="6">
        <v>0</v>
      </c>
      <c r="T508" s="6">
        <v>0</v>
      </c>
      <c r="U508" s="6">
        <v>0</v>
      </c>
      <c r="V508" s="7">
        <v>44970</v>
      </c>
      <c r="W508" s="7" t="s">
        <v>3811</v>
      </c>
      <c r="X508" s="7">
        <v>45105</v>
      </c>
      <c r="Y508" s="5" t="s">
        <v>4050</v>
      </c>
      <c r="Z508" s="5" t="s">
        <v>3811</v>
      </c>
      <c r="AA508" s="6">
        <v>0</v>
      </c>
      <c r="AB508" s="7" t="s">
        <v>7638</v>
      </c>
      <c r="AC508" s="7" t="str">
        <f>A508&amp;COUNTIF($A$2:A508,A508)</f>
        <v>110S6053-50002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7000</v>
      </c>
      <c r="AK508" s="5" t="str">
        <f t="shared" ca="1" si="7"/>
        <v>within range</v>
      </c>
    </row>
    <row r="509" spans="1:37">
      <c r="A509" s="32" t="s">
        <v>2561</v>
      </c>
      <c r="B509" s="32" t="s">
        <v>7611</v>
      </c>
      <c r="C509" s="32" t="s">
        <v>2560</v>
      </c>
      <c r="D509" s="32" t="s">
        <v>3811</v>
      </c>
      <c r="E509" s="34" t="s">
        <v>3538</v>
      </c>
      <c r="F509" s="32" t="s">
        <v>3811</v>
      </c>
      <c r="G509" s="34" t="s">
        <v>3555</v>
      </c>
      <c r="H509" s="7" t="s">
        <v>3835</v>
      </c>
      <c r="I509" s="32" t="s">
        <v>3811</v>
      </c>
      <c r="J509" s="34" t="s">
        <v>3811</v>
      </c>
      <c r="K509" s="7" t="s">
        <v>3811</v>
      </c>
      <c r="L509" s="7" t="s">
        <v>7635</v>
      </c>
      <c r="M509" s="34" t="s">
        <v>3538</v>
      </c>
      <c r="N509" s="32" t="s">
        <v>3539</v>
      </c>
      <c r="O509" s="36">
        <v>3.48</v>
      </c>
      <c r="P509" s="32" t="s">
        <v>3811</v>
      </c>
      <c r="Q509" s="5" t="s">
        <v>3813</v>
      </c>
      <c r="R509" s="5" t="s">
        <v>7611</v>
      </c>
      <c r="S509" s="6">
        <v>0</v>
      </c>
      <c r="T509" s="6">
        <v>0</v>
      </c>
      <c r="U509" s="6">
        <v>0</v>
      </c>
      <c r="V509" s="7">
        <v>44970</v>
      </c>
      <c r="W509" s="7" t="s">
        <v>3811</v>
      </c>
      <c r="X509" s="7">
        <v>45105</v>
      </c>
      <c r="Y509" s="5" t="s">
        <v>4050</v>
      </c>
      <c r="Z509" s="5" t="s">
        <v>3811</v>
      </c>
      <c r="AA509" s="6">
        <v>0</v>
      </c>
      <c r="AB509" s="7" t="s">
        <v>7640</v>
      </c>
      <c r="AC509" s="7" t="str">
        <f>A509&amp;COUNTIF($A$2:A509,A509)</f>
        <v>110S6053-62003</v>
      </c>
      <c r="AD509" s="7">
        <v>44908</v>
      </c>
      <c r="AE509" s="7">
        <v>44970</v>
      </c>
      <c r="AF509" s="7">
        <v>44977</v>
      </c>
      <c r="AG509" s="5">
        <v>70</v>
      </c>
      <c r="AH509" s="5">
        <v>7</v>
      </c>
      <c r="AI509" s="5">
        <v>14</v>
      </c>
      <c r="AJ509" s="5">
        <v>3000</v>
      </c>
      <c r="AK509" s="5" t="str">
        <f t="shared" ca="1" si="7"/>
        <v>within range</v>
      </c>
    </row>
    <row r="510" spans="1:37">
      <c r="A510" s="32" t="s">
        <v>2588</v>
      </c>
      <c r="B510" s="32" t="s">
        <v>5333</v>
      </c>
      <c r="C510" s="32" t="s">
        <v>5345</v>
      </c>
      <c r="D510" s="32" t="s">
        <v>3811</v>
      </c>
      <c r="E510" s="34" t="s">
        <v>3538</v>
      </c>
      <c r="F510" s="32" t="s">
        <v>3811</v>
      </c>
      <c r="G510" s="34" t="s">
        <v>3585</v>
      </c>
      <c r="H510" s="7" t="s">
        <v>6084</v>
      </c>
      <c r="I510" s="32" t="s">
        <v>3811</v>
      </c>
      <c r="J510" s="34" t="s">
        <v>3811</v>
      </c>
      <c r="K510" s="7" t="s">
        <v>3811</v>
      </c>
      <c r="L510" s="7" t="s">
        <v>6416</v>
      </c>
      <c r="M510" s="34" t="s">
        <v>3538</v>
      </c>
      <c r="N510" s="32" t="s">
        <v>3539</v>
      </c>
      <c r="O510" s="36">
        <v>3.76</v>
      </c>
      <c r="P510" s="32" t="s">
        <v>3811</v>
      </c>
      <c r="Q510" s="5" t="s">
        <v>3813</v>
      </c>
      <c r="R510" s="5" t="s">
        <v>5333</v>
      </c>
      <c r="S510" s="6">
        <v>0</v>
      </c>
      <c r="T510" s="6">
        <v>0</v>
      </c>
      <c r="U510" s="6">
        <v>0</v>
      </c>
      <c r="V510" s="7">
        <v>44949</v>
      </c>
      <c r="W510" s="7" t="s">
        <v>3811</v>
      </c>
      <c r="X510" s="7">
        <v>45085</v>
      </c>
      <c r="Y510" s="5" t="s">
        <v>4050</v>
      </c>
      <c r="Z510" s="5" t="s">
        <v>3811</v>
      </c>
      <c r="AA510" s="6">
        <v>0</v>
      </c>
      <c r="AB510" s="7" t="s">
        <v>5403</v>
      </c>
      <c r="AC510" s="7" t="str">
        <f>A510&amp;COUNTIF($A$2:A510,A510)</f>
        <v>110SB316-50001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2500</v>
      </c>
      <c r="AK510" s="5" t="str">
        <f t="shared" ca="1" si="7"/>
        <v>within range</v>
      </c>
    </row>
    <row r="511" spans="1:37">
      <c r="A511" s="32" t="s">
        <v>2591</v>
      </c>
      <c r="B511" s="32" t="s">
        <v>5333</v>
      </c>
      <c r="C511" s="32" t="s">
        <v>5345</v>
      </c>
      <c r="D511" s="32" t="s">
        <v>3811</v>
      </c>
      <c r="E511" s="34" t="s">
        <v>3538</v>
      </c>
      <c r="F511" s="32" t="s">
        <v>3811</v>
      </c>
      <c r="G511" s="34" t="s">
        <v>3823</v>
      </c>
      <c r="H511" s="7" t="s">
        <v>6084</v>
      </c>
      <c r="I511" s="32" t="s">
        <v>3811</v>
      </c>
      <c r="J511" s="34" t="s">
        <v>3811</v>
      </c>
      <c r="K511" s="7" t="s">
        <v>3811</v>
      </c>
      <c r="L511" s="7" t="s">
        <v>6416</v>
      </c>
      <c r="M511" s="34" t="s">
        <v>3538</v>
      </c>
      <c r="N511" s="32" t="s">
        <v>3539</v>
      </c>
      <c r="O511" s="36">
        <v>3.76</v>
      </c>
      <c r="P511" s="32" t="s">
        <v>3811</v>
      </c>
      <c r="Q511" s="5" t="s">
        <v>3813</v>
      </c>
      <c r="R511" s="5" t="s">
        <v>5333</v>
      </c>
      <c r="S511" s="6">
        <v>0</v>
      </c>
      <c r="T511" s="6">
        <v>0</v>
      </c>
      <c r="U511" s="6">
        <v>0</v>
      </c>
      <c r="V511" s="7">
        <v>44949</v>
      </c>
      <c r="W511" s="7" t="s">
        <v>3811</v>
      </c>
      <c r="X511" s="7">
        <v>45085</v>
      </c>
      <c r="Y511" s="5" t="s">
        <v>4050</v>
      </c>
      <c r="Z511" s="5" t="s">
        <v>3811</v>
      </c>
      <c r="AA511" s="6">
        <v>0</v>
      </c>
      <c r="AB511" s="7" t="s">
        <v>5404</v>
      </c>
      <c r="AC511" s="7" t="str">
        <f>A511&amp;COUNTIF($A$2:A511,A511)</f>
        <v>110SB316-62001</v>
      </c>
      <c r="AD511" s="7">
        <v>44830</v>
      </c>
      <c r="AE511" s="7">
        <v>44949</v>
      </c>
      <c r="AF511" s="7">
        <v>44956</v>
      </c>
      <c r="AG511" s="5">
        <v>70</v>
      </c>
      <c r="AH511" s="5">
        <v>7</v>
      </c>
      <c r="AI511" s="5">
        <v>14</v>
      </c>
      <c r="AJ511" s="5">
        <v>1000</v>
      </c>
      <c r="AK511" s="5" t="str">
        <f t="shared" ca="1" si="7"/>
        <v>within range</v>
      </c>
    </row>
    <row r="512" spans="1:37">
      <c r="A512" s="32" t="s">
        <v>2605</v>
      </c>
      <c r="B512" s="32" t="s">
        <v>6430</v>
      </c>
      <c r="C512" s="32" t="s">
        <v>653</v>
      </c>
      <c r="D512" s="32" t="s">
        <v>3811</v>
      </c>
      <c r="E512" s="34" t="s">
        <v>3538</v>
      </c>
      <c r="F512" s="32" t="s">
        <v>3811</v>
      </c>
      <c r="G512" s="34" t="s">
        <v>3580</v>
      </c>
      <c r="H512" s="7" t="s">
        <v>3853</v>
      </c>
      <c r="I512" s="32" t="s">
        <v>3811</v>
      </c>
      <c r="J512" s="34" t="s">
        <v>3811</v>
      </c>
      <c r="K512" s="7" t="s">
        <v>3811</v>
      </c>
      <c r="L512" s="7" t="s">
        <v>6462</v>
      </c>
      <c r="M512" s="34" t="s">
        <v>7710</v>
      </c>
      <c r="N512" s="32" t="s">
        <v>3539</v>
      </c>
      <c r="O512" s="36">
        <v>4.43</v>
      </c>
      <c r="P512" s="32" t="s">
        <v>3811</v>
      </c>
      <c r="Q512" s="5" t="s">
        <v>3813</v>
      </c>
      <c r="R512" s="5" t="s">
        <v>6430</v>
      </c>
      <c r="S512" s="6">
        <v>0</v>
      </c>
      <c r="T512" s="6">
        <v>-25</v>
      </c>
      <c r="U512" s="6">
        <v>0</v>
      </c>
      <c r="V512" s="7">
        <v>44914</v>
      </c>
      <c r="W512" s="7" t="s">
        <v>3811</v>
      </c>
      <c r="X512" s="7">
        <v>45050</v>
      </c>
      <c r="Y512" s="5" t="s">
        <v>4050</v>
      </c>
      <c r="Z512" s="5" t="s">
        <v>3811</v>
      </c>
      <c r="AA512" s="6">
        <v>-25</v>
      </c>
      <c r="AB512" s="7" t="s">
        <v>6463</v>
      </c>
      <c r="AC512" s="7" t="str">
        <f>A512&amp;COUNTIF($A$2:A512,A512)</f>
        <v>110SE601-50001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2000</v>
      </c>
      <c r="AK512" s="5" t="str">
        <f t="shared" ca="1" si="7"/>
        <v>Past Due</v>
      </c>
    </row>
    <row r="513" spans="1:37">
      <c r="A513" s="32" t="s">
        <v>2608</v>
      </c>
      <c r="B513" s="32" t="s">
        <v>6430</v>
      </c>
      <c r="C513" s="32" t="s">
        <v>653</v>
      </c>
      <c r="D513" s="32" t="s">
        <v>3811</v>
      </c>
      <c r="E513" s="34" t="s">
        <v>3538</v>
      </c>
      <c r="F513" s="32" t="s">
        <v>3811</v>
      </c>
      <c r="G513" s="34" t="s">
        <v>3824</v>
      </c>
      <c r="H513" s="7" t="s">
        <v>3853</v>
      </c>
      <c r="I513" s="32" t="s">
        <v>3811</v>
      </c>
      <c r="J513" s="34" t="s">
        <v>3811</v>
      </c>
      <c r="K513" s="7" t="s">
        <v>3811</v>
      </c>
      <c r="L513" s="7" t="s">
        <v>6462</v>
      </c>
      <c r="M513" s="34" t="s">
        <v>7711</v>
      </c>
      <c r="N513" s="32" t="s">
        <v>3539</v>
      </c>
      <c r="O513" s="36">
        <v>4.43</v>
      </c>
      <c r="P513" s="32" t="s">
        <v>3811</v>
      </c>
      <c r="Q513" s="5" t="s">
        <v>3813</v>
      </c>
      <c r="R513" s="5" t="s">
        <v>6430</v>
      </c>
      <c r="S513" s="6">
        <v>0</v>
      </c>
      <c r="T513" s="6">
        <v>-275</v>
      </c>
      <c r="U513" s="6">
        <v>0</v>
      </c>
      <c r="V513" s="7">
        <v>44914</v>
      </c>
      <c r="W513" s="7" t="s">
        <v>3811</v>
      </c>
      <c r="X513" s="7">
        <v>45050</v>
      </c>
      <c r="Y513" s="5" t="s">
        <v>4050</v>
      </c>
      <c r="Z513" s="5" t="s">
        <v>3811</v>
      </c>
      <c r="AA513" s="6">
        <v>-275</v>
      </c>
      <c r="AB513" s="7" t="s">
        <v>6464</v>
      </c>
      <c r="AC513" s="7" t="str">
        <f>A513&amp;COUNTIF($A$2:A513,A513)</f>
        <v>110SE601-62002</v>
      </c>
      <c r="AD513" s="7">
        <v>44881</v>
      </c>
      <c r="AE513" s="7">
        <v>44914</v>
      </c>
      <c r="AF513" s="7">
        <v>44921</v>
      </c>
      <c r="AG513" s="5">
        <v>70</v>
      </c>
      <c r="AH513" s="5">
        <v>7</v>
      </c>
      <c r="AI513" s="5">
        <v>14</v>
      </c>
      <c r="AJ513" s="5">
        <v>1500</v>
      </c>
      <c r="AK513" s="5" t="str">
        <f t="shared" ca="1" si="7"/>
        <v>Past Due</v>
      </c>
    </row>
    <row r="514" spans="1:37">
      <c r="A514" s="32" t="s">
        <v>2717</v>
      </c>
      <c r="B514" s="32" t="s">
        <v>6128</v>
      </c>
      <c r="C514" s="32" t="s">
        <v>6129</v>
      </c>
      <c r="D514" s="32" t="s">
        <v>3811</v>
      </c>
      <c r="E514" s="34" t="s">
        <v>3811</v>
      </c>
      <c r="F514" s="32" t="s">
        <v>3933</v>
      </c>
      <c r="G514" s="34">
        <v>1700</v>
      </c>
      <c r="H514" s="7" t="s">
        <v>3874</v>
      </c>
      <c r="I514" s="32" t="s">
        <v>3537</v>
      </c>
      <c r="J514" s="34">
        <v>1807.7905484</v>
      </c>
      <c r="K514" s="7" t="s">
        <v>3811</v>
      </c>
      <c r="L514" s="7" t="s">
        <v>6470</v>
      </c>
      <c r="M514" s="34" t="s">
        <v>3811</v>
      </c>
      <c r="N514" s="32" t="s">
        <v>3543</v>
      </c>
      <c r="O514" s="36">
        <v>4.57</v>
      </c>
      <c r="Q514" s="5" t="s">
        <v>3927</v>
      </c>
      <c r="R514" s="5" t="s">
        <v>6128</v>
      </c>
      <c r="S514" s="6">
        <v>0</v>
      </c>
      <c r="T514" s="6">
        <v>0</v>
      </c>
      <c r="U514" s="6">
        <v>1808</v>
      </c>
      <c r="V514" s="7">
        <v>44907</v>
      </c>
      <c r="W514" s="7" t="s">
        <v>3811</v>
      </c>
      <c r="X514" s="7">
        <v>44982</v>
      </c>
      <c r="Y514" s="5" t="s">
        <v>4050</v>
      </c>
      <c r="Z514" s="5" t="s">
        <v>3811</v>
      </c>
      <c r="AA514" s="6">
        <v>0</v>
      </c>
      <c r="AB514" s="7" t="s">
        <v>6130</v>
      </c>
      <c r="AC514" s="7" t="str">
        <f>A514&amp;COUNTIF($A$2:A514,A514)</f>
        <v>110ST031-50001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1700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2720</v>
      </c>
      <c r="B515" s="32" t="s">
        <v>6128</v>
      </c>
      <c r="C515" s="32" t="s">
        <v>6129</v>
      </c>
      <c r="D515" s="32" t="s">
        <v>3811</v>
      </c>
      <c r="E515" s="34" t="s">
        <v>3811</v>
      </c>
      <c r="F515" s="32" t="s">
        <v>3933</v>
      </c>
      <c r="G515" s="34">
        <v>500</v>
      </c>
      <c r="H515" s="7" t="s">
        <v>3874</v>
      </c>
      <c r="I515" s="32" t="s">
        <v>3537</v>
      </c>
      <c r="J515" s="34">
        <v>582.02037168000004</v>
      </c>
      <c r="K515" s="7" t="s">
        <v>3811</v>
      </c>
      <c r="L515" s="7" t="s">
        <v>6470</v>
      </c>
      <c r="M515" s="34" t="s">
        <v>3811</v>
      </c>
      <c r="N515" s="32" t="s">
        <v>3543</v>
      </c>
      <c r="O515" s="36">
        <v>4.57</v>
      </c>
      <c r="Q515" s="5" t="s">
        <v>3927</v>
      </c>
      <c r="R515" s="5" t="s">
        <v>6128</v>
      </c>
      <c r="S515" s="6">
        <v>0</v>
      </c>
      <c r="T515" s="6">
        <v>0</v>
      </c>
      <c r="U515" s="6">
        <v>582</v>
      </c>
      <c r="V515" s="7">
        <v>44907</v>
      </c>
      <c r="W515" s="7" t="s">
        <v>3811</v>
      </c>
      <c r="X515" s="7">
        <v>44982</v>
      </c>
      <c r="Y515" s="5" t="s">
        <v>4050</v>
      </c>
      <c r="Z515" s="5" t="s">
        <v>3811</v>
      </c>
      <c r="AA515" s="6">
        <v>0</v>
      </c>
      <c r="AB515" s="7" t="s">
        <v>6131</v>
      </c>
      <c r="AC515" s="7" t="str">
        <f>A515&amp;COUNTIF($A$2:A515,A515)</f>
        <v>110ST031-62001</v>
      </c>
      <c r="AD515" s="7">
        <v>44861</v>
      </c>
      <c r="AE515" s="7">
        <v>44907</v>
      </c>
      <c r="AF515" s="7">
        <v>44970</v>
      </c>
      <c r="AG515" s="5">
        <v>147</v>
      </c>
      <c r="AH515" s="5">
        <v>63</v>
      </c>
      <c r="AI515" s="5">
        <v>14</v>
      </c>
      <c r="AJ515" s="5">
        <v>500</v>
      </c>
      <c r="AK515" s="5" t="str">
        <f t="shared" ca="1" si="8"/>
        <v>run complete</v>
      </c>
    </row>
    <row r="516" spans="1:37">
      <c r="A516" s="32" t="s">
        <v>2768</v>
      </c>
      <c r="B516" s="32" t="s">
        <v>7611</v>
      </c>
      <c r="C516" s="32" t="s">
        <v>3892</v>
      </c>
      <c r="D516" s="32" t="s">
        <v>3811</v>
      </c>
      <c r="E516" s="34" t="s">
        <v>3538</v>
      </c>
      <c r="F516" s="32" t="s">
        <v>3811</v>
      </c>
      <c r="G516" s="34" t="s">
        <v>3593</v>
      </c>
      <c r="H516" s="7" t="s">
        <v>6423</v>
      </c>
      <c r="I516" s="32" t="s">
        <v>3811</v>
      </c>
      <c r="J516" s="34" t="s">
        <v>3811</v>
      </c>
      <c r="K516" s="7" t="s">
        <v>3811</v>
      </c>
      <c r="L516" s="7" t="s">
        <v>7643</v>
      </c>
      <c r="M516" s="34" t="s">
        <v>3538</v>
      </c>
      <c r="N516" s="32" t="s">
        <v>3539</v>
      </c>
      <c r="O516" s="36">
        <v>4.99</v>
      </c>
      <c r="P516" s="32" t="s">
        <v>3811</v>
      </c>
      <c r="Q516" s="5" t="s">
        <v>3813</v>
      </c>
      <c r="R516" s="5" t="s">
        <v>7611</v>
      </c>
      <c r="S516" s="6">
        <v>0</v>
      </c>
      <c r="T516" s="6">
        <v>0</v>
      </c>
      <c r="U516" s="6">
        <v>0</v>
      </c>
      <c r="V516" s="7">
        <v>44977</v>
      </c>
      <c r="W516" s="7" t="s">
        <v>3811</v>
      </c>
      <c r="X516" s="7">
        <v>44971</v>
      </c>
      <c r="Y516" s="5" t="s">
        <v>4050</v>
      </c>
      <c r="Z516" s="5" t="s">
        <v>3811</v>
      </c>
      <c r="AA516" s="6">
        <v>0</v>
      </c>
      <c r="AB516" s="7" t="s">
        <v>7644</v>
      </c>
      <c r="AC516" s="7" t="str">
        <f>A516&amp;COUNTIF($A$2:A516,A516)</f>
        <v>110SV355-50001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500</v>
      </c>
      <c r="AK516" s="5" t="str">
        <f t="shared" ca="1" si="8"/>
        <v>within range</v>
      </c>
    </row>
    <row r="517" spans="1:37">
      <c r="A517" s="32" t="s">
        <v>2770</v>
      </c>
      <c r="B517" s="32" t="s">
        <v>7611</v>
      </c>
      <c r="C517" s="32" t="s">
        <v>3892</v>
      </c>
      <c r="D517" s="32" t="s">
        <v>3811</v>
      </c>
      <c r="E517" s="34" t="s">
        <v>3538</v>
      </c>
      <c r="F517" s="32" t="s">
        <v>3811</v>
      </c>
      <c r="G517" s="34" t="s">
        <v>3555</v>
      </c>
      <c r="H517" s="7" t="s">
        <v>6423</v>
      </c>
      <c r="I517" s="32" t="s">
        <v>3811</v>
      </c>
      <c r="J517" s="34" t="s">
        <v>3811</v>
      </c>
      <c r="K517" s="7" t="s">
        <v>3811</v>
      </c>
      <c r="L517" s="7" t="s">
        <v>7643</v>
      </c>
      <c r="M517" s="34" t="s">
        <v>3538</v>
      </c>
      <c r="N517" s="32" t="s">
        <v>3539</v>
      </c>
      <c r="O517" s="36">
        <v>4.99</v>
      </c>
      <c r="P517" s="32" t="s">
        <v>3811</v>
      </c>
      <c r="Q517" s="5" t="s">
        <v>3813</v>
      </c>
      <c r="R517" s="5" t="s">
        <v>7611</v>
      </c>
      <c r="S517" s="6">
        <v>0</v>
      </c>
      <c r="T517" s="6">
        <v>0</v>
      </c>
      <c r="U517" s="6">
        <v>0</v>
      </c>
      <c r="V517" s="7">
        <v>44977</v>
      </c>
      <c r="W517" s="7" t="s">
        <v>3811</v>
      </c>
      <c r="X517" s="7">
        <v>44971</v>
      </c>
      <c r="Y517" s="5" t="s">
        <v>4050</v>
      </c>
      <c r="Z517" s="5" t="s">
        <v>3811</v>
      </c>
      <c r="AA517" s="6">
        <v>0</v>
      </c>
      <c r="AB517" s="7" t="s">
        <v>7645</v>
      </c>
      <c r="AC517" s="7" t="str">
        <f>A517&amp;COUNTIF($A$2:A517,A517)</f>
        <v>110SV355-62002</v>
      </c>
      <c r="AD517" s="7">
        <v>44908</v>
      </c>
      <c r="AE517" s="7">
        <v>44977</v>
      </c>
      <c r="AF517" s="7">
        <v>44984</v>
      </c>
      <c r="AG517" s="5">
        <v>70</v>
      </c>
      <c r="AH517" s="5">
        <v>7</v>
      </c>
      <c r="AI517" s="5">
        <v>14</v>
      </c>
      <c r="AJ517" s="5">
        <v>3000</v>
      </c>
      <c r="AK517" s="5" t="str">
        <f t="shared" ca="1" si="8"/>
        <v>within range</v>
      </c>
    </row>
    <row r="518" spans="1:37">
      <c r="A518" s="32" t="s">
        <v>2775</v>
      </c>
      <c r="B518" s="32">
        <v>7162</v>
      </c>
      <c r="C518" s="32" t="s">
        <v>3643</v>
      </c>
      <c r="E518" s="34" t="s">
        <v>3538</v>
      </c>
      <c r="G518" s="34" t="s">
        <v>3577</v>
      </c>
      <c r="H518" s="7" t="s">
        <v>5950</v>
      </c>
      <c r="J518" s="34" t="s">
        <v>3538</v>
      </c>
      <c r="N518" s="32" t="s">
        <v>3539</v>
      </c>
      <c r="O518" s="36" t="s">
        <v>3644</v>
      </c>
      <c r="Q518" s="5" t="s">
        <v>5493</v>
      </c>
      <c r="R518" s="5" t="s">
        <v>6132</v>
      </c>
      <c r="S518" s="6">
        <v>0</v>
      </c>
      <c r="T518" s="6">
        <v>0</v>
      </c>
      <c r="U518" s="6">
        <v>0</v>
      </c>
      <c r="V518" s="7">
        <v>45029</v>
      </c>
      <c r="W518" s="7" t="s">
        <v>3811</v>
      </c>
      <c r="X518" s="7" t="s">
        <v>3811</v>
      </c>
      <c r="Y518" s="5" t="s">
        <v>4050</v>
      </c>
      <c r="Z518" s="5" t="s">
        <v>3811</v>
      </c>
      <c r="AA518" s="6">
        <v>0</v>
      </c>
      <c r="AB518" s="7" t="s">
        <v>6133</v>
      </c>
      <c r="AC518" s="7" t="str">
        <f>A518&amp;COUNTIF($A$2:A518,A518)</f>
        <v>110SV741-50001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t="shared" ca="1" si="8"/>
        <v>within range</v>
      </c>
    </row>
    <row r="519" spans="1:37">
      <c r="A519" s="32" t="s">
        <v>2777</v>
      </c>
      <c r="B519" s="32">
        <v>7162</v>
      </c>
      <c r="C519" s="32" t="s">
        <v>3643</v>
      </c>
      <c r="E519" s="34" t="s">
        <v>3538</v>
      </c>
      <c r="G519" s="34" t="s">
        <v>3577</v>
      </c>
      <c r="H519" s="7" t="s">
        <v>5950</v>
      </c>
      <c r="J519" s="34" t="s">
        <v>3538</v>
      </c>
      <c r="N519" s="32" t="s">
        <v>3539</v>
      </c>
      <c r="O519" s="36" t="s">
        <v>3645</v>
      </c>
      <c r="Q519" s="5" t="s">
        <v>5493</v>
      </c>
      <c r="R519" s="5" t="s">
        <v>6132</v>
      </c>
      <c r="S519" s="6">
        <v>0</v>
      </c>
      <c r="T519" s="6">
        <v>0</v>
      </c>
      <c r="U519" s="6">
        <v>0</v>
      </c>
      <c r="V519" s="7">
        <v>45029</v>
      </c>
      <c r="W519" s="7" t="s">
        <v>3811</v>
      </c>
      <c r="X519" s="7" t="s">
        <v>3811</v>
      </c>
      <c r="Y519" s="5" t="s">
        <v>4050</v>
      </c>
      <c r="Z519" s="5" t="s">
        <v>3811</v>
      </c>
      <c r="AA519" s="6">
        <v>0</v>
      </c>
      <c r="AB519" s="7" t="s">
        <v>6134</v>
      </c>
      <c r="AC519" s="7" t="str">
        <f>A519&amp;COUNTIF($A$2:A519,A519)</f>
        <v>110SV741-62001</v>
      </c>
      <c r="AD519" s="7">
        <v>44844</v>
      </c>
      <c r="AE519" s="7">
        <v>45029</v>
      </c>
      <c r="AF519" s="7">
        <v>45085</v>
      </c>
      <c r="AG519" s="5">
        <v>91</v>
      </c>
      <c r="AH519" s="5">
        <v>56</v>
      </c>
      <c r="AI519" s="5">
        <v>14</v>
      </c>
      <c r="AJ519" s="5">
        <v>1100</v>
      </c>
      <c r="AK519" s="5" t="str">
        <f t="shared" ca="1" si="8"/>
        <v>within range</v>
      </c>
    </row>
    <row r="520" spans="1:37">
      <c r="A520" s="32" t="s">
        <v>2795</v>
      </c>
      <c r="B520" s="32" t="s">
        <v>7646</v>
      </c>
      <c r="C520" s="32" t="s">
        <v>3895</v>
      </c>
      <c r="D520" s="32" t="s">
        <v>3811</v>
      </c>
      <c r="E520" s="34" t="s">
        <v>3538</v>
      </c>
      <c r="F520" s="32" t="s">
        <v>3811</v>
      </c>
      <c r="G520" s="34" t="s">
        <v>3845</v>
      </c>
      <c r="H520" s="7" t="s">
        <v>6423</v>
      </c>
      <c r="I520" s="32" t="s">
        <v>3811</v>
      </c>
      <c r="J520" s="34" t="s">
        <v>3811</v>
      </c>
      <c r="K520" s="7" t="s">
        <v>3811</v>
      </c>
      <c r="L520" s="7" t="s">
        <v>7647</v>
      </c>
      <c r="M520" s="34" t="s">
        <v>3538</v>
      </c>
      <c r="N520" s="32" t="s">
        <v>3539</v>
      </c>
      <c r="O520" s="36">
        <v>3.28</v>
      </c>
      <c r="P520" s="32" t="s">
        <v>3811</v>
      </c>
      <c r="Q520" s="5" t="s">
        <v>3813</v>
      </c>
      <c r="R520" s="5" t="s">
        <v>7646</v>
      </c>
      <c r="S520" s="6">
        <v>0</v>
      </c>
      <c r="T520" s="6">
        <v>0</v>
      </c>
      <c r="U520" s="6">
        <v>0</v>
      </c>
      <c r="V520" s="7">
        <v>44977</v>
      </c>
      <c r="W520" s="7" t="s">
        <v>3811</v>
      </c>
      <c r="X520" s="7">
        <v>45113</v>
      </c>
      <c r="Y520" s="5" t="s">
        <v>4050</v>
      </c>
      <c r="Z520" s="5" t="s">
        <v>3811</v>
      </c>
      <c r="AA520" s="6">
        <v>0</v>
      </c>
      <c r="AB520" s="7" t="s">
        <v>7648</v>
      </c>
      <c r="AC520" s="7" t="str">
        <f>A520&amp;COUNTIF($A$2:A520,A520)</f>
        <v>110SW727-50001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7000</v>
      </c>
      <c r="AK520" s="5" t="str">
        <f t="shared" ca="1" si="8"/>
        <v>within range</v>
      </c>
    </row>
    <row r="521" spans="1:37">
      <c r="A521" s="32" t="s">
        <v>2798</v>
      </c>
      <c r="B521" s="32" t="s">
        <v>7646</v>
      </c>
      <c r="C521" s="32" t="s">
        <v>3895</v>
      </c>
      <c r="D521" s="32" t="s">
        <v>3811</v>
      </c>
      <c r="E521" s="34" t="s">
        <v>3538</v>
      </c>
      <c r="F521" s="32" t="s">
        <v>3811</v>
      </c>
      <c r="G521" s="34" t="s">
        <v>3555</v>
      </c>
      <c r="H521" s="7" t="s">
        <v>6423</v>
      </c>
      <c r="I521" s="32" t="s">
        <v>3811</v>
      </c>
      <c r="J521" s="34" t="s">
        <v>3811</v>
      </c>
      <c r="K521" s="7" t="s">
        <v>3811</v>
      </c>
      <c r="L521" s="7" t="s">
        <v>7647</v>
      </c>
      <c r="M521" s="34" t="s">
        <v>3538</v>
      </c>
      <c r="N521" s="32" t="s">
        <v>3539</v>
      </c>
      <c r="O521" s="36">
        <v>3.28</v>
      </c>
      <c r="P521" s="32" t="s">
        <v>3811</v>
      </c>
      <c r="Q521" s="5" t="s">
        <v>3813</v>
      </c>
      <c r="R521" s="5" t="s">
        <v>7646</v>
      </c>
      <c r="S521" s="6">
        <v>0</v>
      </c>
      <c r="T521" s="6">
        <v>0</v>
      </c>
      <c r="U521" s="6">
        <v>0</v>
      </c>
      <c r="V521" s="7">
        <v>44977</v>
      </c>
      <c r="W521" s="7" t="s">
        <v>3811</v>
      </c>
      <c r="X521" s="7">
        <v>45113</v>
      </c>
      <c r="Y521" s="5" t="s">
        <v>4050</v>
      </c>
      <c r="Z521" s="5" t="s">
        <v>3811</v>
      </c>
      <c r="AA521" s="6">
        <v>0</v>
      </c>
      <c r="AB521" s="7" t="s">
        <v>7649</v>
      </c>
      <c r="AC521" s="7" t="str">
        <f>A521&amp;COUNTIF($A$2:A521,A521)</f>
        <v>110SW727-62001</v>
      </c>
      <c r="AD521" s="7">
        <v>44910</v>
      </c>
      <c r="AE521" s="7">
        <v>44977</v>
      </c>
      <c r="AF521" s="7">
        <v>44984</v>
      </c>
      <c r="AG521" s="5">
        <v>70</v>
      </c>
      <c r="AH521" s="5">
        <v>7</v>
      </c>
      <c r="AI521" s="5">
        <v>14</v>
      </c>
      <c r="AJ521" s="5">
        <v>3000</v>
      </c>
      <c r="AK521" s="5" t="str">
        <f t="shared" ca="1" si="8"/>
        <v>within range</v>
      </c>
    </row>
    <row r="522" spans="1:37">
      <c r="A522" s="32" t="s">
        <v>2822</v>
      </c>
      <c r="B522" s="32" t="s">
        <v>7713</v>
      </c>
      <c r="C522" s="32" t="s">
        <v>2823</v>
      </c>
      <c r="D522" s="32" t="s">
        <v>3811</v>
      </c>
      <c r="E522" s="34" t="s">
        <v>3538</v>
      </c>
      <c r="F522" s="32" t="s">
        <v>3811</v>
      </c>
      <c r="G522" s="34" t="s">
        <v>3818</v>
      </c>
      <c r="H522" s="7" t="s">
        <v>7714</v>
      </c>
      <c r="I522" s="32" t="s">
        <v>3811</v>
      </c>
      <c r="J522" s="34" t="s">
        <v>3811</v>
      </c>
      <c r="K522" s="7" t="s">
        <v>3811</v>
      </c>
      <c r="L522" s="7" t="s">
        <v>7715</v>
      </c>
      <c r="M522" s="34" t="s">
        <v>3538</v>
      </c>
      <c r="N522" s="32" t="s">
        <v>3539</v>
      </c>
      <c r="O522" s="36">
        <v>3.17</v>
      </c>
      <c r="P522" s="32" t="s">
        <v>3811</v>
      </c>
      <c r="Q522" s="5" t="s">
        <v>3813</v>
      </c>
      <c r="R522" s="5" t="s">
        <v>7713</v>
      </c>
      <c r="S522" s="6">
        <v>0</v>
      </c>
      <c r="T522" s="6">
        <v>0</v>
      </c>
      <c r="U522" s="6">
        <v>0</v>
      </c>
      <c r="V522" s="7">
        <v>45040</v>
      </c>
      <c r="W522" s="7" t="s">
        <v>3811</v>
      </c>
      <c r="X522" s="7">
        <v>45176</v>
      </c>
      <c r="Y522" s="5" t="s">
        <v>4050</v>
      </c>
      <c r="Z522" s="5" t="s">
        <v>3811</v>
      </c>
      <c r="AA522" s="6">
        <v>0</v>
      </c>
      <c r="AB522" s="7" t="s">
        <v>7716</v>
      </c>
      <c r="AC522" s="7" t="str">
        <f>A522&amp;COUNTIF($A$2:A522,A522)</f>
        <v>110SW775-62002</v>
      </c>
      <c r="AD522" s="7">
        <v>44916</v>
      </c>
      <c r="AE522" s="7">
        <v>45040</v>
      </c>
      <c r="AF522" s="7">
        <v>45047</v>
      </c>
      <c r="AG522" s="5">
        <v>70</v>
      </c>
      <c r="AH522" s="5">
        <v>7</v>
      </c>
      <c r="AI522" s="5">
        <v>14</v>
      </c>
      <c r="AJ522" s="5">
        <v>20000</v>
      </c>
      <c r="AK522" s="5" t="str">
        <f t="shared" ca="1" si="8"/>
        <v>within range</v>
      </c>
    </row>
    <row r="523" spans="1:37">
      <c r="A523" s="32" t="s">
        <v>2836</v>
      </c>
      <c r="B523" s="32">
        <v>6885</v>
      </c>
      <c r="C523" s="32" t="s">
        <v>3680</v>
      </c>
      <c r="F523" s="32" t="s">
        <v>3673</v>
      </c>
      <c r="G523" s="34">
        <v>1000</v>
      </c>
      <c r="H523" s="7">
        <v>44876</v>
      </c>
      <c r="I523" s="32" t="s">
        <v>6051</v>
      </c>
      <c r="J523" s="34">
        <v>961</v>
      </c>
      <c r="K523" s="7">
        <v>44941</v>
      </c>
      <c r="N523" s="32">
        <v>3</v>
      </c>
      <c r="O523" s="36">
        <v>6.86</v>
      </c>
      <c r="Q523" s="5" t="s">
        <v>3674</v>
      </c>
      <c r="R523" s="5" t="s">
        <v>4205</v>
      </c>
      <c r="S523" s="6">
        <v>0</v>
      </c>
      <c r="T523" s="6">
        <v>0</v>
      </c>
      <c r="U523" s="6">
        <v>961</v>
      </c>
      <c r="V523" s="7">
        <v>44876</v>
      </c>
      <c r="W523" s="7">
        <v>44941</v>
      </c>
      <c r="X523" s="7" t="s">
        <v>3811</v>
      </c>
      <c r="Y523" s="5" t="s">
        <v>4050</v>
      </c>
      <c r="Z523" s="5" t="s">
        <v>3811</v>
      </c>
      <c r="AA523" s="6">
        <v>0</v>
      </c>
      <c r="AB523" s="7" t="s">
        <v>4429</v>
      </c>
      <c r="AC523" s="7" t="str">
        <f>A523&amp;COUNTIF($A$2:A523,A523)</f>
        <v>110TM201-50001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1000</v>
      </c>
      <c r="AK523" s="5" t="str">
        <f t="shared" ca="1" si="8"/>
        <v>run complete</v>
      </c>
    </row>
    <row r="524" spans="1:37">
      <c r="A524" s="32" t="s">
        <v>2839</v>
      </c>
      <c r="B524" s="32">
        <v>6885</v>
      </c>
      <c r="C524" s="32" t="s">
        <v>3680</v>
      </c>
      <c r="D524" s="32" t="s">
        <v>3675</v>
      </c>
      <c r="F524" s="32" t="s">
        <v>3673</v>
      </c>
      <c r="G524" s="34">
        <v>1500</v>
      </c>
      <c r="H524" s="7">
        <v>44876</v>
      </c>
      <c r="I524" s="32" t="s">
        <v>6051</v>
      </c>
      <c r="J524" s="34">
        <v>1031</v>
      </c>
      <c r="K524" s="7">
        <v>44941</v>
      </c>
      <c r="N524" s="32">
        <v>3</v>
      </c>
      <c r="O524" s="36">
        <v>6.86</v>
      </c>
      <c r="P524" s="32" t="s">
        <v>6472</v>
      </c>
      <c r="Q524" s="5" t="s">
        <v>3674</v>
      </c>
      <c r="R524" s="5" t="s">
        <v>4205</v>
      </c>
      <c r="S524" s="6">
        <v>0</v>
      </c>
      <c r="T524" s="6">
        <v>0</v>
      </c>
      <c r="U524" s="6">
        <v>1031</v>
      </c>
      <c r="V524" s="7">
        <v>44876</v>
      </c>
      <c r="W524" s="7">
        <v>44941</v>
      </c>
      <c r="X524" s="7" t="s">
        <v>3811</v>
      </c>
      <c r="Y524" s="5" t="s">
        <v>4050</v>
      </c>
      <c r="Z524" s="5" t="s">
        <v>3811</v>
      </c>
      <c r="AA524" s="6">
        <v>0</v>
      </c>
      <c r="AB524" s="7" t="s">
        <v>4430</v>
      </c>
      <c r="AC524" s="7" t="str">
        <f>A524&amp;COUNTIF($A$2:A524,A524)</f>
        <v>110TM201-62001</v>
      </c>
      <c r="AD524" s="7">
        <v>44533</v>
      </c>
      <c r="AE524" s="7">
        <v>44941</v>
      </c>
      <c r="AF524" s="7">
        <v>44955</v>
      </c>
      <c r="AG524" s="5">
        <v>154</v>
      </c>
      <c r="AH524" s="5">
        <v>70</v>
      </c>
      <c r="AI524" s="5">
        <v>14</v>
      </c>
      <c r="AJ524" s="5">
        <v>1500</v>
      </c>
      <c r="AK524" s="5" t="str">
        <f t="shared" ca="1" si="8"/>
        <v>run complete</v>
      </c>
    </row>
    <row r="525" spans="1:37">
      <c r="A525" s="32" t="s">
        <v>3681</v>
      </c>
      <c r="B525" s="32">
        <v>7036</v>
      </c>
      <c r="C525" s="32" t="s">
        <v>3682</v>
      </c>
      <c r="F525" s="32" t="s">
        <v>3673</v>
      </c>
      <c r="G525" s="34">
        <v>500</v>
      </c>
      <c r="N525" s="32">
        <v>3</v>
      </c>
      <c r="O525" s="36">
        <v>6.86</v>
      </c>
      <c r="P525" s="32" t="s">
        <v>7651</v>
      </c>
      <c r="Q525" s="5" t="s">
        <v>3674</v>
      </c>
      <c r="R525" s="5" t="s">
        <v>4431</v>
      </c>
      <c r="S525" s="6">
        <v>0</v>
      </c>
      <c r="T525" s="6">
        <v>0</v>
      </c>
      <c r="U525" s="6">
        <v>0</v>
      </c>
      <c r="V525" s="7" t="s">
        <v>3811</v>
      </c>
      <c r="W525" s="7" t="s">
        <v>3811</v>
      </c>
      <c r="X525" s="7" t="s">
        <v>3811</v>
      </c>
      <c r="Y525" s="5" t="s">
        <v>4050</v>
      </c>
      <c r="Z525" s="5" t="s">
        <v>3811</v>
      </c>
      <c r="AA525" s="6">
        <v>0</v>
      </c>
      <c r="AB525" s="7" t="s">
        <v>4432</v>
      </c>
      <c r="AC525" s="7" t="str">
        <f>A525&amp;COUNTIF($A$2:A525,A525)</f>
        <v>110TQ201-50001</v>
      </c>
      <c r="AD525" s="7">
        <v>44718</v>
      </c>
      <c r="AE525" s="7">
        <v>44718</v>
      </c>
      <c r="AF525" s="7">
        <v>44872</v>
      </c>
      <c r="AG525" s="5">
        <v>154</v>
      </c>
      <c r="AH525" s="5">
        <v>70</v>
      </c>
      <c r="AI525" s="5">
        <v>0</v>
      </c>
      <c r="AJ525" s="5">
        <v>500</v>
      </c>
      <c r="AK525" s="5" t="str">
        <f t="shared" ca="1" si="8"/>
        <v>within range</v>
      </c>
    </row>
    <row r="526" spans="1:37">
      <c r="A526" s="32" t="s">
        <v>2844</v>
      </c>
      <c r="B526" s="32">
        <v>7036</v>
      </c>
      <c r="C526" s="32" t="s">
        <v>3682</v>
      </c>
      <c r="D526" s="32" t="s">
        <v>3675</v>
      </c>
      <c r="F526" s="32" t="s">
        <v>3673</v>
      </c>
      <c r="G526" s="34">
        <v>2000</v>
      </c>
      <c r="H526" s="7">
        <v>44863</v>
      </c>
      <c r="I526" s="32" t="s">
        <v>3670</v>
      </c>
      <c r="J526" s="34">
        <v>1990</v>
      </c>
      <c r="K526" s="7">
        <v>44931</v>
      </c>
      <c r="N526" s="32">
        <v>3</v>
      </c>
      <c r="O526" s="36">
        <v>6.86</v>
      </c>
      <c r="Q526" s="5" t="s">
        <v>3674</v>
      </c>
      <c r="R526" s="5" t="s">
        <v>4431</v>
      </c>
      <c r="S526" s="6">
        <v>0</v>
      </c>
      <c r="T526" s="6">
        <v>0</v>
      </c>
      <c r="U526" s="6">
        <v>1990</v>
      </c>
      <c r="V526" s="7">
        <v>44863</v>
      </c>
      <c r="W526" s="7">
        <v>44931</v>
      </c>
      <c r="X526" s="7" t="s">
        <v>3811</v>
      </c>
      <c r="Y526" s="5" t="s">
        <v>4050</v>
      </c>
      <c r="Z526" s="5" t="s">
        <v>3811</v>
      </c>
      <c r="AA526" s="6">
        <v>0</v>
      </c>
      <c r="AB526" s="7" t="s">
        <v>4433</v>
      </c>
      <c r="AC526" s="7" t="str">
        <f>A526&amp;COUNTIF($A$2:A526,A526)</f>
        <v>110TQ201-62001</v>
      </c>
      <c r="AD526" s="7">
        <v>44718</v>
      </c>
      <c r="AE526" s="7">
        <v>44931</v>
      </c>
      <c r="AF526" s="7">
        <v>44931</v>
      </c>
      <c r="AG526" s="5">
        <v>154</v>
      </c>
      <c r="AH526" s="5">
        <v>70</v>
      </c>
      <c r="AI526" s="5">
        <v>0</v>
      </c>
      <c r="AJ526" s="5">
        <v>2000</v>
      </c>
      <c r="AK526" s="5" t="str">
        <f t="shared" ca="1" si="8"/>
        <v>run complete</v>
      </c>
    </row>
    <row r="527" spans="1:37">
      <c r="A527" s="32" t="s">
        <v>2847</v>
      </c>
      <c r="B527" s="32">
        <v>7194</v>
      </c>
      <c r="C527" s="32" t="s">
        <v>6138</v>
      </c>
      <c r="F527" s="32" t="s">
        <v>3673</v>
      </c>
      <c r="G527" s="34">
        <v>500</v>
      </c>
      <c r="H527" s="7">
        <v>44900</v>
      </c>
      <c r="I527" s="32" t="s">
        <v>3670</v>
      </c>
      <c r="J527" s="34">
        <v>621</v>
      </c>
      <c r="K527" s="7">
        <v>44967</v>
      </c>
      <c r="M527" s="34">
        <v>121</v>
      </c>
      <c r="N527" s="32">
        <v>3</v>
      </c>
      <c r="O527" s="36">
        <v>6.86</v>
      </c>
      <c r="Q527" s="5" t="s">
        <v>3674</v>
      </c>
      <c r="R527" s="5" t="s">
        <v>6139</v>
      </c>
      <c r="S527" s="6">
        <v>0</v>
      </c>
      <c r="T527" s="6">
        <v>-121</v>
      </c>
      <c r="U527" s="6">
        <v>621</v>
      </c>
      <c r="V527" s="7">
        <v>44900</v>
      </c>
      <c r="W527" s="7">
        <v>44967</v>
      </c>
      <c r="X527" s="7" t="s">
        <v>3811</v>
      </c>
      <c r="Y527" s="5" t="s">
        <v>4050</v>
      </c>
      <c r="Z527" s="5" t="s">
        <v>3811</v>
      </c>
      <c r="AA527" s="6">
        <v>-121</v>
      </c>
      <c r="AB527" s="7" t="s">
        <v>6140</v>
      </c>
      <c r="AC527" s="7" t="str">
        <f>A527&amp;COUNTIF($A$2:A527,A527)</f>
        <v>110TQ601-50001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500</v>
      </c>
      <c r="AK527" s="5" t="str">
        <f t="shared" ca="1" si="8"/>
        <v>run complete</v>
      </c>
    </row>
    <row r="528" spans="1:37">
      <c r="A528" s="32" t="s">
        <v>2849</v>
      </c>
      <c r="B528" s="32">
        <v>7194</v>
      </c>
      <c r="C528" s="32" t="s">
        <v>6138</v>
      </c>
      <c r="D528" s="32" t="s">
        <v>3675</v>
      </c>
      <c r="F528" s="32" t="s">
        <v>3673</v>
      </c>
      <c r="G528" s="34">
        <v>2000</v>
      </c>
      <c r="H528" s="7">
        <v>44900</v>
      </c>
      <c r="I528" s="32" t="s">
        <v>3670</v>
      </c>
      <c r="J528" s="34">
        <v>2066</v>
      </c>
      <c r="K528" s="7">
        <v>44967</v>
      </c>
      <c r="M528" s="34">
        <v>66</v>
      </c>
      <c r="N528" s="32">
        <v>3</v>
      </c>
      <c r="O528" s="36">
        <v>6.86</v>
      </c>
      <c r="Q528" s="5" t="s">
        <v>3674</v>
      </c>
      <c r="R528" s="5" t="s">
        <v>6139</v>
      </c>
      <c r="S528" s="6">
        <v>0</v>
      </c>
      <c r="T528" s="6">
        <v>-66</v>
      </c>
      <c r="U528" s="6">
        <v>2066</v>
      </c>
      <c r="V528" s="7">
        <v>44900</v>
      </c>
      <c r="W528" s="7">
        <v>44967</v>
      </c>
      <c r="X528" s="7" t="s">
        <v>3811</v>
      </c>
      <c r="Y528" s="5" t="s">
        <v>4050</v>
      </c>
      <c r="Z528" s="5" t="s">
        <v>3811</v>
      </c>
      <c r="AA528" s="6">
        <v>-66</v>
      </c>
      <c r="AB528" s="7" t="s">
        <v>6141</v>
      </c>
      <c r="AC528" s="7" t="str">
        <f>A528&amp;COUNTIF($A$2:A528,A528)</f>
        <v>110TQ601-62001</v>
      </c>
      <c r="AD528" s="7">
        <v>44860</v>
      </c>
      <c r="AE528" s="7">
        <v>44967</v>
      </c>
      <c r="AF528" s="7">
        <v>44981</v>
      </c>
      <c r="AG528" s="5">
        <v>154</v>
      </c>
      <c r="AH528" s="5">
        <v>70</v>
      </c>
      <c r="AI528" s="5">
        <v>14</v>
      </c>
      <c r="AJ528" s="5">
        <v>2000</v>
      </c>
      <c r="AK528" s="5" t="str">
        <f t="shared" ca="1" si="8"/>
        <v>run complete</v>
      </c>
    </row>
    <row r="529" spans="1:37">
      <c r="A529" s="32" t="s">
        <v>2853</v>
      </c>
      <c r="B529" s="32" t="s">
        <v>4006</v>
      </c>
      <c r="C529" s="32" t="s">
        <v>4008</v>
      </c>
      <c r="D529" s="32" t="s">
        <v>3714</v>
      </c>
      <c r="E529" s="34">
        <v>0</v>
      </c>
      <c r="F529" s="32" t="s">
        <v>3714</v>
      </c>
      <c r="G529" s="34">
        <v>3000</v>
      </c>
      <c r="H529" s="7">
        <v>45021</v>
      </c>
      <c r="I529" s="32" t="s">
        <v>3811</v>
      </c>
      <c r="J529" s="34">
        <v>0</v>
      </c>
      <c r="M529" s="34">
        <v>0</v>
      </c>
      <c r="N529" s="32" t="s">
        <v>3539</v>
      </c>
      <c r="O529" s="36">
        <v>4.63</v>
      </c>
      <c r="P529" s="32" t="s">
        <v>3714</v>
      </c>
      <c r="Q529" s="5" t="s">
        <v>3938</v>
      </c>
      <c r="R529" s="5" t="s">
        <v>4006</v>
      </c>
      <c r="S529" s="6">
        <v>0</v>
      </c>
      <c r="T529" s="6">
        <v>0</v>
      </c>
      <c r="U529" s="6">
        <v>0</v>
      </c>
      <c r="V529" s="7">
        <v>45021</v>
      </c>
      <c r="W529" s="7" t="s">
        <v>3811</v>
      </c>
      <c r="X529" s="7" t="s">
        <v>3811</v>
      </c>
      <c r="Y529" s="5" t="s">
        <v>4050</v>
      </c>
      <c r="Z529" s="5" t="s">
        <v>3811</v>
      </c>
      <c r="AA529" s="6">
        <v>0</v>
      </c>
      <c r="AB529" s="7" t="s">
        <v>4434</v>
      </c>
      <c r="AC529" s="7" t="str">
        <f>A529&amp;COUNTIF($A$2:A529,A529)</f>
        <v>110VA201-62001</v>
      </c>
      <c r="AD529" s="7">
        <v>44796</v>
      </c>
      <c r="AE529" s="7">
        <v>45021</v>
      </c>
      <c r="AF529" s="7">
        <v>45035</v>
      </c>
      <c r="AG529" s="5">
        <v>196</v>
      </c>
      <c r="AH529" s="5">
        <v>14</v>
      </c>
      <c r="AI529" s="5">
        <v>14</v>
      </c>
      <c r="AJ529" s="5">
        <v>3000</v>
      </c>
      <c r="AK529" s="5" t="str">
        <f t="shared" ca="1" si="8"/>
        <v>within range</v>
      </c>
    </row>
    <row r="530" spans="1:37">
      <c r="A530" s="32" t="s">
        <v>2854</v>
      </c>
      <c r="B530" s="32" t="s">
        <v>6259</v>
      </c>
      <c r="C530" s="32" t="s">
        <v>3982</v>
      </c>
      <c r="D530" s="32" t="s">
        <v>3714</v>
      </c>
      <c r="E530" s="34">
        <v>0</v>
      </c>
      <c r="F530" s="32" t="s">
        <v>3714</v>
      </c>
      <c r="G530" s="34">
        <v>1400</v>
      </c>
      <c r="H530" s="7">
        <v>45070</v>
      </c>
      <c r="I530" s="32" t="s">
        <v>3811</v>
      </c>
      <c r="J530" s="34">
        <v>0</v>
      </c>
      <c r="M530" s="34">
        <v>0</v>
      </c>
      <c r="N530" s="32" t="s">
        <v>3539</v>
      </c>
      <c r="O530" s="36">
        <v>4.63</v>
      </c>
      <c r="P530" s="32" t="s">
        <v>3714</v>
      </c>
      <c r="Q530" s="5" t="s">
        <v>3938</v>
      </c>
      <c r="R530" s="5" t="s">
        <v>6259</v>
      </c>
      <c r="S530" s="6">
        <v>0</v>
      </c>
      <c r="T530" s="6">
        <v>0</v>
      </c>
      <c r="U530" s="6">
        <v>0</v>
      </c>
      <c r="V530" s="7">
        <v>45070</v>
      </c>
      <c r="W530" s="7" t="s">
        <v>3811</v>
      </c>
      <c r="X530" s="7" t="s">
        <v>3811</v>
      </c>
      <c r="Y530" s="5" t="s">
        <v>4050</v>
      </c>
      <c r="Z530" s="5" t="s">
        <v>3811</v>
      </c>
      <c r="AA530" s="6">
        <v>0</v>
      </c>
      <c r="AB530" s="7" t="s">
        <v>6260</v>
      </c>
      <c r="AC530" s="7" t="str">
        <f>A530&amp;COUNTIF($A$2:A530,A530)</f>
        <v>110VA202-50002</v>
      </c>
      <c r="AD530" s="7">
        <v>44879</v>
      </c>
      <c r="AE530" s="7">
        <v>45070</v>
      </c>
      <c r="AF530" s="7">
        <v>45084</v>
      </c>
      <c r="AG530" s="5">
        <v>196</v>
      </c>
      <c r="AH530" s="5">
        <v>14</v>
      </c>
      <c r="AI530" s="5">
        <v>14</v>
      </c>
      <c r="AJ530" s="5">
        <v>1400</v>
      </c>
      <c r="AK530" s="5" t="str">
        <f t="shared" ca="1" si="8"/>
        <v>within range</v>
      </c>
    </row>
    <row r="531" spans="1:37">
      <c r="A531" s="32" t="s">
        <v>2856</v>
      </c>
      <c r="B531" s="32" t="s">
        <v>6259</v>
      </c>
      <c r="C531" s="32" t="s">
        <v>3983</v>
      </c>
      <c r="D531" s="32" t="s">
        <v>3714</v>
      </c>
      <c r="E531" s="34">
        <v>0</v>
      </c>
      <c r="F531" s="32" t="s">
        <v>3714</v>
      </c>
      <c r="G531" s="34">
        <v>1600</v>
      </c>
      <c r="H531" s="7">
        <v>45071</v>
      </c>
      <c r="I531" s="32" t="s">
        <v>3811</v>
      </c>
      <c r="J531" s="34">
        <v>0</v>
      </c>
      <c r="M531" s="34">
        <v>0</v>
      </c>
      <c r="N531" s="32" t="s">
        <v>3539</v>
      </c>
      <c r="O531" s="36">
        <v>4.63</v>
      </c>
      <c r="P531" s="32" t="s">
        <v>3714</v>
      </c>
      <c r="Q531" s="5" t="s">
        <v>3938</v>
      </c>
      <c r="R531" s="5" t="s">
        <v>6259</v>
      </c>
      <c r="S531" s="6">
        <v>0</v>
      </c>
      <c r="T531" s="6">
        <v>0</v>
      </c>
      <c r="U531" s="6">
        <v>0</v>
      </c>
      <c r="V531" s="7">
        <v>45071</v>
      </c>
      <c r="W531" s="7" t="s">
        <v>3811</v>
      </c>
      <c r="X531" s="7" t="s">
        <v>3811</v>
      </c>
      <c r="Y531" s="5" t="s">
        <v>4050</v>
      </c>
      <c r="Z531" s="5" t="s">
        <v>3811</v>
      </c>
      <c r="AA531" s="6">
        <v>0</v>
      </c>
      <c r="AB531" s="7" t="s">
        <v>6261</v>
      </c>
      <c r="AC531" s="7" t="str">
        <f>A531&amp;COUNTIF($A$2:A531,A531)</f>
        <v>110VA202-62002</v>
      </c>
      <c r="AD531" s="7">
        <v>44879</v>
      </c>
      <c r="AE531" s="7">
        <v>45071</v>
      </c>
      <c r="AF531" s="7">
        <v>45085</v>
      </c>
      <c r="AG531" s="5">
        <v>196</v>
      </c>
      <c r="AH531" s="5">
        <v>14</v>
      </c>
      <c r="AI531" s="5">
        <v>14</v>
      </c>
      <c r="AJ531" s="5">
        <v>1600</v>
      </c>
      <c r="AK531" s="5" t="str">
        <f t="shared" ca="1" si="8"/>
        <v>within range</v>
      </c>
    </row>
    <row r="532" spans="1:37">
      <c r="A532" s="32" t="s">
        <v>2880</v>
      </c>
      <c r="B532" s="32" t="s">
        <v>3957</v>
      </c>
      <c r="C532" s="32" t="s">
        <v>3959</v>
      </c>
      <c r="D532" s="32" t="s">
        <v>3714</v>
      </c>
      <c r="E532" s="34">
        <v>0</v>
      </c>
      <c r="F532" s="32" t="s">
        <v>3714</v>
      </c>
      <c r="G532" s="34">
        <v>1200</v>
      </c>
      <c r="H532" s="7">
        <v>44978</v>
      </c>
      <c r="I532" s="32" t="s">
        <v>3811</v>
      </c>
      <c r="J532" s="34">
        <v>0</v>
      </c>
      <c r="M532" s="34">
        <v>0</v>
      </c>
      <c r="N532" s="32" t="s">
        <v>3539</v>
      </c>
      <c r="O532" s="36">
        <v>6.1400000000000006</v>
      </c>
      <c r="P532" s="32" t="s">
        <v>3714</v>
      </c>
      <c r="Q532" s="5" t="s">
        <v>3938</v>
      </c>
      <c r="R532" s="5" t="s">
        <v>3957</v>
      </c>
      <c r="S532" s="6">
        <v>0</v>
      </c>
      <c r="T532" s="6">
        <v>0</v>
      </c>
      <c r="U532" s="6">
        <v>0</v>
      </c>
      <c r="V532" s="7">
        <v>44978</v>
      </c>
      <c r="W532" s="7" t="s">
        <v>3811</v>
      </c>
      <c r="X532" s="7" t="s">
        <v>3811</v>
      </c>
      <c r="Y532" s="5" t="s">
        <v>4050</v>
      </c>
      <c r="Z532" s="5" t="s">
        <v>3811</v>
      </c>
      <c r="AA532" s="6">
        <v>0</v>
      </c>
      <c r="AB532" s="7" t="s">
        <v>4440</v>
      </c>
      <c r="AC532" s="7" t="str">
        <f>A532&amp;COUNTIF($A$2:A532,A532)</f>
        <v>110VS502-50001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1200</v>
      </c>
      <c r="AK532" s="5" t="str">
        <f t="shared" ca="1" si="8"/>
        <v>within range</v>
      </c>
    </row>
    <row r="533" spans="1:37">
      <c r="A533" s="32" t="s">
        <v>2883</v>
      </c>
      <c r="B533" s="32" t="s">
        <v>3957</v>
      </c>
      <c r="C533" s="32" t="s">
        <v>3960</v>
      </c>
      <c r="D533" s="32" t="s">
        <v>3714</v>
      </c>
      <c r="E533" s="34">
        <v>0</v>
      </c>
      <c r="F533" s="32" t="s">
        <v>3714</v>
      </c>
      <c r="G533" s="34">
        <v>500</v>
      </c>
      <c r="H533" s="7">
        <v>44978</v>
      </c>
      <c r="I533" s="32" t="s">
        <v>3811</v>
      </c>
      <c r="J533" s="34">
        <v>0</v>
      </c>
      <c r="M533" s="34">
        <v>0</v>
      </c>
      <c r="N533" s="32" t="s">
        <v>3539</v>
      </c>
      <c r="O533" s="36">
        <v>6.1400000000000006</v>
      </c>
      <c r="P533" s="32" t="s">
        <v>3714</v>
      </c>
      <c r="Q533" s="5" t="s">
        <v>3938</v>
      </c>
      <c r="R533" s="5" t="s">
        <v>3957</v>
      </c>
      <c r="S533" s="6">
        <v>0</v>
      </c>
      <c r="T533" s="6">
        <v>0</v>
      </c>
      <c r="U533" s="6">
        <v>0</v>
      </c>
      <c r="V533" s="7">
        <v>44978</v>
      </c>
      <c r="W533" s="7" t="s">
        <v>3811</v>
      </c>
      <c r="X533" s="7" t="s">
        <v>3811</v>
      </c>
      <c r="Y533" s="5" t="s">
        <v>4050</v>
      </c>
      <c r="Z533" s="5" t="s">
        <v>3811</v>
      </c>
      <c r="AA533" s="6">
        <v>0</v>
      </c>
      <c r="AB533" s="7" t="s">
        <v>4441</v>
      </c>
      <c r="AC533" s="7" t="str">
        <f>A533&amp;COUNTIF($A$2:A533,A533)</f>
        <v>110VS502-62001</v>
      </c>
      <c r="AD533" s="7">
        <v>44599</v>
      </c>
      <c r="AE533" s="7">
        <v>44978</v>
      </c>
      <c r="AF533" s="7">
        <v>44992</v>
      </c>
      <c r="AG533" s="5">
        <v>196</v>
      </c>
      <c r="AH533" s="5">
        <v>14</v>
      </c>
      <c r="AI533" s="5">
        <v>14</v>
      </c>
      <c r="AJ533" s="5">
        <v>500</v>
      </c>
      <c r="AK533" s="5" t="str">
        <f t="shared" ca="1" si="8"/>
        <v>within range</v>
      </c>
    </row>
    <row r="534" spans="1:37">
      <c r="A534" s="32" t="s">
        <v>2917</v>
      </c>
      <c r="B534" s="32" t="s">
        <v>3990</v>
      </c>
      <c r="C534" s="32" t="s">
        <v>3994</v>
      </c>
      <c r="D534" s="32" t="s">
        <v>3714</v>
      </c>
      <c r="E534" s="34">
        <v>0</v>
      </c>
      <c r="F534" s="32" t="s">
        <v>3714</v>
      </c>
      <c r="G534" s="34">
        <v>2500</v>
      </c>
      <c r="H534" s="7">
        <v>44938</v>
      </c>
      <c r="I534" s="32" t="s">
        <v>3811</v>
      </c>
      <c r="J534" s="34">
        <v>0</v>
      </c>
      <c r="M534" s="34">
        <v>0</v>
      </c>
      <c r="N534" s="32" t="s">
        <v>3539</v>
      </c>
      <c r="O534" s="36">
        <v>4.63</v>
      </c>
      <c r="P534" s="32" t="s">
        <v>3714</v>
      </c>
      <c r="Q534" s="5" t="s">
        <v>3938</v>
      </c>
      <c r="R534" s="5" t="s">
        <v>3990</v>
      </c>
      <c r="S534" s="6">
        <v>0</v>
      </c>
      <c r="T534" s="6">
        <v>0</v>
      </c>
      <c r="U534" s="6">
        <v>0</v>
      </c>
      <c r="V534" s="7">
        <v>44938</v>
      </c>
      <c r="W534" s="7" t="s">
        <v>3811</v>
      </c>
      <c r="X534" s="7" t="s">
        <v>3811</v>
      </c>
      <c r="Y534" s="5" t="s">
        <v>4050</v>
      </c>
      <c r="Z534" s="5" t="s">
        <v>3811</v>
      </c>
      <c r="AA534" s="6">
        <v>0</v>
      </c>
      <c r="AB534" s="7" t="s">
        <v>4444</v>
      </c>
      <c r="AC534" s="7" t="str">
        <f>A534&amp;COUNTIF($A$2:A534,A534)</f>
        <v>110WC013-50001</v>
      </c>
      <c r="AD534" s="7">
        <v>44761</v>
      </c>
      <c r="AE534" s="7">
        <v>44938</v>
      </c>
      <c r="AF534" s="7">
        <v>44952</v>
      </c>
      <c r="AG534" s="5">
        <v>196</v>
      </c>
      <c r="AH534" s="5">
        <v>14</v>
      </c>
      <c r="AI534" s="5">
        <v>14</v>
      </c>
      <c r="AJ534" s="5">
        <v>2500</v>
      </c>
      <c r="AK534" s="5" t="str">
        <f t="shared" ca="1" si="8"/>
        <v>within range</v>
      </c>
    </row>
    <row r="535" spans="1:37">
      <c r="A535" s="32" t="s">
        <v>2920</v>
      </c>
      <c r="B535" s="32" t="s">
        <v>3990</v>
      </c>
      <c r="C535" s="32" t="s">
        <v>3954</v>
      </c>
      <c r="D535" s="32" t="s">
        <v>3714</v>
      </c>
      <c r="E535" s="34">
        <v>0</v>
      </c>
      <c r="F535" s="32" t="s">
        <v>3714</v>
      </c>
      <c r="G535" s="34">
        <v>500</v>
      </c>
      <c r="H535" s="7">
        <v>44939</v>
      </c>
      <c r="I535" s="32" t="s">
        <v>3811</v>
      </c>
      <c r="J535" s="34">
        <v>0</v>
      </c>
      <c r="M535" s="34">
        <v>0</v>
      </c>
      <c r="N535" s="32" t="s">
        <v>3539</v>
      </c>
      <c r="O535" s="36">
        <v>4.63</v>
      </c>
      <c r="P535" s="32" t="s">
        <v>3714</v>
      </c>
      <c r="Q535" s="5" t="s">
        <v>3938</v>
      </c>
      <c r="R535" s="5" t="s">
        <v>3990</v>
      </c>
      <c r="S535" s="6">
        <v>0</v>
      </c>
      <c r="T535" s="6">
        <v>0</v>
      </c>
      <c r="U535" s="6">
        <v>0</v>
      </c>
      <c r="V535" s="7">
        <v>44939</v>
      </c>
      <c r="W535" s="7" t="s">
        <v>3811</v>
      </c>
      <c r="X535" s="7" t="s">
        <v>3811</v>
      </c>
      <c r="Y535" s="5" t="s">
        <v>4050</v>
      </c>
      <c r="Z535" s="5" t="s">
        <v>3811</v>
      </c>
      <c r="AA535" s="6">
        <v>0</v>
      </c>
      <c r="AB535" s="7" t="s">
        <v>4445</v>
      </c>
      <c r="AC535" s="7" t="str">
        <f>A535&amp;COUNTIF($A$2:A535,A535)</f>
        <v>110WC013-62001</v>
      </c>
      <c r="AD535" s="7">
        <v>44761</v>
      </c>
      <c r="AE535" s="7">
        <v>44939</v>
      </c>
      <c r="AF535" s="7">
        <v>44953</v>
      </c>
      <c r="AG535" s="5">
        <v>196</v>
      </c>
      <c r="AH535" s="5">
        <v>14</v>
      </c>
      <c r="AI535" s="5">
        <v>14</v>
      </c>
      <c r="AJ535" s="5">
        <v>500</v>
      </c>
      <c r="AK535" s="5" t="str">
        <f t="shared" ca="1" si="8"/>
        <v>within range</v>
      </c>
    </row>
    <row r="536" spans="1:37">
      <c r="A536" s="32" t="s">
        <v>2926</v>
      </c>
      <c r="B536" s="32" t="s">
        <v>3990</v>
      </c>
      <c r="C536" s="32" t="s">
        <v>3995</v>
      </c>
      <c r="D536" s="32" t="s">
        <v>3675</v>
      </c>
      <c r="E536" s="34">
        <v>0</v>
      </c>
      <c r="F536" s="32" t="s">
        <v>3714</v>
      </c>
      <c r="G536" s="34">
        <v>3000</v>
      </c>
      <c r="H536" s="7">
        <v>44977</v>
      </c>
      <c r="I536" s="32" t="s">
        <v>3811</v>
      </c>
      <c r="J536" s="34">
        <v>0</v>
      </c>
      <c r="M536" s="34">
        <v>0</v>
      </c>
      <c r="N536" s="32" t="s">
        <v>3539</v>
      </c>
      <c r="O536" s="36">
        <v>4.63</v>
      </c>
      <c r="P536" s="32" t="s">
        <v>3714</v>
      </c>
      <c r="Q536" s="5" t="s">
        <v>3938</v>
      </c>
      <c r="R536" s="5" t="s">
        <v>3990</v>
      </c>
      <c r="S536" s="6">
        <v>0</v>
      </c>
      <c r="T536" s="6">
        <v>0</v>
      </c>
      <c r="U536" s="6">
        <v>0</v>
      </c>
      <c r="V536" s="7">
        <v>44977</v>
      </c>
      <c r="W536" s="7" t="s">
        <v>3811</v>
      </c>
      <c r="X536" s="7" t="s">
        <v>3811</v>
      </c>
      <c r="Y536" s="5" t="s">
        <v>4050</v>
      </c>
      <c r="Z536" s="5" t="s">
        <v>3811</v>
      </c>
      <c r="AA536" s="6">
        <v>0</v>
      </c>
      <c r="AB536" s="7" t="s">
        <v>4446</v>
      </c>
      <c r="AC536" s="7" t="str">
        <f>A536&amp;COUNTIF($A$2:A536,A536)</f>
        <v>110WC022-62001</v>
      </c>
      <c r="AD536" s="7">
        <v>44761</v>
      </c>
      <c r="AE536" s="7">
        <v>44977</v>
      </c>
      <c r="AF536" s="7">
        <v>44991</v>
      </c>
      <c r="AG536" s="5">
        <v>196</v>
      </c>
      <c r="AH536" s="5">
        <v>14</v>
      </c>
      <c r="AI536" s="5">
        <v>14</v>
      </c>
      <c r="AJ536" s="5">
        <v>3000</v>
      </c>
      <c r="AK536" s="5" t="str">
        <f t="shared" ca="1" si="8"/>
        <v>within range</v>
      </c>
    </row>
    <row r="537" spans="1:37">
      <c r="A537" s="32" t="s">
        <v>2928</v>
      </c>
      <c r="B537" s="32" t="s">
        <v>5447</v>
      </c>
      <c r="C537" s="32" t="s">
        <v>3955</v>
      </c>
      <c r="D537" s="32" t="s">
        <v>3714</v>
      </c>
      <c r="E537" s="34">
        <v>0</v>
      </c>
      <c r="F537" s="32" t="s">
        <v>3714</v>
      </c>
      <c r="G537" s="34">
        <v>1500</v>
      </c>
      <c r="H537" s="7">
        <v>45021</v>
      </c>
      <c r="I537" s="32" t="s">
        <v>3811</v>
      </c>
      <c r="J537" s="34">
        <v>0</v>
      </c>
      <c r="M537" s="34">
        <v>0</v>
      </c>
      <c r="N537" s="32" t="s">
        <v>3539</v>
      </c>
      <c r="O537" s="36">
        <v>4.63</v>
      </c>
      <c r="P537" s="32" t="s">
        <v>3714</v>
      </c>
      <c r="Q537" s="5" t="s">
        <v>3938</v>
      </c>
      <c r="R537" s="5" t="s">
        <v>5447</v>
      </c>
      <c r="S537" s="6">
        <v>0</v>
      </c>
      <c r="T537" s="6">
        <v>0</v>
      </c>
      <c r="U537" s="6">
        <v>0</v>
      </c>
      <c r="V537" s="7">
        <v>45021</v>
      </c>
      <c r="W537" s="7" t="s">
        <v>3811</v>
      </c>
      <c r="X537" s="7" t="s">
        <v>3811</v>
      </c>
      <c r="Y537" s="5" t="s">
        <v>4050</v>
      </c>
      <c r="Z537" s="5" t="s">
        <v>3811</v>
      </c>
      <c r="AA537" s="6">
        <v>0</v>
      </c>
      <c r="AB537" s="7" t="s">
        <v>5465</v>
      </c>
      <c r="AC537" s="7" t="str">
        <f>A537&amp;COUNTIF($A$2:A537,A537)</f>
        <v>110WC038-50001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t="shared" ca="1" si="8"/>
        <v>within range</v>
      </c>
    </row>
    <row r="538" spans="1:37">
      <c r="A538" s="32" t="s">
        <v>2931</v>
      </c>
      <c r="B538" s="32" t="s">
        <v>5447</v>
      </c>
      <c r="C538" s="32" t="s">
        <v>3956</v>
      </c>
      <c r="D538" s="32" t="s">
        <v>3714</v>
      </c>
      <c r="E538" s="34">
        <v>0</v>
      </c>
      <c r="F538" s="32" t="s">
        <v>3714</v>
      </c>
      <c r="G538" s="34">
        <v>1500</v>
      </c>
      <c r="H538" s="7">
        <v>45021</v>
      </c>
      <c r="I538" s="32" t="s">
        <v>3811</v>
      </c>
      <c r="J538" s="34">
        <v>0</v>
      </c>
      <c r="M538" s="34">
        <v>0</v>
      </c>
      <c r="N538" s="32" t="s">
        <v>3539</v>
      </c>
      <c r="O538" s="36">
        <v>4.63</v>
      </c>
      <c r="P538" s="32" t="s">
        <v>3714</v>
      </c>
      <c r="Q538" s="5" t="s">
        <v>3938</v>
      </c>
      <c r="R538" s="5" t="s">
        <v>5447</v>
      </c>
      <c r="S538" s="6">
        <v>0</v>
      </c>
      <c r="T538" s="6">
        <v>0</v>
      </c>
      <c r="U538" s="6">
        <v>0</v>
      </c>
      <c r="V538" s="7">
        <v>45021</v>
      </c>
      <c r="W538" s="7" t="s">
        <v>3811</v>
      </c>
      <c r="X538" s="7" t="s">
        <v>3811</v>
      </c>
      <c r="Y538" s="5" t="s">
        <v>4050</v>
      </c>
      <c r="Z538" s="5" t="s">
        <v>3811</v>
      </c>
      <c r="AA538" s="6">
        <v>0</v>
      </c>
      <c r="AB538" s="7" t="s">
        <v>5466</v>
      </c>
      <c r="AC538" s="7" t="str">
        <f>A538&amp;COUNTIF($A$2:A538,A538)</f>
        <v>110WC038-62001</v>
      </c>
      <c r="AD538" s="7">
        <v>44833</v>
      </c>
      <c r="AE538" s="7">
        <v>45021</v>
      </c>
      <c r="AF538" s="7">
        <v>45035</v>
      </c>
      <c r="AG538" s="5">
        <v>196</v>
      </c>
      <c r="AH538" s="5">
        <v>14</v>
      </c>
      <c r="AI538" s="5">
        <v>14</v>
      </c>
      <c r="AJ538" s="5">
        <v>1500</v>
      </c>
      <c r="AK538" s="5" t="str">
        <f t="shared" ca="1" si="8"/>
        <v>within range</v>
      </c>
    </row>
    <row r="539" spans="1:37">
      <c r="A539" s="32" t="s">
        <v>2945</v>
      </c>
      <c r="B539" s="32" t="s">
        <v>5448</v>
      </c>
      <c r="C539" s="32" t="s">
        <v>5449</v>
      </c>
      <c r="D539" s="32" t="s">
        <v>3714</v>
      </c>
      <c r="E539" s="34">
        <v>0</v>
      </c>
      <c r="F539" s="32" t="s">
        <v>3714</v>
      </c>
      <c r="G539" s="34">
        <v>3000</v>
      </c>
      <c r="H539" s="7">
        <v>45049</v>
      </c>
      <c r="I539" s="32" t="s">
        <v>3811</v>
      </c>
      <c r="J539" s="34">
        <v>0</v>
      </c>
      <c r="M539" s="34">
        <v>0</v>
      </c>
      <c r="N539" s="32" t="s">
        <v>3539</v>
      </c>
      <c r="O539" s="36">
        <v>4.63</v>
      </c>
      <c r="P539" s="32" t="s">
        <v>3714</v>
      </c>
      <c r="Q539" s="5" t="s">
        <v>3938</v>
      </c>
      <c r="R539" s="5" t="s">
        <v>5448</v>
      </c>
      <c r="S539" s="6">
        <v>0</v>
      </c>
      <c r="T539" s="6">
        <v>0</v>
      </c>
      <c r="U539" s="6">
        <v>0</v>
      </c>
      <c r="V539" s="7">
        <v>45049</v>
      </c>
      <c r="W539" s="7" t="s">
        <v>3811</v>
      </c>
      <c r="X539" s="7" t="s">
        <v>3811</v>
      </c>
      <c r="Y539" s="5" t="s">
        <v>4050</v>
      </c>
      <c r="Z539" s="5" t="s">
        <v>3811</v>
      </c>
      <c r="AA539" s="6">
        <v>0</v>
      </c>
      <c r="AB539" s="7" t="s">
        <v>5467</v>
      </c>
      <c r="AC539" s="7" t="str">
        <f>A539&amp;COUNTIF($A$2:A539,A539)</f>
        <v>110WC301-62001</v>
      </c>
      <c r="AD539" s="7">
        <v>44812</v>
      </c>
      <c r="AE539" s="7">
        <v>45049</v>
      </c>
      <c r="AF539" s="7">
        <v>45063</v>
      </c>
      <c r="AG539" s="5">
        <v>196</v>
      </c>
      <c r="AH539" s="5">
        <v>14</v>
      </c>
      <c r="AI539" s="5">
        <v>14</v>
      </c>
      <c r="AJ539" s="5">
        <v>3000</v>
      </c>
      <c r="AK539" s="5" t="str">
        <f t="shared" ca="1" si="8"/>
        <v>within range</v>
      </c>
    </row>
    <row r="540" spans="1:37">
      <c r="A540" s="32" t="s">
        <v>2965</v>
      </c>
      <c r="B540" s="32">
        <v>7073</v>
      </c>
      <c r="C540" s="32" t="s">
        <v>3683</v>
      </c>
      <c r="F540" s="32" t="s">
        <v>3673</v>
      </c>
      <c r="G540" s="34">
        <v>1500</v>
      </c>
      <c r="H540" s="7">
        <v>44869</v>
      </c>
      <c r="I540" s="32" t="s">
        <v>3670</v>
      </c>
      <c r="J540" s="34">
        <v>1554</v>
      </c>
      <c r="K540" s="7">
        <v>44931</v>
      </c>
      <c r="M540" s="34">
        <v>54</v>
      </c>
      <c r="N540" s="32">
        <v>3</v>
      </c>
      <c r="O540" s="36">
        <v>6</v>
      </c>
      <c r="Q540" s="5" t="s">
        <v>3674</v>
      </c>
      <c r="R540" s="5" t="s">
        <v>4448</v>
      </c>
      <c r="S540" s="6">
        <v>0</v>
      </c>
      <c r="T540" s="6">
        <v>-54</v>
      </c>
      <c r="U540" s="6">
        <v>1554</v>
      </c>
      <c r="V540" s="7">
        <v>44869</v>
      </c>
      <c r="W540" s="7">
        <v>44931</v>
      </c>
      <c r="X540" s="7" t="s">
        <v>3811</v>
      </c>
      <c r="Y540" s="5" t="s">
        <v>4050</v>
      </c>
      <c r="Z540" s="5" t="s">
        <v>3811</v>
      </c>
      <c r="AA540" s="6">
        <v>-54</v>
      </c>
      <c r="AB540" s="7" t="s">
        <v>4449</v>
      </c>
      <c r="AC540" s="7" t="str">
        <f>A540&amp;COUNTIF($A$2:A540,A540)</f>
        <v>110WF002-50001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1500</v>
      </c>
      <c r="AK540" s="5" t="str">
        <f t="shared" ca="1" si="8"/>
        <v>run complete</v>
      </c>
    </row>
    <row r="541" spans="1:37">
      <c r="A541" s="32" t="s">
        <v>2968</v>
      </c>
      <c r="B541" s="32">
        <v>7073</v>
      </c>
      <c r="C541" s="32" t="s">
        <v>3683</v>
      </c>
      <c r="D541" s="32" t="s">
        <v>3675</v>
      </c>
      <c r="F541" s="32" t="s">
        <v>3673</v>
      </c>
      <c r="G541" s="34">
        <v>1000</v>
      </c>
      <c r="H541" s="7">
        <v>44869</v>
      </c>
      <c r="I541" s="32" t="s">
        <v>3670</v>
      </c>
      <c r="J541" s="34">
        <v>1014</v>
      </c>
      <c r="K541" s="7">
        <v>44931</v>
      </c>
      <c r="M541" s="34">
        <v>14</v>
      </c>
      <c r="N541" s="32">
        <v>3</v>
      </c>
      <c r="O541" s="36">
        <v>6</v>
      </c>
      <c r="Q541" s="5" t="s">
        <v>3674</v>
      </c>
      <c r="R541" s="5" t="s">
        <v>4448</v>
      </c>
      <c r="S541" s="6">
        <v>0</v>
      </c>
      <c r="T541" s="6">
        <v>-14</v>
      </c>
      <c r="U541" s="6">
        <v>1014</v>
      </c>
      <c r="V541" s="7">
        <v>44869</v>
      </c>
      <c r="W541" s="7">
        <v>44931</v>
      </c>
      <c r="X541" s="7" t="s">
        <v>3811</v>
      </c>
      <c r="Y541" s="5" t="s">
        <v>4050</v>
      </c>
      <c r="Z541" s="5" t="s">
        <v>3811</v>
      </c>
      <c r="AA541" s="6">
        <v>-14</v>
      </c>
      <c r="AB541" s="7" t="s">
        <v>4450</v>
      </c>
      <c r="AC541" s="7" t="str">
        <f>A541&amp;COUNTIF($A$2:A541,A541)</f>
        <v>110WF002-62001</v>
      </c>
      <c r="AD541" s="7">
        <v>44750</v>
      </c>
      <c r="AE541" s="7">
        <v>44931</v>
      </c>
      <c r="AF541" s="7">
        <v>44945</v>
      </c>
      <c r="AG541" s="5">
        <v>154</v>
      </c>
      <c r="AH541" s="5">
        <v>70</v>
      </c>
      <c r="AI541" s="5">
        <v>14</v>
      </c>
      <c r="AJ541" s="5">
        <v>1000</v>
      </c>
      <c r="AK541" s="5" t="str">
        <f t="shared" ca="1" si="8"/>
        <v>run complete</v>
      </c>
    </row>
    <row r="542" spans="1:37">
      <c r="A542" s="32" t="s">
        <v>2971</v>
      </c>
      <c r="B542" s="32" t="s">
        <v>6142</v>
      </c>
      <c r="C542" s="32" t="s">
        <v>3647</v>
      </c>
      <c r="E542" s="34" t="s">
        <v>3538</v>
      </c>
      <c r="F542" s="32" t="s">
        <v>3535</v>
      </c>
      <c r="G542" s="34" t="s">
        <v>6143</v>
      </c>
      <c r="H542" s="7" t="s">
        <v>5423</v>
      </c>
      <c r="I542" s="32" t="s">
        <v>3537</v>
      </c>
      <c r="J542" s="34" t="s">
        <v>7652</v>
      </c>
      <c r="K542" s="7" t="s">
        <v>6491</v>
      </c>
      <c r="M542" s="34" t="s">
        <v>6503</v>
      </c>
      <c r="N542" s="32" t="s">
        <v>3543</v>
      </c>
      <c r="O542" s="36" t="s">
        <v>6144</v>
      </c>
      <c r="Q542" s="5" t="s">
        <v>5492</v>
      </c>
      <c r="R542" s="5" t="s">
        <v>6142</v>
      </c>
      <c r="S542" s="6">
        <v>0</v>
      </c>
      <c r="T542" s="6">
        <v>-897</v>
      </c>
      <c r="U542" s="6">
        <v>16281</v>
      </c>
      <c r="V542" s="7">
        <v>44887</v>
      </c>
      <c r="W542" s="7">
        <v>44921</v>
      </c>
      <c r="X542" s="7" t="s">
        <v>3811</v>
      </c>
      <c r="Y542" s="5" t="s">
        <v>4050</v>
      </c>
      <c r="Z542" s="5" t="s">
        <v>3811</v>
      </c>
      <c r="AA542" s="6">
        <v>-897</v>
      </c>
      <c r="AB542" s="7" t="s">
        <v>6145</v>
      </c>
      <c r="AC542" s="7" t="str">
        <f>A542&amp;COUNTIF($A$2:A542,A542)</f>
        <v>110WF011-50002</v>
      </c>
      <c r="AD542" s="7">
        <v>44855</v>
      </c>
      <c r="AE542" s="7">
        <v>44921</v>
      </c>
      <c r="AF542" s="7">
        <v>44935</v>
      </c>
      <c r="AG542" s="5">
        <v>84</v>
      </c>
      <c r="AH542" s="5">
        <v>56</v>
      </c>
      <c r="AI542" s="5">
        <v>14</v>
      </c>
      <c r="AJ542" s="5">
        <v>15400</v>
      </c>
      <c r="AK542" s="5" t="str">
        <f t="shared" ca="1" si="8"/>
        <v>run complete</v>
      </c>
    </row>
    <row r="543" spans="1:37">
      <c r="A543" s="32" t="s">
        <v>2974</v>
      </c>
      <c r="B543" s="32">
        <v>7153</v>
      </c>
      <c r="C543" s="32" t="s">
        <v>2975</v>
      </c>
      <c r="F543" s="32" t="s">
        <v>3917</v>
      </c>
      <c r="G543" s="34">
        <v>2200</v>
      </c>
      <c r="H543" s="7">
        <v>44939</v>
      </c>
      <c r="N543" s="32">
        <v>3</v>
      </c>
      <c r="O543" s="36">
        <v>5.25</v>
      </c>
      <c r="P543" s="32">
        <v>815817</v>
      </c>
      <c r="Q543" s="5" t="s">
        <v>3918</v>
      </c>
      <c r="R543" s="5" t="s">
        <v>5606</v>
      </c>
      <c r="S543" s="6">
        <v>0</v>
      </c>
      <c r="T543" s="6">
        <v>0</v>
      </c>
      <c r="U543" s="6">
        <v>0</v>
      </c>
      <c r="V543" s="7">
        <v>44939</v>
      </c>
      <c r="W543" s="7" t="s">
        <v>3811</v>
      </c>
      <c r="X543" s="7" t="s">
        <v>3811</v>
      </c>
      <c r="Y543" s="5" t="s">
        <v>4050</v>
      </c>
      <c r="Z543" s="5" t="s">
        <v>3811</v>
      </c>
      <c r="AA543" s="6">
        <v>0</v>
      </c>
      <c r="AB543" s="7" t="s">
        <v>5607</v>
      </c>
      <c r="AC543" s="7" t="str">
        <f>A543&amp;COUNTIF($A$2:A543,A543)</f>
        <v>110WH005-50001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t="shared" ca="1" si="8"/>
        <v>within range</v>
      </c>
    </row>
    <row r="544" spans="1:37">
      <c r="A544" s="32" t="s">
        <v>2976</v>
      </c>
      <c r="B544" s="32">
        <v>7153</v>
      </c>
      <c r="C544" s="32" t="s">
        <v>2975</v>
      </c>
      <c r="D544" s="32" t="s">
        <v>3675</v>
      </c>
      <c r="F544" s="32" t="s">
        <v>3917</v>
      </c>
      <c r="G544" s="34">
        <v>2200</v>
      </c>
      <c r="H544" s="7">
        <v>44939</v>
      </c>
      <c r="N544" s="32">
        <v>3</v>
      </c>
      <c r="O544" s="36">
        <v>5</v>
      </c>
      <c r="P544" s="32">
        <v>815817</v>
      </c>
      <c r="Q544" s="5" t="s">
        <v>3918</v>
      </c>
      <c r="R544" s="5" t="s">
        <v>5606</v>
      </c>
      <c r="S544" s="6">
        <v>0</v>
      </c>
      <c r="T544" s="6">
        <v>0</v>
      </c>
      <c r="U544" s="6">
        <v>0</v>
      </c>
      <c r="V544" s="7">
        <v>44939</v>
      </c>
      <c r="W544" s="7" t="s">
        <v>3811</v>
      </c>
      <c r="X544" s="7" t="s">
        <v>3811</v>
      </c>
      <c r="Y544" s="5" t="s">
        <v>4050</v>
      </c>
      <c r="Z544" s="5" t="s">
        <v>3811</v>
      </c>
      <c r="AA544" s="6">
        <v>0</v>
      </c>
      <c r="AB544" s="7" t="s">
        <v>5608</v>
      </c>
      <c r="AC544" s="7" t="str">
        <f>A544&amp;COUNTIF($A$2:A544,A544)</f>
        <v>110WH005-62001</v>
      </c>
      <c r="AD544" s="7">
        <v>44838</v>
      </c>
      <c r="AE544" s="7">
        <v>44939</v>
      </c>
      <c r="AF544" s="7">
        <v>45002</v>
      </c>
      <c r="AG544" s="5">
        <v>98</v>
      </c>
      <c r="AH544" s="5">
        <v>63</v>
      </c>
      <c r="AI544" s="5">
        <v>14</v>
      </c>
      <c r="AJ544" s="5">
        <v>2200</v>
      </c>
      <c r="AK544" s="5" t="str">
        <f t="shared" ca="1" si="8"/>
        <v>within range</v>
      </c>
    </row>
    <row r="545" spans="1:37">
      <c r="A545" s="32" t="s">
        <v>2977</v>
      </c>
      <c r="B545" s="32">
        <v>7063</v>
      </c>
      <c r="C545" s="32" t="s">
        <v>2978</v>
      </c>
      <c r="F545" s="32" t="s">
        <v>3917</v>
      </c>
      <c r="G545" s="34">
        <v>4000</v>
      </c>
      <c r="H545" s="7">
        <v>44855</v>
      </c>
      <c r="I545" s="32" t="s">
        <v>3537</v>
      </c>
      <c r="J545" s="34">
        <v>4477</v>
      </c>
      <c r="K545" s="7">
        <v>44910</v>
      </c>
      <c r="M545" s="34">
        <v>477</v>
      </c>
      <c r="N545" s="32">
        <v>3</v>
      </c>
      <c r="O545" s="36">
        <v>4.09</v>
      </c>
      <c r="P545" s="32" t="s">
        <v>6146</v>
      </c>
      <c r="Q545" s="5" t="s">
        <v>3918</v>
      </c>
      <c r="R545" s="5" t="s">
        <v>4312</v>
      </c>
      <c r="S545" s="6">
        <v>0</v>
      </c>
      <c r="T545" s="6">
        <v>-477</v>
      </c>
      <c r="U545" s="6">
        <v>4477</v>
      </c>
      <c r="V545" s="7">
        <v>44855</v>
      </c>
      <c r="W545" s="7">
        <v>44910</v>
      </c>
      <c r="X545" s="7" t="s">
        <v>3811</v>
      </c>
      <c r="Y545" s="5" t="s">
        <v>4050</v>
      </c>
      <c r="Z545" s="5" t="s">
        <v>3811</v>
      </c>
      <c r="AA545" s="6">
        <v>-477</v>
      </c>
      <c r="AB545" s="7" t="s">
        <v>4454</v>
      </c>
      <c r="AC545" s="7" t="str">
        <f>A545&amp;COUNTIF($A$2:A545,A545)</f>
        <v>110WH100-50001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4000</v>
      </c>
      <c r="AK545" s="5" t="str">
        <f t="shared" ca="1" si="8"/>
        <v>run complete</v>
      </c>
    </row>
    <row r="546" spans="1:37">
      <c r="A546" s="32" t="s">
        <v>2979</v>
      </c>
      <c r="B546" s="32">
        <v>7063</v>
      </c>
      <c r="C546" s="32" t="s">
        <v>2978</v>
      </c>
      <c r="D546" s="32" t="s">
        <v>3675</v>
      </c>
      <c r="F546" s="32" t="s">
        <v>3917</v>
      </c>
      <c r="G546" s="34">
        <v>11000</v>
      </c>
      <c r="H546" s="7">
        <v>44855</v>
      </c>
      <c r="I546" s="32" t="s">
        <v>3537</v>
      </c>
      <c r="J546" s="34">
        <v>11832</v>
      </c>
      <c r="K546" s="7">
        <v>44910</v>
      </c>
      <c r="M546" s="34">
        <v>832</v>
      </c>
      <c r="N546" s="32">
        <v>3</v>
      </c>
      <c r="O546" s="36">
        <v>3.84</v>
      </c>
      <c r="P546" s="32" t="s">
        <v>6146</v>
      </c>
      <c r="Q546" s="5" t="s">
        <v>3918</v>
      </c>
      <c r="R546" s="5" t="s">
        <v>4312</v>
      </c>
      <c r="S546" s="6">
        <v>0</v>
      </c>
      <c r="T546" s="6">
        <v>-832</v>
      </c>
      <c r="U546" s="6">
        <v>11832</v>
      </c>
      <c r="V546" s="7">
        <v>44855</v>
      </c>
      <c r="W546" s="7">
        <v>44910</v>
      </c>
      <c r="X546" s="7" t="s">
        <v>3811</v>
      </c>
      <c r="Y546" s="5" t="s">
        <v>4050</v>
      </c>
      <c r="Z546" s="5" t="s">
        <v>3811</v>
      </c>
      <c r="AA546" s="6">
        <v>-832</v>
      </c>
      <c r="AB546" s="7" t="s">
        <v>4455</v>
      </c>
      <c r="AC546" s="7" t="str">
        <f>A546&amp;COUNTIF($A$2:A546,A546)</f>
        <v>110WH100-62001</v>
      </c>
      <c r="AD546" s="7">
        <v>44739</v>
      </c>
      <c r="AE546" s="7">
        <v>44910</v>
      </c>
      <c r="AF546" s="7">
        <v>44924</v>
      </c>
      <c r="AG546" s="5">
        <v>98</v>
      </c>
      <c r="AH546" s="5">
        <v>63</v>
      </c>
      <c r="AI546" s="5">
        <v>14</v>
      </c>
      <c r="AJ546" s="5">
        <v>11000</v>
      </c>
      <c r="AK546" s="5" t="str">
        <f t="shared" ca="1" si="8"/>
        <v>run complete</v>
      </c>
    </row>
    <row r="547" spans="1:37">
      <c r="A547" s="32" t="s">
        <v>2983</v>
      </c>
      <c r="B547" s="32">
        <v>7185</v>
      </c>
      <c r="C547" s="32" t="s">
        <v>2984</v>
      </c>
      <c r="F547" s="32" t="s">
        <v>3917</v>
      </c>
      <c r="G547" s="34">
        <v>3300</v>
      </c>
      <c r="H547" s="7">
        <v>44890</v>
      </c>
      <c r="I547" s="32" t="s">
        <v>3537</v>
      </c>
      <c r="J547" s="34">
        <v>3295</v>
      </c>
      <c r="N547" s="32">
        <v>3</v>
      </c>
      <c r="O547" s="36">
        <v>5.25</v>
      </c>
      <c r="P547" s="32">
        <v>817405</v>
      </c>
      <c r="Q547" s="5" t="s">
        <v>3918</v>
      </c>
      <c r="R547" s="5" t="s">
        <v>5988</v>
      </c>
      <c r="S547" s="6">
        <v>0</v>
      </c>
      <c r="T547" s="6">
        <v>0</v>
      </c>
      <c r="U547" s="6">
        <v>3295</v>
      </c>
      <c r="V547" s="7">
        <v>44890</v>
      </c>
      <c r="W547" s="7" t="s">
        <v>3811</v>
      </c>
      <c r="X547" s="7" t="s">
        <v>3811</v>
      </c>
      <c r="Y547" s="5" t="s">
        <v>4050</v>
      </c>
      <c r="Z547" s="5" t="s">
        <v>3811</v>
      </c>
      <c r="AA547" s="6">
        <v>0</v>
      </c>
      <c r="AB547" s="7" t="s">
        <v>5989</v>
      </c>
      <c r="AC547" s="7" t="str">
        <f>A547&amp;COUNTIF($A$2:A547,A547)</f>
        <v>110WK022-50001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3300</v>
      </c>
      <c r="AK547" s="5" t="str">
        <f t="shared" ca="1" si="8"/>
        <v>run complete</v>
      </c>
    </row>
    <row r="548" spans="1:37">
      <c r="A548" s="32" t="s">
        <v>2987</v>
      </c>
      <c r="B548" s="32">
        <v>7185</v>
      </c>
      <c r="C548" s="32" t="s">
        <v>2984</v>
      </c>
      <c r="D548" s="32" t="s">
        <v>3675</v>
      </c>
      <c r="F548" s="32" t="s">
        <v>3917</v>
      </c>
      <c r="G548" s="34">
        <v>2200</v>
      </c>
      <c r="H548" s="7">
        <v>44890</v>
      </c>
      <c r="I548" s="32" t="s">
        <v>3537</v>
      </c>
      <c r="J548" s="34">
        <v>1525</v>
      </c>
      <c r="N548" s="32">
        <v>3</v>
      </c>
      <c r="O548" s="36">
        <v>5</v>
      </c>
      <c r="P548" s="32">
        <v>817405</v>
      </c>
      <c r="Q548" s="5" t="s">
        <v>3918</v>
      </c>
      <c r="R548" s="5" t="s">
        <v>5988</v>
      </c>
      <c r="S548" s="6">
        <v>0</v>
      </c>
      <c r="T548" s="6">
        <v>0</v>
      </c>
      <c r="U548" s="6">
        <v>1525</v>
      </c>
      <c r="V548" s="7">
        <v>44890</v>
      </c>
      <c r="W548" s="7" t="s">
        <v>3811</v>
      </c>
      <c r="X548" s="7" t="s">
        <v>3811</v>
      </c>
      <c r="Y548" s="5" t="s">
        <v>4050</v>
      </c>
      <c r="Z548" s="5" t="s">
        <v>3811</v>
      </c>
      <c r="AA548" s="6">
        <v>0</v>
      </c>
      <c r="AB548" s="7" t="s">
        <v>5990</v>
      </c>
      <c r="AC548" s="7" t="str">
        <f>A548&amp;COUNTIF($A$2:A548,A548)</f>
        <v>110WK022-62001</v>
      </c>
      <c r="AD548" s="7">
        <v>44854</v>
      </c>
      <c r="AE548" s="7">
        <v>44890</v>
      </c>
      <c r="AF548" s="7">
        <v>44953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t="shared" ca="1" si="8"/>
        <v>run complete</v>
      </c>
    </row>
    <row r="549" spans="1:37">
      <c r="A549" s="32" t="s">
        <v>2991</v>
      </c>
      <c r="B549" s="32">
        <v>7185</v>
      </c>
      <c r="C549" s="32" t="s">
        <v>2992</v>
      </c>
      <c r="F549" s="32" t="s">
        <v>3917</v>
      </c>
      <c r="G549" s="34">
        <v>2200</v>
      </c>
      <c r="H549" s="7">
        <v>44911</v>
      </c>
      <c r="I549" s="32" t="s">
        <v>3769</v>
      </c>
      <c r="J549" s="34">
        <v>2396</v>
      </c>
      <c r="N549" s="32">
        <v>3</v>
      </c>
      <c r="O549" s="36">
        <v>5.96</v>
      </c>
      <c r="P549" s="32">
        <v>817395</v>
      </c>
      <c r="Q549" s="5" t="s">
        <v>3918</v>
      </c>
      <c r="R549" s="5" t="s">
        <v>5988</v>
      </c>
      <c r="S549" s="6">
        <v>0</v>
      </c>
      <c r="T549" s="6">
        <v>0</v>
      </c>
      <c r="U549" s="6">
        <v>2396</v>
      </c>
      <c r="V549" s="7">
        <v>44911</v>
      </c>
      <c r="W549" s="7" t="s">
        <v>3811</v>
      </c>
      <c r="X549" s="7" t="s">
        <v>3811</v>
      </c>
      <c r="Y549" s="5" t="s">
        <v>4050</v>
      </c>
      <c r="Z549" s="5" t="s">
        <v>3811</v>
      </c>
      <c r="AA549" s="6">
        <v>0</v>
      </c>
      <c r="AB549" s="7" t="s">
        <v>5991</v>
      </c>
      <c r="AC549" s="7" t="str">
        <f>A549&amp;COUNTIF($A$2:A549,A549)</f>
        <v>110WK024-50001</v>
      </c>
      <c r="AD549" s="7">
        <v>44854</v>
      </c>
      <c r="AE549" s="7">
        <v>44911</v>
      </c>
      <c r="AF549" s="7">
        <v>44974</v>
      </c>
      <c r="AG549" s="5">
        <v>98</v>
      </c>
      <c r="AH549" s="5">
        <v>63</v>
      </c>
      <c r="AI549" s="5">
        <v>14</v>
      </c>
      <c r="AJ549" s="5">
        <v>2200</v>
      </c>
      <c r="AK549" s="5" t="str">
        <f t="shared" ca="1" si="8"/>
        <v>run complete</v>
      </c>
    </row>
    <row r="550" spans="1:37">
      <c r="A550" s="32" t="s">
        <v>3000</v>
      </c>
      <c r="B550" s="32" t="s">
        <v>4006</v>
      </c>
      <c r="C550" s="32" t="s">
        <v>4009</v>
      </c>
      <c r="D550" s="32" t="s">
        <v>3714</v>
      </c>
      <c r="E550" s="34">
        <v>0</v>
      </c>
      <c r="F550" s="32" t="s">
        <v>3714</v>
      </c>
      <c r="G550" s="34">
        <v>2000</v>
      </c>
      <c r="H550" s="7">
        <v>44959</v>
      </c>
      <c r="I550" s="32" t="s">
        <v>3811</v>
      </c>
      <c r="J550" s="34">
        <v>0</v>
      </c>
      <c r="M550" s="34">
        <v>0</v>
      </c>
      <c r="N550" s="32" t="s">
        <v>3539</v>
      </c>
      <c r="O550" s="36">
        <v>5.19</v>
      </c>
      <c r="P550" s="32" t="s">
        <v>3714</v>
      </c>
      <c r="Q550" s="5" t="s">
        <v>3938</v>
      </c>
      <c r="R550" s="5" t="s">
        <v>4006</v>
      </c>
      <c r="S550" s="6">
        <v>0</v>
      </c>
      <c r="T550" s="6">
        <v>0</v>
      </c>
      <c r="U550" s="6">
        <v>0</v>
      </c>
      <c r="V550" s="7">
        <v>44959</v>
      </c>
      <c r="W550" s="7" t="s">
        <v>3811</v>
      </c>
      <c r="X550" s="7" t="s">
        <v>3811</v>
      </c>
      <c r="Y550" s="5" t="s">
        <v>4050</v>
      </c>
      <c r="Z550" s="5" t="s">
        <v>3811</v>
      </c>
      <c r="AA550" s="6">
        <v>0</v>
      </c>
      <c r="AB550" s="7" t="s">
        <v>4463</v>
      </c>
      <c r="AC550" s="7" t="str">
        <f>A550&amp;COUNTIF($A$2:A550,A550)</f>
        <v>110WM005-50001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2000</v>
      </c>
      <c r="AK550" s="5" t="str">
        <f t="shared" ca="1" si="8"/>
        <v>within range</v>
      </c>
    </row>
    <row r="551" spans="1:37">
      <c r="A551" s="32" t="s">
        <v>3003</v>
      </c>
      <c r="B551" s="32" t="s">
        <v>4006</v>
      </c>
      <c r="C551" s="32" t="s">
        <v>4010</v>
      </c>
      <c r="D551" s="32" t="s">
        <v>3714</v>
      </c>
      <c r="E551" s="34">
        <v>0</v>
      </c>
      <c r="F551" s="32" t="s">
        <v>3714</v>
      </c>
      <c r="G551" s="34">
        <v>1000</v>
      </c>
      <c r="H551" s="7">
        <v>44959</v>
      </c>
      <c r="I551" s="32" t="s">
        <v>3811</v>
      </c>
      <c r="J551" s="34">
        <v>0</v>
      </c>
      <c r="M551" s="34">
        <v>0</v>
      </c>
      <c r="N551" s="32" t="s">
        <v>3539</v>
      </c>
      <c r="O551" s="36">
        <v>5.19</v>
      </c>
      <c r="P551" s="32" t="s">
        <v>3714</v>
      </c>
      <c r="Q551" s="5" t="s">
        <v>3938</v>
      </c>
      <c r="R551" s="5" t="s">
        <v>4006</v>
      </c>
      <c r="S551" s="6">
        <v>0</v>
      </c>
      <c r="T551" s="6">
        <v>0</v>
      </c>
      <c r="U551" s="6">
        <v>0</v>
      </c>
      <c r="V551" s="7">
        <v>44959</v>
      </c>
      <c r="W551" s="7" t="s">
        <v>3811</v>
      </c>
      <c r="X551" s="7" t="s">
        <v>3811</v>
      </c>
      <c r="Y551" s="5" t="s">
        <v>4050</v>
      </c>
      <c r="Z551" s="5" t="s">
        <v>3811</v>
      </c>
      <c r="AA551" s="6">
        <v>0</v>
      </c>
      <c r="AB551" s="7" t="s">
        <v>4464</v>
      </c>
      <c r="AC551" s="7" t="str">
        <f>A551&amp;COUNTIF($A$2:A551,A551)</f>
        <v>110WM005-62001</v>
      </c>
      <c r="AD551" s="7">
        <v>44796</v>
      </c>
      <c r="AE551" s="7">
        <v>44959</v>
      </c>
      <c r="AF551" s="7">
        <v>44973</v>
      </c>
      <c r="AG551" s="5">
        <v>196</v>
      </c>
      <c r="AH551" s="5">
        <v>14</v>
      </c>
      <c r="AI551" s="5">
        <v>14</v>
      </c>
      <c r="AJ551" s="5">
        <v>1000</v>
      </c>
      <c r="AK551" s="5" t="str">
        <f t="shared" ca="1" si="8"/>
        <v>within range</v>
      </c>
    </row>
    <row r="552" spans="1:37">
      <c r="A552" s="32" t="s">
        <v>3018</v>
      </c>
      <c r="B552" s="32">
        <v>7035</v>
      </c>
      <c r="C552" s="32" t="s">
        <v>3684</v>
      </c>
      <c r="F552" s="32" t="s">
        <v>3673</v>
      </c>
      <c r="G552" s="34">
        <v>500</v>
      </c>
      <c r="H552" s="7">
        <v>44946</v>
      </c>
      <c r="N552" s="32">
        <v>3</v>
      </c>
      <c r="O552" s="36">
        <v>6.47</v>
      </c>
      <c r="P552" s="32" t="s">
        <v>6176</v>
      </c>
      <c r="Q552" s="5" t="s">
        <v>3674</v>
      </c>
      <c r="R552" s="5" t="s">
        <v>4465</v>
      </c>
      <c r="S552" s="6">
        <v>0</v>
      </c>
      <c r="T552" s="6">
        <v>0</v>
      </c>
      <c r="U552" s="6">
        <v>0</v>
      </c>
      <c r="V552" s="7">
        <v>44946</v>
      </c>
      <c r="W552" s="7" t="s">
        <v>3811</v>
      </c>
      <c r="X552" s="7" t="s">
        <v>3811</v>
      </c>
      <c r="Y552" s="5" t="s">
        <v>4050</v>
      </c>
      <c r="Z552" s="5" t="s">
        <v>3811</v>
      </c>
      <c r="AA552" s="6">
        <v>0</v>
      </c>
      <c r="AB552" s="7" t="s">
        <v>4466</v>
      </c>
      <c r="AC552" s="7" t="str">
        <f>A552&amp;COUNTIF($A$2:A552,A552)</f>
        <v>110WM303-50001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500</v>
      </c>
      <c r="AK552" s="5" t="str">
        <f t="shared" ca="1" si="8"/>
        <v>within range</v>
      </c>
    </row>
    <row r="553" spans="1:37">
      <c r="A553" s="32" t="s">
        <v>3019</v>
      </c>
      <c r="B553" s="32">
        <v>7035</v>
      </c>
      <c r="C553" s="32" t="s">
        <v>3684</v>
      </c>
      <c r="D553" s="32" t="s">
        <v>3675</v>
      </c>
      <c r="F553" s="32" t="s">
        <v>3673</v>
      </c>
      <c r="G553" s="34">
        <v>2000</v>
      </c>
      <c r="H553" s="7">
        <v>44946</v>
      </c>
      <c r="N553" s="32">
        <v>3</v>
      </c>
      <c r="O553" s="36">
        <v>6.47</v>
      </c>
      <c r="P553" s="32" t="s">
        <v>6176</v>
      </c>
      <c r="Q553" s="5" t="s">
        <v>3674</v>
      </c>
      <c r="R553" s="5" t="s">
        <v>4465</v>
      </c>
      <c r="S553" s="6">
        <v>0</v>
      </c>
      <c r="T553" s="6">
        <v>0</v>
      </c>
      <c r="U553" s="6">
        <v>0</v>
      </c>
      <c r="V553" s="7">
        <v>44946</v>
      </c>
      <c r="W553" s="7" t="s">
        <v>3811</v>
      </c>
      <c r="X553" s="7" t="s">
        <v>3811</v>
      </c>
      <c r="Y553" s="5" t="s">
        <v>4050</v>
      </c>
      <c r="Z553" s="5" t="s">
        <v>3811</v>
      </c>
      <c r="AA553" s="6">
        <v>0</v>
      </c>
      <c r="AB553" s="7" t="s">
        <v>4467</v>
      </c>
      <c r="AC553" s="7" t="str">
        <f>A553&amp;COUNTIF($A$2:A553,A553)</f>
        <v>110WM303-62002</v>
      </c>
      <c r="AD553" s="7">
        <v>44718</v>
      </c>
      <c r="AE553" s="7">
        <v>44946</v>
      </c>
      <c r="AF553" s="7">
        <v>45016</v>
      </c>
      <c r="AG553" s="5">
        <v>154</v>
      </c>
      <c r="AH553" s="5">
        <v>70</v>
      </c>
      <c r="AI553" s="5">
        <v>0</v>
      </c>
      <c r="AJ553" s="5">
        <v>2000</v>
      </c>
      <c r="AK553" s="5" t="str">
        <f t="shared" ca="1" si="8"/>
        <v>within range</v>
      </c>
    </row>
    <row r="554" spans="1:37">
      <c r="A554" s="32" t="s">
        <v>3030</v>
      </c>
      <c r="B554" s="32">
        <v>7077</v>
      </c>
      <c r="C554" s="32" t="s">
        <v>3027</v>
      </c>
      <c r="G554" s="34">
        <v>3000</v>
      </c>
      <c r="H554" s="7">
        <v>44924</v>
      </c>
      <c r="P554" s="32" t="s">
        <v>3801</v>
      </c>
      <c r="Q554" s="5" t="s">
        <v>894</v>
      </c>
      <c r="R554" s="5" t="s">
        <v>4391</v>
      </c>
      <c r="S554" s="6">
        <v>0</v>
      </c>
      <c r="T554" s="6">
        <v>0</v>
      </c>
      <c r="U554" s="6">
        <v>0</v>
      </c>
      <c r="V554" s="7">
        <v>44924</v>
      </c>
      <c r="W554" s="7" t="s">
        <v>3811</v>
      </c>
      <c r="X554" s="7" t="s">
        <v>3811</v>
      </c>
      <c r="Y554" s="5" t="s">
        <v>4050</v>
      </c>
      <c r="Z554" s="5" t="s">
        <v>3811</v>
      </c>
      <c r="AA554" s="6">
        <v>0</v>
      </c>
      <c r="AB554" s="7" t="s">
        <v>4469</v>
      </c>
      <c r="AC554" s="7" t="str">
        <f>A554&amp;COUNTIF($A$2:A554,A554)</f>
        <v>110WM577-62001</v>
      </c>
      <c r="AD554" s="7">
        <v>44750</v>
      </c>
      <c r="AE554" s="7">
        <v>44924</v>
      </c>
      <c r="AF554" s="7">
        <v>44938</v>
      </c>
      <c r="AG554" s="5">
        <v>140</v>
      </c>
      <c r="AH554" s="5">
        <v>14</v>
      </c>
      <c r="AI554" s="5">
        <v>14</v>
      </c>
      <c r="AJ554" s="5">
        <v>3000</v>
      </c>
      <c r="AK554" s="5" t="str">
        <f t="shared" ca="1" si="8"/>
        <v>within range</v>
      </c>
    </row>
    <row r="555" spans="1:37">
      <c r="A555" s="32" t="s">
        <v>3062</v>
      </c>
      <c r="B555" s="32">
        <v>7073</v>
      </c>
      <c r="C555" s="32" t="s">
        <v>3685</v>
      </c>
      <c r="F555" s="32" t="s">
        <v>3673</v>
      </c>
      <c r="G555" s="34">
        <v>4600</v>
      </c>
      <c r="H555" s="7">
        <v>44921</v>
      </c>
      <c r="I555" s="32" t="s">
        <v>6051</v>
      </c>
      <c r="J555" s="34">
        <v>4600</v>
      </c>
      <c r="N555" s="32">
        <v>3</v>
      </c>
      <c r="O555" s="36">
        <v>4.99</v>
      </c>
      <c r="P555" s="32" t="s">
        <v>5994</v>
      </c>
      <c r="Q555" s="5" t="s">
        <v>3674</v>
      </c>
      <c r="R555" s="5" t="s">
        <v>4448</v>
      </c>
      <c r="S555" s="6">
        <v>0</v>
      </c>
      <c r="T555" s="6">
        <v>0</v>
      </c>
      <c r="U555" s="6">
        <v>4600</v>
      </c>
      <c r="V555" s="7">
        <v>44921</v>
      </c>
      <c r="W555" s="7" t="s">
        <v>3811</v>
      </c>
      <c r="X555" s="7" t="s">
        <v>3811</v>
      </c>
      <c r="Y555" s="5" t="s">
        <v>4050</v>
      </c>
      <c r="Z555" s="5" t="s">
        <v>3811</v>
      </c>
      <c r="AA555" s="6">
        <v>0</v>
      </c>
      <c r="AB555" s="7" t="s">
        <v>4476</v>
      </c>
      <c r="AC555" s="7" t="str">
        <f>A555&amp;COUNTIF($A$2:A555,A555)</f>
        <v>110WM840-50002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4600</v>
      </c>
      <c r="AK555" s="5" t="str">
        <f t="shared" ca="1" si="8"/>
        <v>run complete</v>
      </c>
    </row>
    <row r="556" spans="1:37">
      <c r="A556" s="32" t="s">
        <v>3065</v>
      </c>
      <c r="B556" s="32">
        <v>7073</v>
      </c>
      <c r="C556" s="32" t="s">
        <v>3685</v>
      </c>
      <c r="D556" s="32" t="s">
        <v>3675</v>
      </c>
      <c r="F556" s="32" t="s">
        <v>3673</v>
      </c>
      <c r="G556" s="34">
        <v>10400</v>
      </c>
      <c r="H556" s="7">
        <v>44921</v>
      </c>
      <c r="I556" s="32" t="s">
        <v>6051</v>
      </c>
      <c r="J556" s="34">
        <v>10400</v>
      </c>
      <c r="N556" s="32">
        <v>3</v>
      </c>
      <c r="O556" s="36">
        <v>4.99</v>
      </c>
      <c r="P556" s="32" t="s">
        <v>5994</v>
      </c>
      <c r="Q556" s="5" t="s">
        <v>3674</v>
      </c>
      <c r="R556" s="5" t="s">
        <v>4448</v>
      </c>
      <c r="S556" s="6">
        <v>0</v>
      </c>
      <c r="T556" s="6">
        <v>0</v>
      </c>
      <c r="U556" s="6">
        <v>10400</v>
      </c>
      <c r="V556" s="7">
        <v>44921</v>
      </c>
      <c r="W556" s="7" t="s">
        <v>3811</v>
      </c>
      <c r="X556" s="7" t="s">
        <v>3811</v>
      </c>
      <c r="Y556" s="5" t="s">
        <v>4050</v>
      </c>
      <c r="Z556" s="5" t="s">
        <v>3811</v>
      </c>
      <c r="AA556" s="6">
        <v>0</v>
      </c>
      <c r="AB556" s="7" t="s">
        <v>4478</v>
      </c>
      <c r="AC556" s="7" t="str">
        <f>A556&amp;COUNTIF($A$2:A556,A556)</f>
        <v>110WM840-62002</v>
      </c>
      <c r="AD556" s="7">
        <v>44750</v>
      </c>
      <c r="AE556" s="7">
        <v>44921</v>
      </c>
      <c r="AF556" s="7">
        <v>44991</v>
      </c>
      <c r="AG556" s="5">
        <v>154</v>
      </c>
      <c r="AH556" s="5">
        <v>70</v>
      </c>
      <c r="AI556" s="5">
        <v>14</v>
      </c>
      <c r="AJ556" s="5">
        <v>10400</v>
      </c>
      <c r="AK556" s="5" t="str">
        <f t="shared" ca="1" si="8"/>
        <v>run complete</v>
      </c>
    </row>
    <row r="557" spans="1:37">
      <c r="A557" s="32" t="s">
        <v>3080</v>
      </c>
      <c r="B557" s="32" t="s">
        <v>6177</v>
      </c>
      <c r="C557" s="32" t="s">
        <v>6178</v>
      </c>
      <c r="D557" s="32" t="s">
        <v>3714</v>
      </c>
      <c r="E557" s="34">
        <v>0</v>
      </c>
      <c r="F557" s="32" t="s">
        <v>3714</v>
      </c>
      <c r="G557" s="34">
        <v>1500</v>
      </c>
      <c r="H557" s="7">
        <v>45117</v>
      </c>
      <c r="I557" s="32" t="s">
        <v>3811</v>
      </c>
      <c r="J557" s="34">
        <v>0</v>
      </c>
      <c r="M557" s="34">
        <v>0</v>
      </c>
      <c r="N557" s="32" t="s">
        <v>3539</v>
      </c>
      <c r="O557" s="36">
        <v>4.63</v>
      </c>
      <c r="P557" s="32" t="s">
        <v>3714</v>
      </c>
      <c r="Q557" s="5" t="s">
        <v>3938</v>
      </c>
      <c r="R557" s="5" t="s">
        <v>6177</v>
      </c>
      <c r="S557" s="6">
        <v>0</v>
      </c>
      <c r="T557" s="6">
        <v>0</v>
      </c>
      <c r="U557" s="6">
        <v>0</v>
      </c>
      <c r="V557" s="7">
        <v>45117</v>
      </c>
      <c r="W557" s="7" t="s">
        <v>3811</v>
      </c>
      <c r="X557" s="7" t="s">
        <v>3811</v>
      </c>
      <c r="Y557" s="5" t="s">
        <v>4050</v>
      </c>
      <c r="Z557" s="5" t="s">
        <v>3811</v>
      </c>
      <c r="AA557" s="6">
        <v>0</v>
      </c>
      <c r="AB557" s="7" t="s">
        <v>6179</v>
      </c>
      <c r="AC557" s="7" t="str">
        <f>A557&amp;COUNTIF($A$2:A557,A557)</f>
        <v>110WM858-50001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t="shared" ca="1" si="8"/>
        <v>within range</v>
      </c>
    </row>
    <row r="558" spans="1:37">
      <c r="A558" s="32" t="s">
        <v>3083</v>
      </c>
      <c r="B558" s="32" t="s">
        <v>6177</v>
      </c>
      <c r="C558" s="32" t="s">
        <v>6180</v>
      </c>
      <c r="D558" s="32" t="s">
        <v>3675</v>
      </c>
      <c r="E558" s="34">
        <v>0</v>
      </c>
      <c r="F558" s="32" t="s">
        <v>3714</v>
      </c>
      <c r="G558" s="34">
        <v>1500</v>
      </c>
      <c r="H558" s="7">
        <v>45117</v>
      </c>
      <c r="I558" s="32" t="s">
        <v>3811</v>
      </c>
      <c r="J558" s="34">
        <v>0</v>
      </c>
      <c r="M558" s="34">
        <v>0</v>
      </c>
      <c r="N558" s="32" t="s">
        <v>3539</v>
      </c>
      <c r="O558" s="36">
        <v>4.63</v>
      </c>
      <c r="P558" s="32" t="s">
        <v>3714</v>
      </c>
      <c r="Q558" s="5" t="s">
        <v>3938</v>
      </c>
      <c r="R558" s="5" t="s">
        <v>6177</v>
      </c>
      <c r="S558" s="6">
        <v>0</v>
      </c>
      <c r="T558" s="6">
        <v>0</v>
      </c>
      <c r="U558" s="6">
        <v>0</v>
      </c>
      <c r="V558" s="7">
        <v>45117</v>
      </c>
      <c r="W558" s="7" t="s">
        <v>3811</v>
      </c>
      <c r="X558" s="7" t="s">
        <v>3811</v>
      </c>
      <c r="Y558" s="5" t="s">
        <v>4050</v>
      </c>
      <c r="Z558" s="5" t="s">
        <v>3811</v>
      </c>
      <c r="AA558" s="6">
        <v>0</v>
      </c>
      <c r="AB558" s="7" t="s">
        <v>6181</v>
      </c>
      <c r="AC558" s="7" t="str">
        <f>A558&amp;COUNTIF($A$2:A558,A558)</f>
        <v>110WM858-62001</v>
      </c>
      <c r="AD558" s="7">
        <v>44869</v>
      </c>
      <c r="AE558" s="7">
        <v>45117</v>
      </c>
      <c r="AF558" s="7">
        <v>45131</v>
      </c>
      <c r="AG558" s="5">
        <v>196</v>
      </c>
      <c r="AH558" s="5">
        <v>14</v>
      </c>
      <c r="AI558" s="5">
        <v>14</v>
      </c>
      <c r="AJ558" s="5">
        <v>1500</v>
      </c>
      <c r="AK558" s="5" t="str">
        <f t="shared" ca="1" si="8"/>
        <v>within range</v>
      </c>
    </row>
    <row r="559" spans="1:37">
      <c r="A559" s="32" t="s">
        <v>3110</v>
      </c>
      <c r="B559" s="32" t="s">
        <v>4006</v>
      </c>
      <c r="C559" s="32" t="s">
        <v>4011</v>
      </c>
      <c r="D559" s="32" t="s">
        <v>3714</v>
      </c>
      <c r="E559" s="34">
        <v>0</v>
      </c>
      <c r="F559" s="32" t="s">
        <v>3714</v>
      </c>
      <c r="G559" s="34">
        <v>2000</v>
      </c>
      <c r="H559" s="7">
        <v>45000</v>
      </c>
      <c r="I559" s="32" t="s">
        <v>3811</v>
      </c>
      <c r="J559" s="34">
        <v>0</v>
      </c>
      <c r="M559" s="34">
        <v>0</v>
      </c>
      <c r="N559" s="32" t="s">
        <v>3539</v>
      </c>
      <c r="O559" s="36">
        <v>4.8600000000000003</v>
      </c>
      <c r="P559" s="32" t="s">
        <v>3714</v>
      </c>
      <c r="Q559" s="5" t="s">
        <v>3938</v>
      </c>
      <c r="R559" s="5" t="s">
        <v>4006</v>
      </c>
      <c r="S559" s="6">
        <v>0</v>
      </c>
      <c r="T559" s="6">
        <v>0</v>
      </c>
      <c r="U559" s="6">
        <v>0</v>
      </c>
      <c r="V559" s="7">
        <v>45000</v>
      </c>
      <c r="W559" s="7" t="s">
        <v>3811</v>
      </c>
      <c r="X559" s="7" t="s">
        <v>3811</v>
      </c>
      <c r="Y559" s="5" t="s">
        <v>4050</v>
      </c>
      <c r="Z559" s="5" t="s">
        <v>3811</v>
      </c>
      <c r="AA559" s="6">
        <v>0</v>
      </c>
      <c r="AB559" s="7" t="s">
        <v>4483</v>
      </c>
      <c r="AC559" s="7" t="str">
        <f>A559&amp;COUNTIF($A$2:A559,A559)</f>
        <v>110WS016-50001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2000</v>
      </c>
      <c r="AK559" s="5" t="str">
        <f t="shared" ca="1" si="8"/>
        <v>within range</v>
      </c>
    </row>
    <row r="560" spans="1:37">
      <c r="A560" s="32" t="s">
        <v>3113</v>
      </c>
      <c r="B560" s="32" t="s">
        <v>4006</v>
      </c>
      <c r="C560" s="32" t="s">
        <v>4012</v>
      </c>
      <c r="D560" s="32" t="s">
        <v>3714</v>
      </c>
      <c r="E560" s="34">
        <v>0</v>
      </c>
      <c r="F560" s="32" t="s">
        <v>3714</v>
      </c>
      <c r="G560" s="34">
        <v>1000</v>
      </c>
      <c r="H560" s="7">
        <v>45000</v>
      </c>
      <c r="I560" s="32" t="s">
        <v>3811</v>
      </c>
      <c r="J560" s="34">
        <v>0</v>
      </c>
      <c r="M560" s="34">
        <v>0</v>
      </c>
      <c r="N560" s="32" t="s">
        <v>3539</v>
      </c>
      <c r="O560" s="36">
        <v>4.8600000000000003</v>
      </c>
      <c r="P560" s="32" t="s">
        <v>3714</v>
      </c>
      <c r="Q560" s="5" t="s">
        <v>3938</v>
      </c>
      <c r="R560" s="5" t="s">
        <v>4006</v>
      </c>
      <c r="S560" s="6">
        <v>0</v>
      </c>
      <c r="T560" s="6">
        <v>0</v>
      </c>
      <c r="U560" s="6">
        <v>0</v>
      </c>
      <c r="V560" s="7">
        <v>45000</v>
      </c>
      <c r="W560" s="7" t="s">
        <v>3811</v>
      </c>
      <c r="X560" s="7" t="s">
        <v>3811</v>
      </c>
      <c r="Y560" s="5" t="s">
        <v>4050</v>
      </c>
      <c r="Z560" s="5" t="s">
        <v>3811</v>
      </c>
      <c r="AA560" s="6">
        <v>0</v>
      </c>
      <c r="AB560" s="7" t="s">
        <v>4484</v>
      </c>
      <c r="AC560" s="7" t="str">
        <f>A560&amp;COUNTIF($A$2:A560,A560)</f>
        <v>110WS016-62001</v>
      </c>
      <c r="AD560" s="7">
        <v>44796</v>
      </c>
      <c r="AE560" s="7">
        <v>45000</v>
      </c>
      <c r="AF560" s="7">
        <v>45056</v>
      </c>
      <c r="AG560" s="5">
        <v>154</v>
      </c>
      <c r="AH560" s="5">
        <v>56</v>
      </c>
      <c r="AI560" s="5">
        <v>14</v>
      </c>
      <c r="AJ560" s="5">
        <v>1000</v>
      </c>
      <c r="AK560" s="5" t="str">
        <f t="shared" ca="1" si="8"/>
        <v>within range</v>
      </c>
    </row>
    <row r="561" spans="1:37">
      <c r="A561" s="32" t="s">
        <v>3122</v>
      </c>
      <c r="B561" s="32" t="s">
        <v>3996</v>
      </c>
      <c r="C561" s="32" t="s">
        <v>3998</v>
      </c>
      <c r="D561" s="32" t="s">
        <v>3714</v>
      </c>
      <c r="E561" s="34">
        <v>0</v>
      </c>
      <c r="F561" s="32" t="s">
        <v>3714</v>
      </c>
      <c r="G561" s="34">
        <v>1500</v>
      </c>
      <c r="H561" s="7">
        <v>44964</v>
      </c>
      <c r="I561" s="32" t="s">
        <v>3811</v>
      </c>
      <c r="J561" s="34">
        <v>0</v>
      </c>
      <c r="M561" s="34">
        <v>0</v>
      </c>
      <c r="N561" s="32" t="s">
        <v>3539</v>
      </c>
      <c r="O561" s="36">
        <v>4.63</v>
      </c>
      <c r="P561" s="32" t="s">
        <v>3714</v>
      </c>
      <c r="Q561" s="5" t="s">
        <v>3938</v>
      </c>
      <c r="R561" s="5" t="s">
        <v>3996</v>
      </c>
      <c r="S561" s="6">
        <v>0</v>
      </c>
      <c r="T561" s="6">
        <v>0</v>
      </c>
      <c r="U561" s="6">
        <v>0</v>
      </c>
      <c r="V561" s="7">
        <v>44964</v>
      </c>
      <c r="W561" s="7" t="s">
        <v>3811</v>
      </c>
      <c r="X561" s="7" t="s">
        <v>3811</v>
      </c>
      <c r="Y561" s="5" t="s">
        <v>4050</v>
      </c>
      <c r="Z561" s="5" t="s">
        <v>3811</v>
      </c>
      <c r="AA561" s="6">
        <v>0</v>
      </c>
      <c r="AB561" s="7" t="s">
        <v>4486</v>
      </c>
      <c r="AC561" s="7" t="str">
        <f>A561&amp;COUNTIF($A$2:A561,A561)</f>
        <v>110WS950-50001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t="shared" ca="1" si="8"/>
        <v>within range</v>
      </c>
    </row>
    <row r="562" spans="1:37">
      <c r="A562" s="32" t="s">
        <v>3125</v>
      </c>
      <c r="B562" s="32" t="s">
        <v>3996</v>
      </c>
      <c r="C562" s="32" t="s">
        <v>3999</v>
      </c>
      <c r="D562" s="32" t="s">
        <v>3714</v>
      </c>
      <c r="E562" s="34">
        <v>0</v>
      </c>
      <c r="F562" s="32" t="s">
        <v>3714</v>
      </c>
      <c r="G562" s="34">
        <v>1500</v>
      </c>
      <c r="H562" s="7">
        <v>44964</v>
      </c>
      <c r="I562" s="32" t="s">
        <v>3811</v>
      </c>
      <c r="J562" s="34">
        <v>0</v>
      </c>
      <c r="M562" s="34">
        <v>0</v>
      </c>
      <c r="N562" s="32" t="s">
        <v>3539</v>
      </c>
      <c r="O562" s="36">
        <v>4.63</v>
      </c>
      <c r="P562" s="32" t="s">
        <v>3714</v>
      </c>
      <c r="Q562" s="5" t="s">
        <v>3938</v>
      </c>
      <c r="R562" s="5" t="s">
        <v>3996</v>
      </c>
      <c r="S562" s="6">
        <v>0</v>
      </c>
      <c r="T562" s="6">
        <v>0</v>
      </c>
      <c r="U562" s="6">
        <v>0</v>
      </c>
      <c r="V562" s="7">
        <v>44964</v>
      </c>
      <c r="W562" s="7" t="s">
        <v>3811</v>
      </c>
      <c r="X562" s="7" t="s">
        <v>3811</v>
      </c>
      <c r="Y562" s="5" t="s">
        <v>4050</v>
      </c>
      <c r="Z562" s="5" t="s">
        <v>3811</v>
      </c>
      <c r="AA562" s="6">
        <v>0</v>
      </c>
      <c r="AB562" s="7" t="s">
        <v>4487</v>
      </c>
      <c r="AC562" s="7" t="str">
        <f>A562&amp;COUNTIF($A$2:A562,A562)</f>
        <v>110WS950-62001</v>
      </c>
      <c r="AD562" s="7">
        <v>44761</v>
      </c>
      <c r="AE562" s="7">
        <v>44964</v>
      </c>
      <c r="AF562" s="7">
        <v>44978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t="shared" ca="1" si="8"/>
        <v>within range</v>
      </c>
    </row>
    <row r="563" spans="1:37">
      <c r="A563" s="32" t="s">
        <v>3133</v>
      </c>
      <c r="B563" s="32">
        <v>7184</v>
      </c>
      <c r="C563" s="32" t="s">
        <v>3805</v>
      </c>
      <c r="G563" s="34">
        <v>3000</v>
      </c>
      <c r="H563" s="7">
        <v>44945</v>
      </c>
      <c r="P563" s="32" t="s">
        <v>5995</v>
      </c>
      <c r="Q563" s="5" t="s">
        <v>894</v>
      </c>
      <c r="R563" s="5" t="s">
        <v>5937</v>
      </c>
      <c r="S563" s="6">
        <v>0</v>
      </c>
      <c r="T563" s="6">
        <v>0</v>
      </c>
      <c r="U563" s="6">
        <v>0</v>
      </c>
      <c r="V563" s="7">
        <v>44945</v>
      </c>
      <c r="W563" s="7" t="s">
        <v>3811</v>
      </c>
      <c r="X563" s="7" t="s">
        <v>3811</v>
      </c>
      <c r="Y563" s="5" t="s">
        <v>4050</v>
      </c>
      <c r="Z563" s="5" t="s">
        <v>3811</v>
      </c>
      <c r="AA563" s="6">
        <v>0</v>
      </c>
      <c r="AB563" s="7" t="s">
        <v>5996</v>
      </c>
      <c r="AC563" s="7" t="str">
        <f>A563&amp;COUNTIF($A$2:A563,A563)</f>
        <v>110WT770-62002</v>
      </c>
      <c r="AD563" s="7">
        <v>44854</v>
      </c>
      <c r="AE563" s="7">
        <v>44945</v>
      </c>
      <c r="AF563" s="7">
        <v>44959</v>
      </c>
      <c r="AG563" s="5">
        <v>140</v>
      </c>
      <c r="AH563" s="5">
        <v>14</v>
      </c>
      <c r="AI563" s="5">
        <v>14</v>
      </c>
      <c r="AJ563" s="5">
        <v>3000</v>
      </c>
      <c r="AK563" s="5" t="str">
        <f t="shared" ca="1" si="8"/>
        <v>within range</v>
      </c>
    </row>
    <row r="564" spans="1:37">
      <c r="A564" s="32" t="s">
        <v>3136</v>
      </c>
      <c r="B564" s="32">
        <v>7198</v>
      </c>
      <c r="C564" s="32" t="s">
        <v>3137</v>
      </c>
      <c r="G564" s="34">
        <v>500</v>
      </c>
      <c r="H564" s="7">
        <v>44967</v>
      </c>
      <c r="N564" s="32">
        <v>3</v>
      </c>
      <c r="O564" s="36">
        <v>5.78</v>
      </c>
      <c r="Q564" s="5" t="s">
        <v>3807</v>
      </c>
      <c r="R564" s="5" t="s">
        <v>6147</v>
      </c>
      <c r="S564" s="6">
        <v>0</v>
      </c>
      <c r="T564" s="6">
        <v>0</v>
      </c>
      <c r="U564" s="6">
        <v>0</v>
      </c>
      <c r="V564" s="7">
        <v>44967</v>
      </c>
      <c r="W564" s="7" t="s">
        <v>3811</v>
      </c>
      <c r="X564" s="7" t="s">
        <v>3811</v>
      </c>
      <c r="Y564" s="5" t="s">
        <v>4050</v>
      </c>
      <c r="Z564" s="5" t="s">
        <v>3811</v>
      </c>
      <c r="AA564" s="6">
        <v>0</v>
      </c>
      <c r="AB564" s="7" t="s">
        <v>6148</v>
      </c>
      <c r="AC564" s="7" t="str">
        <f>A564&amp;COUNTIF($A$2:A564,A564)</f>
        <v>110WU001-50001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500</v>
      </c>
      <c r="AK564" s="5" t="str">
        <f t="shared" ca="1" si="8"/>
        <v>within range</v>
      </c>
    </row>
    <row r="565" spans="1:37">
      <c r="A565" s="32" t="s">
        <v>3138</v>
      </c>
      <c r="B565" s="32">
        <v>7198</v>
      </c>
      <c r="C565" s="32" t="s">
        <v>3137</v>
      </c>
      <c r="D565" s="32" t="s">
        <v>3675</v>
      </c>
      <c r="G565" s="34">
        <v>1700</v>
      </c>
      <c r="H565" s="7">
        <v>44967</v>
      </c>
      <c r="N565" s="32">
        <v>3</v>
      </c>
      <c r="O565" s="36">
        <v>5.78</v>
      </c>
      <c r="Q565" s="5" t="s">
        <v>3807</v>
      </c>
      <c r="R565" s="5" t="s">
        <v>6147</v>
      </c>
      <c r="S565" s="6">
        <v>0</v>
      </c>
      <c r="T565" s="6">
        <v>0</v>
      </c>
      <c r="U565" s="6">
        <v>0</v>
      </c>
      <c r="V565" s="7">
        <v>44967</v>
      </c>
      <c r="W565" s="7" t="s">
        <v>3811</v>
      </c>
      <c r="X565" s="7" t="s">
        <v>3811</v>
      </c>
      <c r="Y565" s="5" t="s">
        <v>4050</v>
      </c>
      <c r="Z565" s="5" t="s">
        <v>3811</v>
      </c>
      <c r="AA565" s="6">
        <v>0</v>
      </c>
      <c r="AB565" s="7" t="s">
        <v>6149</v>
      </c>
      <c r="AC565" s="7" t="str">
        <f>A565&amp;COUNTIF($A$2:A565,A565)</f>
        <v>110WU001-62001</v>
      </c>
      <c r="AD565" s="7">
        <v>44869</v>
      </c>
      <c r="AE565" s="7">
        <v>44967</v>
      </c>
      <c r="AF565" s="7">
        <v>45009</v>
      </c>
      <c r="AG565" s="5">
        <v>168</v>
      </c>
      <c r="AH565" s="5">
        <v>42</v>
      </c>
      <c r="AI565" s="5">
        <v>14</v>
      </c>
      <c r="AJ565" s="5">
        <v>1700</v>
      </c>
      <c r="AK565" s="5" t="str">
        <f t="shared" ca="1" si="8"/>
        <v>within range</v>
      </c>
    </row>
    <row r="566" spans="1:37">
      <c r="A566" s="32" t="s">
        <v>3151</v>
      </c>
      <c r="B566" s="32">
        <v>7127</v>
      </c>
      <c r="C566" s="32" t="s">
        <v>3152</v>
      </c>
      <c r="G566" s="34">
        <v>800</v>
      </c>
      <c r="H566" s="7">
        <v>44946</v>
      </c>
      <c r="O566" s="36">
        <v>6.75</v>
      </c>
      <c r="P566" s="32" t="s">
        <v>6150</v>
      </c>
      <c r="Q566" s="5" t="s">
        <v>3715</v>
      </c>
      <c r="R566" s="5" t="s">
        <v>4492</v>
      </c>
      <c r="S566" s="6">
        <v>0</v>
      </c>
      <c r="T566" s="6">
        <v>0</v>
      </c>
      <c r="U566" s="6">
        <v>0</v>
      </c>
      <c r="V566" s="7">
        <v>44946</v>
      </c>
      <c r="W566" s="7" t="s">
        <v>3811</v>
      </c>
      <c r="X566" s="7" t="s">
        <v>3811</v>
      </c>
      <c r="Y566" s="5" t="s">
        <v>4050</v>
      </c>
      <c r="Z566" s="5" t="s">
        <v>3811</v>
      </c>
      <c r="AA566" s="6">
        <v>0</v>
      </c>
      <c r="AB566" s="7" t="s">
        <v>4493</v>
      </c>
      <c r="AC566" s="7" t="str">
        <f>A566&amp;COUNTIF($A$2:A566,A566)</f>
        <v>110WW310-50001</v>
      </c>
      <c r="AD566" s="7">
        <v>44805</v>
      </c>
      <c r="AE566" s="7">
        <v>44946</v>
      </c>
      <c r="AF566" s="7">
        <v>44995</v>
      </c>
      <c r="AG566" s="5">
        <v>98</v>
      </c>
      <c r="AH566" s="5">
        <v>49</v>
      </c>
      <c r="AI566" s="5">
        <v>14</v>
      </c>
      <c r="AJ566" s="5">
        <v>800</v>
      </c>
      <c r="AK566" s="5" t="str">
        <f t="shared" ca="1" si="8"/>
        <v>within range</v>
      </c>
    </row>
    <row r="567" spans="1:37">
      <c r="A567" s="32" t="s">
        <v>3151</v>
      </c>
      <c r="B567" s="32">
        <v>7226</v>
      </c>
      <c r="C567" s="32" t="s">
        <v>3152</v>
      </c>
      <c r="G567" s="34">
        <v>1650</v>
      </c>
      <c r="O567" s="36">
        <v>5.77</v>
      </c>
      <c r="Q567" s="5" t="s">
        <v>3715</v>
      </c>
      <c r="R567" s="5" t="s">
        <v>7717</v>
      </c>
      <c r="S567" s="6">
        <v>0</v>
      </c>
      <c r="T567" s="6">
        <v>0</v>
      </c>
      <c r="U567" s="6">
        <v>0</v>
      </c>
      <c r="V567" s="7" t="s">
        <v>3811</v>
      </c>
      <c r="W567" s="7" t="s">
        <v>3811</v>
      </c>
      <c r="X567" s="7" t="s">
        <v>3811</v>
      </c>
      <c r="Y567" s="5" t="s">
        <v>4050</v>
      </c>
      <c r="Z567" s="5" t="s">
        <v>3811</v>
      </c>
      <c r="AA567" s="6">
        <v>0</v>
      </c>
      <c r="AB567" s="7" t="s">
        <v>7718</v>
      </c>
      <c r="AC567" s="7" t="str">
        <f>A567&amp;COUNTIF($A$2:A567,A567)</f>
        <v>110WW310-50002</v>
      </c>
      <c r="AD567" s="7">
        <v>44915</v>
      </c>
      <c r="AE567" s="7">
        <v>44915</v>
      </c>
      <c r="AF567" s="7">
        <v>45013</v>
      </c>
      <c r="AG567" s="5">
        <v>98</v>
      </c>
      <c r="AH567" s="5">
        <v>49</v>
      </c>
      <c r="AI567" s="5">
        <v>14</v>
      </c>
      <c r="AJ567" s="5">
        <v>1650</v>
      </c>
      <c r="AK567" s="5" t="str">
        <f t="shared" ca="1" si="8"/>
        <v>within range</v>
      </c>
    </row>
    <row r="568" spans="1:37">
      <c r="A568" s="32" t="s">
        <v>3153</v>
      </c>
      <c r="B568" s="32">
        <v>7127</v>
      </c>
      <c r="C568" s="32" t="s">
        <v>3152</v>
      </c>
      <c r="G568" s="34">
        <v>1400</v>
      </c>
      <c r="H568" s="7">
        <v>44946</v>
      </c>
      <c r="O568" s="36">
        <v>6.75</v>
      </c>
      <c r="P568" s="32" t="s">
        <v>6150</v>
      </c>
      <c r="Q568" s="5" t="s">
        <v>3715</v>
      </c>
      <c r="R568" s="5" t="s">
        <v>4492</v>
      </c>
      <c r="S568" s="6">
        <v>0</v>
      </c>
      <c r="T568" s="6">
        <v>0</v>
      </c>
      <c r="U568" s="6">
        <v>0</v>
      </c>
      <c r="V568" s="7">
        <v>44946</v>
      </c>
      <c r="W568" s="7" t="s">
        <v>3811</v>
      </c>
      <c r="X568" s="7" t="s">
        <v>3811</v>
      </c>
      <c r="Y568" s="5" t="s">
        <v>4050</v>
      </c>
      <c r="Z568" s="5" t="s">
        <v>3811</v>
      </c>
      <c r="AA568" s="6">
        <v>0</v>
      </c>
      <c r="AB568" s="7" t="s">
        <v>4494</v>
      </c>
      <c r="AC568" s="7" t="str">
        <f>A568&amp;COUNTIF($A$2:A568,A568)</f>
        <v>110WW310-62001</v>
      </c>
      <c r="AD568" s="7">
        <v>44805</v>
      </c>
      <c r="AE568" s="7">
        <v>44946</v>
      </c>
      <c r="AF568" s="7">
        <v>44995</v>
      </c>
      <c r="AG568" s="5">
        <v>98</v>
      </c>
      <c r="AH568" s="5">
        <v>49</v>
      </c>
      <c r="AI568" s="5">
        <v>14</v>
      </c>
      <c r="AJ568" s="5">
        <v>1400</v>
      </c>
      <c r="AK568" s="5" t="str">
        <f t="shared" ca="1" si="8"/>
        <v>within range</v>
      </c>
    </row>
    <row r="569" spans="1:37">
      <c r="A569" s="32" t="s">
        <v>3153</v>
      </c>
      <c r="B569" s="32">
        <v>7226</v>
      </c>
      <c r="C569" s="32" t="s">
        <v>3152</v>
      </c>
      <c r="G569" s="34">
        <v>1650</v>
      </c>
      <c r="O569" s="36">
        <v>5.77</v>
      </c>
      <c r="Q569" s="5" t="s">
        <v>3715</v>
      </c>
      <c r="R569" s="5" t="s">
        <v>7717</v>
      </c>
      <c r="S569" s="6">
        <v>0</v>
      </c>
      <c r="T569" s="6">
        <v>0</v>
      </c>
      <c r="U569" s="6">
        <v>0</v>
      </c>
      <c r="V569" s="7" t="s">
        <v>3811</v>
      </c>
      <c r="W569" s="7" t="s">
        <v>3811</v>
      </c>
      <c r="X569" s="7" t="s">
        <v>3811</v>
      </c>
      <c r="Y569" s="5" t="s">
        <v>4050</v>
      </c>
      <c r="Z569" s="5" t="s">
        <v>3811</v>
      </c>
      <c r="AA569" s="6">
        <v>0</v>
      </c>
      <c r="AB569" s="7" t="s">
        <v>7719</v>
      </c>
      <c r="AC569" s="7" t="str">
        <f>A569&amp;COUNTIF($A$2:A569,A569)</f>
        <v>110WW310-62002</v>
      </c>
      <c r="AD569" s="7">
        <v>44915</v>
      </c>
      <c r="AE569" s="7">
        <v>44915</v>
      </c>
      <c r="AF569" s="7">
        <v>45013</v>
      </c>
      <c r="AG569" s="5">
        <v>98</v>
      </c>
      <c r="AH569" s="5">
        <v>49</v>
      </c>
      <c r="AI569" s="5">
        <v>14</v>
      </c>
      <c r="AJ569" s="5">
        <v>1650</v>
      </c>
      <c r="AK569" s="5" t="str">
        <f t="shared" ca="1" si="8"/>
        <v>within range</v>
      </c>
    </row>
    <row r="570" spans="1:37">
      <c r="A570" s="32" t="s">
        <v>3165</v>
      </c>
      <c r="B570" s="32">
        <v>7060</v>
      </c>
      <c r="C570" s="32" t="s">
        <v>3164</v>
      </c>
      <c r="D570" s="32" t="s">
        <v>3675</v>
      </c>
      <c r="G570" s="34">
        <v>4400</v>
      </c>
      <c r="H570" s="7">
        <v>44854</v>
      </c>
      <c r="I570" s="32" t="s">
        <v>3537</v>
      </c>
      <c r="J570" s="34">
        <v>5822</v>
      </c>
      <c r="K570" s="7">
        <v>44956</v>
      </c>
      <c r="L570" s="7">
        <v>45046</v>
      </c>
      <c r="M570" s="34">
        <v>1422</v>
      </c>
      <c r="N570" s="32">
        <v>3</v>
      </c>
      <c r="O570" s="36">
        <v>5.0199999999999996</v>
      </c>
      <c r="P570" s="32" t="s">
        <v>7661</v>
      </c>
      <c r="Q570" s="5" t="s">
        <v>3807</v>
      </c>
      <c r="R570" s="5" t="s">
        <v>4317</v>
      </c>
      <c r="S570" s="6">
        <v>0</v>
      </c>
      <c r="T570" s="6">
        <v>-1422</v>
      </c>
      <c r="U570" s="6">
        <v>5822</v>
      </c>
      <c r="V570" s="7">
        <v>44854</v>
      </c>
      <c r="W570" s="7">
        <v>44956</v>
      </c>
      <c r="X570" s="7">
        <v>45046</v>
      </c>
      <c r="Y570" s="5" t="s">
        <v>4050</v>
      </c>
      <c r="Z570" s="5" t="s">
        <v>3811</v>
      </c>
      <c r="AA570" s="6">
        <v>-1422</v>
      </c>
      <c r="AB570" s="7" t="s">
        <v>4496</v>
      </c>
      <c r="AC570" s="7" t="str">
        <f>A570&amp;COUNTIF($A$2:A570,A570)</f>
        <v>110WW900-62001</v>
      </c>
      <c r="AD570" s="7">
        <v>44736</v>
      </c>
      <c r="AE570" s="7">
        <v>44956</v>
      </c>
      <c r="AF570" s="7">
        <v>44970</v>
      </c>
      <c r="AG570" s="5">
        <v>168</v>
      </c>
      <c r="AH570" s="5">
        <v>42</v>
      </c>
      <c r="AI570" s="5">
        <v>14</v>
      </c>
      <c r="AJ570" s="5">
        <v>4400</v>
      </c>
      <c r="AK570" s="5" t="str">
        <f t="shared" ca="1" si="8"/>
        <v>run complete</v>
      </c>
    </row>
    <row r="571" spans="1:37">
      <c r="A571" s="32" t="s">
        <v>3172</v>
      </c>
      <c r="B571" s="32">
        <v>7184</v>
      </c>
      <c r="C571" s="32" t="s">
        <v>3173</v>
      </c>
      <c r="G571" s="34">
        <v>4000</v>
      </c>
      <c r="H571" s="7">
        <v>44938</v>
      </c>
      <c r="P571" s="32" t="s">
        <v>5997</v>
      </c>
      <c r="Q571" s="5" t="s">
        <v>894</v>
      </c>
      <c r="R571" s="5" t="s">
        <v>5937</v>
      </c>
      <c r="S571" s="6">
        <v>0</v>
      </c>
      <c r="T571" s="6">
        <v>0</v>
      </c>
      <c r="U571" s="6">
        <v>0</v>
      </c>
      <c r="V571" s="7">
        <v>44938</v>
      </c>
      <c r="W571" s="7" t="s">
        <v>3811</v>
      </c>
      <c r="X571" s="7" t="s">
        <v>3811</v>
      </c>
      <c r="Y571" s="5" t="s">
        <v>4050</v>
      </c>
      <c r="Z571" s="5" t="s">
        <v>3811</v>
      </c>
      <c r="AA571" s="6">
        <v>0</v>
      </c>
      <c r="AB571" s="7" t="s">
        <v>5998</v>
      </c>
      <c r="AC571" s="7" t="str">
        <f>A571&amp;COUNTIF($A$2:A571,A571)</f>
        <v>110WX115-50002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4000</v>
      </c>
      <c r="AK571" s="5" t="str">
        <f t="shared" ca="1" si="8"/>
        <v>within range</v>
      </c>
    </row>
    <row r="572" spans="1:37">
      <c r="A572" s="32" t="s">
        <v>3174</v>
      </c>
      <c r="B572" s="32">
        <v>7184</v>
      </c>
      <c r="C572" s="32" t="s">
        <v>3173</v>
      </c>
      <c r="G572" s="34">
        <v>16000</v>
      </c>
      <c r="H572" s="7">
        <v>44938</v>
      </c>
      <c r="P572" s="32" t="s">
        <v>5999</v>
      </c>
      <c r="Q572" s="5" t="s">
        <v>894</v>
      </c>
      <c r="R572" s="5" t="s">
        <v>5937</v>
      </c>
      <c r="S572" s="6">
        <v>0</v>
      </c>
      <c r="T572" s="6">
        <v>0</v>
      </c>
      <c r="U572" s="6">
        <v>0</v>
      </c>
      <c r="V572" s="7">
        <v>44938</v>
      </c>
      <c r="W572" s="7" t="s">
        <v>3811</v>
      </c>
      <c r="X572" s="7" t="s">
        <v>3811</v>
      </c>
      <c r="Y572" s="5" t="s">
        <v>4050</v>
      </c>
      <c r="Z572" s="5" t="s">
        <v>3811</v>
      </c>
      <c r="AA572" s="6">
        <v>0</v>
      </c>
      <c r="AB572" s="7" t="s">
        <v>6000</v>
      </c>
      <c r="AC572" s="7" t="str">
        <f>A572&amp;COUNTIF($A$2:A572,A572)</f>
        <v>110WX115-62002</v>
      </c>
      <c r="AD572" s="7">
        <v>44854</v>
      </c>
      <c r="AE572" s="7">
        <v>44938</v>
      </c>
      <c r="AF572" s="7">
        <v>44952</v>
      </c>
      <c r="AG572" s="5">
        <v>140</v>
      </c>
      <c r="AH572" s="5">
        <v>14</v>
      </c>
      <c r="AI572" s="5">
        <v>14</v>
      </c>
      <c r="AJ572" s="5">
        <v>16000</v>
      </c>
      <c r="AK572" s="5" t="str">
        <f t="shared" ca="1" si="8"/>
        <v>within range</v>
      </c>
    </row>
    <row r="573" spans="1:37">
      <c r="A573" s="32" t="s">
        <v>3198</v>
      </c>
      <c r="B573" s="32" t="s">
        <v>5448</v>
      </c>
      <c r="C573" s="32" t="s">
        <v>5450</v>
      </c>
      <c r="D573" s="32" t="s">
        <v>3714</v>
      </c>
      <c r="E573" s="34">
        <v>0</v>
      </c>
      <c r="F573" s="32" t="s">
        <v>3714</v>
      </c>
      <c r="G573" s="34">
        <v>2000</v>
      </c>
      <c r="H573" s="7">
        <v>45048</v>
      </c>
      <c r="I573" s="32" t="s">
        <v>3811</v>
      </c>
      <c r="J573" s="34">
        <v>0</v>
      </c>
      <c r="M573" s="34">
        <v>0</v>
      </c>
      <c r="N573" s="32" t="s">
        <v>3539</v>
      </c>
      <c r="O573" s="36">
        <v>4.63</v>
      </c>
      <c r="P573" s="32" t="s">
        <v>3714</v>
      </c>
      <c r="Q573" s="5" t="s">
        <v>3938</v>
      </c>
      <c r="R573" s="5" t="s">
        <v>5448</v>
      </c>
      <c r="S573" s="6">
        <v>0</v>
      </c>
      <c r="T573" s="6">
        <v>0</v>
      </c>
      <c r="U573" s="6">
        <v>0</v>
      </c>
      <c r="V573" s="7">
        <v>45048</v>
      </c>
      <c r="W573" s="7" t="s">
        <v>3811</v>
      </c>
      <c r="X573" s="7" t="s">
        <v>3811</v>
      </c>
      <c r="Y573" s="5" t="s">
        <v>4050</v>
      </c>
      <c r="Z573" s="5" t="s">
        <v>3811</v>
      </c>
      <c r="AA573" s="6">
        <v>0</v>
      </c>
      <c r="AB573" s="7" t="s">
        <v>5468</v>
      </c>
      <c r="AC573" s="7" t="str">
        <f>A573&amp;COUNTIF($A$2:A573,A573)</f>
        <v>110WZ005-50001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2000</v>
      </c>
      <c r="AK573" s="5" t="str">
        <f t="shared" ca="1" si="8"/>
        <v>within range</v>
      </c>
    </row>
    <row r="574" spans="1:37">
      <c r="A574" s="32" t="s">
        <v>3201</v>
      </c>
      <c r="B574" s="32" t="s">
        <v>5448</v>
      </c>
      <c r="C574" s="32" t="s">
        <v>5451</v>
      </c>
      <c r="D574" s="32" t="s">
        <v>3675</v>
      </c>
      <c r="E574" s="34">
        <v>0</v>
      </c>
      <c r="F574" s="32" t="s">
        <v>3714</v>
      </c>
      <c r="G574" s="34">
        <v>1000</v>
      </c>
      <c r="H574" s="7">
        <v>45048</v>
      </c>
      <c r="I574" s="32" t="s">
        <v>3811</v>
      </c>
      <c r="J574" s="34">
        <v>0</v>
      </c>
      <c r="M574" s="34">
        <v>0</v>
      </c>
      <c r="N574" s="32" t="s">
        <v>3539</v>
      </c>
      <c r="O574" s="36">
        <v>4.63</v>
      </c>
      <c r="P574" s="32" t="s">
        <v>3714</v>
      </c>
      <c r="Q574" s="5" t="s">
        <v>3938</v>
      </c>
      <c r="R574" s="5" t="s">
        <v>5448</v>
      </c>
      <c r="S574" s="6">
        <v>0</v>
      </c>
      <c r="T574" s="6">
        <v>0</v>
      </c>
      <c r="U574" s="6">
        <v>0</v>
      </c>
      <c r="V574" s="7">
        <v>45048</v>
      </c>
      <c r="W574" s="7" t="s">
        <v>3811</v>
      </c>
      <c r="X574" s="7" t="s">
        <v>3811</v>
      </c>
      <c r="Y574" s="5" t="s">
        <v>4050</v>
      </c>
      <c r="Z574" s="5" t="s">
        <v>3811</v>
      </c>
      <c r="AA574" s="6">
        <v>0</v>
      </c>
      <c r="AB574" s="7" t="s">
        <v>5469</v>
      </c>
      <c r="AC574" s="7" t="str">
        <f>A574&amp;COUNTIF($A$2:A574,A574)</f>
        <v>110WZ005-62001</v>
      </c>
      <c r="AD574" s="7">
        <v>44812</v>
      </c>
      <c r="AE574" s="7">
        <v>45048</v>
      </c>
      <c r="AF574" s="7">
        <v>45062</v>
      </c>
      <c r="AG574" s="5">
        <v>196</v>
      </c>
      <c r="AH574" s="5">
        <v>14</v>
      </c>
      <c r="AI574" s="5">
        <v>14</v>
      </c>
      <c r="AJ574" s="5">
        <v>1000</v>
      </c>
      <c r="AK574" s="5" t="str">
        <f t="shared" ca="1" si="8"/>
        <v>within range</v>
      </c>
    </row>
    <row r="575" spans="1:37">
      <c r="A575" s="32" t="s">
        <v>3206</v>
      </c>
      <c r="B575" s="32">
        <v>6979</v>
      </c>
      <c r="C575" s="32" t="s">
        <v>3690</v>
      </c>
      <c r="F575" s="32" t="s">
        <v>3673</v>
      </c>
      <c r="G575" s="34">
        <v>1000</v>
      </c>
      <c r="H575" s="7">
        <v>44859</v>
      </c>
      <c r="I575" s="32" t="s">
        <v>3670</v>
      </c>
      <c r="J575" s="34">
        <v>1093</v>
      </c>
      <c r="K575" s="7">
        <v>44931</v>
      </c>
      <c r="M575" s="34">
        <v>93</v>
      </c>
      <c r="N575" s="32">
        <v>3</v>
      </c>
      <c r="O575" s="36">
        <v>6.6</v>
      </c>
      <c r="Q575" s="5" t="s">
        <v>3674</v>
      </c>
      <c r="R575" s="5" t="s">
        <v>4503</v>
      </c>
      <c r="S575" s="6">
        <v>0</v>
      </c>
      <c r="T575" s="6">
        <v>-93</v>
      </c>
      <c r="U575" s="6">
        <v>1093</v>
      </c>
      <c r="V575" s="7">
        <v>44859</v>
      </c>
      <c r="W575" s="7">
        <v>44931</v>
      </c>
      <c r="X575" s="7" t="s">
        <v>3811</v>
      </c>
      <c r="Y575" s="5" t="s">
        <v>4050</v>
      </c>
      <c r="Z575" s="5" t="s">
        <v>3811</v>
      </c>
      <c r="AA575" s="6">
        <v>-93</v>
      </c>
      <c r="AB575" s="7" t="s">
        <v>4504</v>
      </c>
      <c r="AC575" s="7" t="str">
        <f>A575&amp;COUNTIF($A$2:A575,A575)</f>
        <v>110WZ017-50001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1000</v>
      </c>
      <c r="AK575" s="5" t="str">
        <f t="shared" ca="1" si="8"/>
        <v>run complete</v>
      </c>
    </row>
    <row r="576" spans="1:37">
      <c r="A576" s="32" t="s">
        <v>3208</v>
      </c>
      <c r="B576" s="32">
        <v>6979</v>
      </c>
      <c r="C576" s="32" t="s">
        <v>3690</v>
      </c>
      <c r="D576" s="32" t="s">
        <v>3675</v>
      </c>
      <c r="F576" s="32" t="s">
        <v>3673</v>
      </c>
      <c r="G576" s="34">
        <v>1500</v>
      </c>
      <c r="H576" s="7">
        <v>44859</v>
      </c>
      <c r="I576" s="32" t="s">
        <v>3670</v>
      </c>
      <c r="J576" s="34">
        <v>1626</v>
      </c>
      <c r="K576" s="7">
        <v>44931</v>
      </c>
      <c r="M576" s="34">
        <v>126</v>
      </c>
      <c r="N576" s="32">
        <v>3</v>
      </c>
      <c r="O576" s="36">
        <v>6.6</v>
      </c>
      <c r="Q576" s="5" t="s">
        <v>3674</v>
      </c>
      <c r="R576" s="5" t="s">
        <v>4503</v>
      </c>
      <c r="S576" s="6">
        <v>0</v>
      </c>
      <c r="T576" s="6">
        <v>-126</v>
      </c>
      <c r="U576" s="6">
        <v>1626</v>
      </c>
      <c r="V576" s="7">
        <v>44859</v>
      </c>
      <c r="W576" s="7">
        <v>44931</v>
      </c>
      <c r="X576" s="7" t="s">
        <v>3811</v>
      </c>
      <c r="Y576" s="5" t="s">
        <v>4050</v>
      </c>
      <c r="Z576" s="5" t="s">
        <v>3811</v>
      </c>
      <c r="AA576" s="6">
        <v>-126</v>
      </c>
      <c r="AB576" s="7" t="s">
        <v>4505</v>
      </c>
      <c r="AC576" s="7" t="str">
        <f>A576&amp;COUNTIF($A$2:A576,A576)</f>
        <v>110WZ017-62001</v>
      </c>
      <c r="AD576" s="7">
        <v>44658</v>
      </c>
      <c r="AE576" s="7">
        <v>44931</v>
      </c>
      <c r="AF576" s="7">
        <v>44945</v>
      </c>
      <c r="AG576" s="5">
        <v>154</v>
      </c>
      <c r="AH576" s="5">
        <v>70</v>
      </c>
      <c r="AI576" s="5">
        <v>14</v>
      </c>
      <c r="AJ576" s="5">
        <v>1500</v>
      </c>
      <c r="AK576" s="5" t="str">
        <f t="shared" ca="1" si="8"/>
        <v>run complete</v>
      </c>
    </row>
    <row r="577" spans="1:37">
      <c r="A577" s="32" t="s">
        <v>3215</v>
      </c>
      <c r="B577" s="32" t="s">
        <v>3996</v>
      </c>
      <c r="C577" s="32" t="s">
        <v>4000</v>
      </c>
      <c r="D577" s="32" t="s">
        <v>3714</v>
      </c>
      <c r="E577" s="34">
        <v>0</v>
      </c>
      <c r="F577" s="32" t="s">
        <v>3714</v>
      </c>
      <c r="G577" s="34">
        <v>3000</v>
      </c>
      <c r="H577" s="7">
        <v>44979</v>
      </c>
      <c r="I577" s="32" t="s">
        <v>3811</v>
      </c>
      <c r="J577" s="34">
        <v>0</v>
      </c>
      <c r="M577" s="34">
        <v>0</v>
      </c>
      <c r="N577" s="32" t="s">
        <v>3539</v>
      </c>
      <c r="O577" s="36">
        <v>4.63</v>
      </c>
      <c r="P577" s="32" t="s">
        <v>3714</v>
      </c>
      <c r="Q577" s="5" t="s">
        <v>3938</v>
      </c>
      <c r="R577" s="5" t="s">
        <v>3996</v>
      </c>
      <c r="S577" s="6">
        <v>0</v>
      </c>
      <c r="T577" s="6">
        <v>0</v>
      </c>
      <c r="U577" s="6">
        <v>0</v>
      </c>
      <c r="V577" s="7">
        <v>44979</v>
      </c>
      <c r="W577" s="7" t="s">
        <v>3811</v>
      </c>
      <c r="X577" s="7" t="s">
        <v>3811</v>
      </c>
      <c r="Y577" s="5" t="s">
        <v>4050</v>
      </c>
      <c r="Z577" s="5" t="s">
        <v>3811</v>
      </c>
      <c r="AA577" s="6">
        <v>0</v>
      </c>
      <c r="AB577" s="7" t="s">
        <v>4506</v>
      </c>
      <c r="AC577" s="7" t="str">
        <f>A577&amp;COUNTIF($A$2:A577,A577)</f>
        <v>110WZ028-50001</v>
      </c>
      <c r="AD577" s="7">
        <v>44761</v>
      </c>
      <c r="AE577" s="7">
        <v>44979</v>
      </c>
      <c r="AF577" s="7">
        <v>44993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t="shared" ca="1" si="8"/>
        <v>within range</v>
      </c>
    </row>
    <row r="578" spans="1:37">
      <c r="A578" s="32" t="s">
        <v>3222</v>
      </c>
      <c r="B578" s="32" t="s">
        <v>3969</v>
      </c>
      <c r="C578" s="32" t="s">
        <v>3972</v>
      </c>
      <c r="D578" s="32" t="s">
        <v>3714</v>
      </c>
      <c r="E578" s="34">
        <v>0</v>
      </c>
      <c r="F578" s="32" t="s">
        <v>3714</v>
      </c>
      <c r="G578" s="34">
        <v>3000</v>
      </c>
      <c r="H578" s="7">
        <v>44958</v>
      </c>
      <c r="I578" s="32" t="s">
        <v>3811</v>
      </c>
      <c r="J578" s="34">
        <v>0</v>
      </c>
      <c r="M578" s="34">
        <v>0</v>
      </c>
      <c r="N578" s="32" t="s">
        <v>3539</v>
      </c>
      <c r="O578" s="36">
        <v>4.63</v>
      </c>
      <c r="P578" s="32" t="s">
        <v>3714</v>
      </c>
      <c r="Q578" s="5" t="s">
        <v>3938</v>
      </c>
      <c r="R578" s="5" t="s">
        <v>3969</v>
      </c>
      <c r="S578" s="6">
        <v>0</v>
      </c>
      <c r="T578" s="6">
        <v>0</v>
      </c>
      <c r="U578" s="6">
        <v>0</v>
      </c>
      <c r="V578" s="7">
        <v>44958</v>
      </c>
      <c r="W578" s="7" t="s">
        <v>3811</v>
      </c>
      <c r="X578" s="7" t="s">
        <v>3811</v>
      </c>
      <c r="Y578" s="5" t="s">
        <v>4050</v>
      </c>
      <c r="Z578" s="5" t="s">
        <v>3811</v>
      </c>
      <c r="AA578" s="6">
        <v>0</v>
      </c>
      <c r="AB578" s="7" t="s">
        <v>4507</v>
      </c>
      <c r="AC578" s="7" t="str">
        <f>A578&amp;COUNTIF($A$2:A578,A578)</f>
        <v>110WZ037-62001</v>
      </c>
      <c r="AD578" s="7">
        <v>44649</v>
      </c>
      <c r="AE578" s="7">
        <v>44958</v>
      </c>
      <c r="AF578" s="7">
        <v>44972</v>
      </c>
      <c r="AG578" s="5">
        <v>196</v>
      </c>
      <c r="AH578" s="5">
        <v>14</v>
      </c>
      <c r="AI578" s="5">
        <v>14</v>
      </c>
      <c r="AJ578" s="5">
        <v>3000</v>
      </c>
      <c r="AK578" s="5" t="str">
        <f t="shared" ref="AK578:AK597" ca="1" si="9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3228</v>
      </c>
      <c r="B579" s="32" t="s">
        <v>6262</v>
      </c>
      <c r="C579" s="32" t="s">
        <v>6263</v>
      </c>
      <c r="D579" s="32" t="s">
        <v>3714</v>
      </c>
      <c r="E579" s="34">
        <v>0</v>
      </c>
      <c r="F579" s="32" t="s">
        <v>3714</v>
      </c>
      <c r="G579" s="34">
        <v>2500</v>
      </c>
      <c r="H579" s="7">
        <v>45056</v>
      </c>
      <c r="I579" s="32" t="s">
        <v>3811</v>
      </c>
      <c r="J579" s="34">
        <v>0</v>
      </c>
      <c r="M579" s="34">
        <v>0</v>
      </c>
      <c r="N579" s="32" t="s">
        <v>3539</v>
      </c>
      <c r="O579" s="36">
        <v>4.84</v>
      </c>
      <c r="P579" s="32" t="s">
        <v>3714</v>
      </c>
      <c r="Q579" s="5" t="s">
        <v>3938</v>
      </c>
      <c r="R579" s="5" t="s">
        <v>6262</v>
      </c>
      <c r="S579" s="6">
        <v>0</v>
      </c>
      <c r="T579" s="6">
        <v>0</v>
      </c>
      <c r="U579" s="6">
        <v>0</v>
      </c>
      <c r="V579" s="7">
        <v>45056</v>
      </c>
      <c r="W579" s="7" t="s">
        <v>3811</v>
      </c>
      <c r="X579" s="7" t="s">
        <v>3811</v>
      </c>
      <c r="Y579" s="5" t="s">
        <v>4050</v>
      </c>
      <c r="Z579" s="5" t="s">
        <v>3811</v>
      </c>
      <c r="AA579" s="6">
        <v>0</v>
      </c>
      <c r="AB579" s="7" t="s">
        <v>6264</v>
      </c>
      <c r="AC579" s="7" t="str">
        <f>A579&amp;COUNTIF($A$2:A579,A579)</f>
        <v>110WZ049-50001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t="shared" ca="1" si="9"/>
        <v>within range</v>
      </c>
    </row>
    <row r="580" spans="1:37">
      <c r="A580" s="32" t="s">
        <v>3228</v>
      </c>
      <c r="B580" s="32" t="s">
        <v>6262</v>
      </c>
      <c r="C580" s="32" t="s">
        <v>6263</v>
      </c>
      <c r="D580" s="32" t="s">
        <v>3714</v>
      </c>
      <c r="E580" s="34">
        <v>0</v>
      </c>
      <c r="F580" s="32" t="s">
        <v>3714</v>
      </c>
      <c r="G580" s="34">
        <v>1000</v>
      </c>
      <c r="H580" s="7">
        <v>45056</v>
      </c>
      <c r="I580" s="32" t="s">
        <v>3811</v>
      </c>
      <c r="J580" s="34">
        <v>0</v>
      </c>
      <c r="M580" s="34">
        <v>0</v>
      </c>
      <c r="N580" s="32" t="s">
        <v>3539</v>
      </c>
      <c r="O580" s="36">
        <v>5.42</v>
      </c>
      <c r="P580" s="32" t="s">
        <v>3714</v>
      </c>
      <c r="Q580" s="5" t="s">
        <v>3938</v>
      </c>
      <c r="R580" s="5" t="s">
        <v>6262</v>
      </c>
      <c r="S580" s="6">
        <v>0</v>
      </c>
      <c r="T580" s="6">
        <v>0</v>
      </c>
      <c r="U580" s="6">
        <v>0</v>
      </c>
      <c r="V580" s="7">
        <v>45056</v>
      </c>
      <c r="W580" s="7" t="s">
        <v>3811</v>
      </c>
      <c r="X580" s="7" t="s">
        <v>3811</v>
      </c>
      <c r="Y580" s="5" t="s">
        <v>4050</v>
      </c>
      <c r="Z580" s="5" t="s">
        <v>3811</v>
      </c>
      <c r="AA580" s="6">
        <v>0</v>
      </c>
      <c r="AB580" s="7" t="s">
        <v>6264</v>
      </c>
      <c r="AC580" s="7" t="str">
        <f>A580&amp;COUNTIF($A$2:A580,A580)</f>
        <v>110WZ049-50002</v>
      </c>
      <c r="AD580" s="7">
        <v>44875</v>
      </c>
      <c r="AE580" s="7">
        <v>45056</v>
      </c>
      <c r="AF580" s="7">
        <v>45070</v>
      </c>
      <c r="AG580" s="5">
        <v>196</v>
      </c>
      <c r="AH580" s="5">
        <v>14</v>
      </c>
      <c r="AI580" s="5">
        <v>14</v>
      </c>
      <c r="AJ580" s="5">
        <v>1000</v>
      </c>
      <c r="AK580" s="5" t="str">
        <f t="shared" ca="1" si="9"/>
        <v>within range</v>
      </c>
    </row>
    <row r="581" spans="1:37">
      <c r="A581" s="32" t="s">
        <v>3230</v>
      </c>
      <c r="B581" s="32" t="s">
        <v>6262</v>
      </c>
      <c r="C581" s="32" t="s">
        <v>6265</v>
      </c>
      <c r="D581" s="32" t="s">
        <v>3714</v>
      </c>
      <c r="E581" s="34">
        <v>0</v>
      </c>
      <c r="F581" s="32" t="s">
        <v>3714</v>
      </c>
      <c r="G581" s="34">
        <v>2500</v>
      </c>
      <c r="H581" s="7">
        <v>45056</v>
      </c>
      <c r="I581" s="32" t="s">
        <v>3811</v>
      </c>
      <c r="J581" s="34">
        <v>0</v>
      </c>
      <c r="M581" s="34">
        <v>0</v>
      </c>
      <c r="N581" s="32" t="s">
        <v>3539</v>
      </c>
      <c r="O581" s="36">
        <v>4.84</v>
      </c>
      <c r="P581" s="32" t="s">
        <v>3714</v>
      </c>
      <c r="Q581" s="5" t="s">
        <v>3938</v>
      </c>
      <c r="R581" s="5" t="s">
        <v>6262</v>
      </c>
      <c r="S581" s="6">
        <v>0</v>
      </c>
      <c r="T581" s="6">
        <v>0</v>
      </c>
      <c r="U581" s="6">
        <v>0</v>
      </c>
      <c r="V581" s="7">
        <v>45056</v>
      </c>
      <c r="W581" s="7" t="s">
        <v>3811</v>
      </c>
      <c r="X581" s="7" t="s">
        <v>3811</v>
      </c>
      <c r="Y581" s="5" t="s">
        <v>4050</v>
      </c>
      <c r="Z581" s="5" t="s">
        <v>3811</v>
      </c>
      <c r="AA581" s="6">
        <v>0</v>
      </c>
      <c r="AB581" s="7" t="s">
        <v>6266</v>
      </c>
      <c r="AC581" s="7" t="str">
        <f>A581&amp;COUNTIF($A$2:A581,A581)</f>
        <v>110WZ049-62001</v>
      </c>
      <c r="AD581" s="7">
        <v>44875</v>
      </c>
      <c r="AE581" s="7">
        <v>45056</v>
      </c>
      <c r="AF581" s="7">
        <v>45070</v>
      </c>
      <c r="AG581" s="5">
        <v>196</v>
      </c>
      <c r="AH581" s="5">
        <v>14</v>
      </c>
      <c r="AI581" s="5">
        <v>14</v>
      </c>
      <c r="AJ581" s="5">
        <v>2500</v>
      </c>
      <c r="AK581" s="5" t="str">
        <f t="shared" ca="1" si="9"/>
        <v>within range</v>
      </c>
    </row>
    <row r="582" spans="1:37">
      <c r="A582" s="32" t="s">
        <v>3230</v>
      </c>
      <c r="B582" s="32" t="s">
        <v>6262</v>
      </c>
      <c r="C582" s="32" t="s">
        <v>6265</v>
      </c>
      <c r="D582" s="32" t="s">
        <v>3714</v>
      </c>
      <c r="E582" s="34">
        <v>0</v>
      </c>
      <c r="F582" s="32" t="s">
        <v>3714</v>
      </c>
      <c r="G582" s="34">
        <v>2000</v>
      </c>
      <c r="H582" s="7">
        <v>45056</v>
      </c>
      <c r="I582" s="32" t="s">
        <v>3811</v>
      </c>
      <c r="J582" s="34">
        <v>0</v>
      </c>
      <c r="M582" s="34">
        <v>0</v>
      </c>
      <c r="N582" s="32" t="s">
        <v>3539</v>
      </c>
      <c r="O582" s="36">
        <v>5.42</v>
      </c>
      <c r="P582" s="32" t="s">
        <v>3714</v>
      </c>
      <c r="Q582" s="5" t="s">
        <v>3938</v>
      </c>
      <c r="R582" s="5" t="s">
        <v>6262</v>
      </c>
      <c r="S582" s="6">
        <v>0</v>
      </c>
      <c r="T582" s="6">
        <v>0</v>
      </c>
      <c r="U582" s="6">
        <v>0</v>
      </c>
      <c r="V582" s="7">
        <v>45056</v>
      </c>
      <c r="W582" s="7" t="s">
        <v>3811</v>
      </c>
      <c r="X582" s="7" t="s">
        <v>3811</v>
      </c>
      <c r="Y582" s="5" t="s">
        <v>4050</v>
      </c>
      <c r="Z582" s="5" t="s">
        <v>3811</v>
      </c>
      <c r="AA582" s="6">
        <v>0</v>
      </c>
      <c r="AB582" s="7" t="s">
        <v>6266</v>
      </c>
      <c r="AC582" s="7" t="str">
        <f>A582&amp;COUNTIF($A$2:A582,A582)</f>
        <v>110WZ049-62002</v>
      </c>
      <c r="AD582" s="7">
        <v>44875</v>
      </c>
      <c r="AE582" s="7">
        <v>45056</v>
      </c>
      <c r="AF582" s="7">
        <v>45070</v>
      </c>
      <c r="AG582" s="5">
        <v>196</v>
      </c>
      <c r="AH582" s="5">
        <v>14</v>
      </c>
      <c r="AI582" s="5">
        <v>14</v>
      </c>
      <c r="AJ582" s="5">
        <v>2000</v>
      </c>
      <c r="AK582" s="5" t="str">
        <f t="shared" ca="1" si="9"/>
        <v>within range</v>
      </c>
    </row>
    <row r="583" spans="1:37">
      <c r="A583" s="32" t="s">
        <v>3240</v>
      </c>
      <c r="B583" s="32" t="s">
        <v>3659</v>
      </c>
      <c r="C583" s="32" t="s">
        <v>3660</v>
      </c>
      <c r="E583" s="34" t="s">
        <v>3538</v>
      </c>
      <c r="G583" s="34" t="s">
        <v>7720</v>
      </c>
      <c r="H583" s="7" t="s">
        <v>6504</v>
      </c>
      <c r="J583" s="34" t="s">
        <v>3538</v>
      </c>
      <c r="N583" s="32" t="s">
        <v>3543</v>
      </c>
      <c r="O583" s="36" t="s">
        <v>7721</v>
      </c>
      <c r="Q583" s="5" t="s">
        <v>5492</v>
      </c>
      <c r="R583" s="5" t="s">
        <v>3616</v>
      </c>
      <c r="S583" s="6">
        <v>0</v>
      </c>
      <c r="T583" s="6">
        <v>0</v>
      </c>
      <c r="U583" s="6">
        <v>0</v>
      </c>
      <c r="V583" s="7">
        <v>44928</v>
      </c>
      <c r="W583" s="7" t="s">
        <v>3811</v>
      </c>
      <c r="X583" s="7" t="s">
        <v>3811</v>
      </c>
      <c r="Y583" s="5" t="s">
        <v>4050</v>
      </c>
      <c r="Z583" s="5" t="s">
        <v>3811</v>
      </c>
      <c r="AA583" s="6">
        <v>0</v>
      </c>
      <c r="AB583" s="7" t="s">
        <v>6002</v>
      </c>
      <c r="AC583" s="7" t="str">
        <f>A583&amp;COUNTIF($A$2:A583,A583)</f>
        <v>110WZ055-50001</v>
      </c>
      <c r="AD583" s="7">
        <v>44749</v>
      </c>
      <c r="AE583" s="7">
        <v>44928</v>
      </c>
      <c r="AF583" s="7">
        <v>44984</v>
      </c>
      <c r="AG583" s="5">
        <v>84</v>
      </c>
      <c r="AH583" s="5">
        <v>56</v>
      </c>
      <c r="AI583" s="5">
        <v>14</v>
      </c>
      <c r="AJ583" s="5">
        <v>3296</v>
      </c>
      <c r="AK583" s="5" t="str">
        <f t="shared" ca="1" si="9"/>
        <v>within range</v>
      </c>
    </row>
    <row r="584" spans="1:37">
      <c r="A584" s="32" t="s">
        <v>3242</v>
      </c>
      <c r="B584" s="32" t="s">
        <v>3659</v>
      </c>
      <c r="C584" s="32" t="s">
        <v>3660</v>
      </c>
      <c r="E584" s="34" t="s">
        <v>3538</v>
      </c>
      <c r="G584" s="34" t="s">
        <v>3577</v>
      </c>
      <c r="H584" s="7" t="s">
        <v>6504</v>
      </c>
      <c r="J584" s="34" t="s">
        <v>3538</v>
      </c>
      <c r="N584" s="32" t="s">
        <v>3543</v>
      </c>
      <c r="O584" s="36" t="s">
        <v>7721</v>
      </c>
      <c r="Q584" s="5" t="s">
        <v>5492</v>
      </c>
      <c r="R584" s="5" t="s">
        <v>3616</v>
      </c>
      <c r="S584" s="6">
        <v>0</v>
      </c>
      <c r="T584" s="6">
        <v>0</v>
      </c>
      <c r="U584" s="6">
        <v>0</v>
      </c>
      <c r="V584" s="7">
        <v>44928</v>
      </c>
      <c r="W584" s="7" t="s">
        <v>3811</v>
      </c>
      <c r="X584" s="7" t="s">
        <v>3811</v>
      </c>
      <c r="Y584" s="5" t="s">
        <v>4050</v>
      </c>
      <c r="Z584" s="5" t="s">
        <v>3811</v>
      </c>
      <c r="AA584" s="6">
        <v>0</v>
      </c>
      <c r="AB584" s="7" t="s">
        <v>4508</v>
      </c>
      <c r="AC584" s="7" t="str">
        <f>A584&amp;COUNTIF($A$2:A584,A584)</f>
        <v>110WZ055-62001</v>
      </c>
      <c r="AD584" s="7">
        <v>44749</v>
      </c>
      <c r="AE584" s="7">
        <v>44928</v>
      </c>
      <c r="AF584" s="7">
        <v>44984</v>
      </c>
      <c r="AG584" s="5">
        <v>84</v>
      </c>
      <c r="AH584" s="5">
        <v>56</v>
      </c>
      <c r="AI584" s="5">
        <v>14</v>
      </c>
      <c r="AJ584" s="5">
        <v>1100</v>
      </c>
      <c r="AK584" s="5" t="str">
        <f t="shared" ca="1" si="9"/>
        <v>within range</v>
      </c>
    </row>
    <row r="585" spans="1:37">
      <c r="A585" s="32" t="s">
        <v>3245</v>
      </c>
      <c r="B585" s="32" t="s">
        <v>4006</v>
      </c>
      <c r="C585" s="32" t="s">
        <v>4013</v>
      </c>
      <c r="D585" s="32" t="s">
        <v>3714</v>
      </c>
      <c r="E585" s="34">
        <v>0</v>
      </c>
      <c r="F585" s="32" t="s">
        <v>3714</v>
      </c>
      <c r="G585" s="34">
        <v>3000</v>
      </c>
      <c r="H585" s="7">
        <v>45021</v>
      </c>
      <c r="I585" s="32" t="s">
        <v>3811</v>
      </c>
      <c r="J585" s="34">
        <v>0</v>
      </c>
      <c r="M585" s="34">
        <v>0</v>
      </c>
      <c r="N585" s="32" t="s">
        <v>3539</v>
      </c>
      <c r="O585" s="36">
        <v>5.42</v>
      </c>
      <c r="P585" s="32" t="s">
        <v>3714</v>
      </c>
      <c r="Q585" s="5" t="s">
        <v>3938</v>
      </c>
      <c r="R585" s="5" t="s">
        <v>4006</v>
      </c>
      <c r="S585" s="6">
        <v>0</v>
      </c>
      <c r="T585" s="6">
        <v>0</v>
      </c>
      <c r="U585" s="6">
        <v>0</v>
      </c>
      <c r="V585" s="7">
        <v>45021</v>
      </c>
      <c r="W585" s="7" t="s">
        <v>3811</v>
      </c>
      <c r="X585" s="7" t="s">
        <v>3811</v>
      </c>
      <c r="Y585" s="5" t="s">
        <v>4050</v>
      </c>
      <c r="Z585" s="5" t="s">
        <v>3811</v>
      </c>
      <c r="AA585" s="6">
        <v>0</v>
      </c>
      <c r="AB585" s="7" t="s">
        <v>4509</v>
      </c>
      <c r="AC585" s="7" t="str">
        <f>A585&amp;COUNTIF($A$2:A585,A585)</f>
        <v>110WZ056-62001</v>
      </c>
      <c r="AD585" s="7">
        <v>44796</v>
      </c>
      <c r="AE585" s="7">
        <v>45021</v>
      </c>
      <c r="AF585" s="7">
        <v>45035</v>
      </c>
      <c r="AG585" s="5">
        <v>196</v>
      </c>
      <c r="AH585" s="5">
        <v>14</v>
      </c>
      <c r="AI585" s="5">
        <v>14</v>
      </c>
      <c r="AJ585" s="5">
        <v>3000</v>
      </c>
      <c r="AK585" s="5" t="str">
        <f t="shared" ca="1" si="9"/>
        <v>within range</v>
      </c>
    </row>
    <row r="586" spans="1:37">
      <c r="A586" s="32" t="s">
        <v>3245</v>
      </c>
      <c r="B586" s="32" t="s">
        <v>4006</v>
      </c>
      <c r="C586" s="32" t="s">
        <v>4013</v>
      </c>
      <c r="D586" s="32" t="s">
        <v>3714</v>
      </c>
      <c r="E586" s="34">
        <v>0</v>
      </c>
      <c r="F586" s="32" t="s">
        <v>3714</v>
      </c>
      <c r="G586" s="34">
        <v>3000</v>
      </c>
      <c r="H586" s="7">
        <v>45021</v>
      </c>
      <c r="I586" s="32" t="s">
        <v>3811</v>
      </c>
      <c r="J586" s="34">
        <v>0</v>
      </c>
      <c r="M586" s="34">
        <v>0</v>
      </c>
      <c r="N586" s="32" t="s">
        <v>3539</v>
      </c>
      <c r="O586" s="36">
        <v>5.42</v>
      </c>
      <c r="P586" s="32" t="s">
        <v>3714</v>
      </c>
      <c r="Q586" s="5" t="s">
        <v>3938</v>
      </c>
      <c r="R586" s="5" t="s">
        <v>4006</v>
      </c>
      <c r="S586" s="6">
        <v>0</v>
      </c>
      <c r="T586" s="6">
        <v>0</v>
      </c>
      <c r="U586" s="6">
        <v>0</v>
      </c>
      <c r="V586" s="7">
        <v>45021</v>
      </c>
      <c r="W586" s="7" t="s">
        <v>3811</v>
      </c>
      <c r="X586" s="7" t="s">
        <v>3811</v>
      </c>
      <c r="Y586" s="5" t="s">
        <v>4050</v>
      </c>
      <c r="Z586" s="5" t="s">
        <v>3811</v>
      </c>
      <c r="AA586" s="6">
        <v>0</v>
      </c>
      <c r="AB586" s="7" t="s">
        <v>4509</v>
      </c>
      <c r="AC586" s="7" t="str">
        <f>A586&amp;COUNTIF($A$2:A586,A586)</f>
        <v>110WZ056-62002</v>
      </c>
      <c r="AD586" s="7">
        <v>44796</v>
      </c>
      <c r="AE586" s="7">
        <v>45021</v>
      </c>
      <c r="AF586" s="7">
        <v>45035</v>
      </c>
      <c r="AG586" s="5">
        <v>196</v>
      </c>
      <c r="AH586" s="5">
        <v>14</v>
      </c>
      <c r="AI586" s="5">
        <v>14</v>
      </c>
      <c r="AJ586" s="5">
        <v>3000</v>
      </c>
      <c r="AK586" s="5" t="str">
        <f t="shared" ca="1" si="9"/>
        <v>within range</v>
      </c>
    </row>
    <row r="587" spans="1:37">
      <c r="A587" s="32" t="s">
        <v>3246</v>
      </c>
      <c r="B587" s="32" t="s">
        <v>7680</v>
      </c>
      <c r="C587" s="32" t="s">
        <v>7722</v>
      </c>
      <c r="D587" s="32" t="s">
        <v>3714</v>
      </c>
      <c r="E587" s="34">
        <v>0</v>
      </c>
      <c r="F587" s="32" t="s">
        <v>3714</v>
      </c>
      <c r="G587" s="34">
        <v>2500</v>
      </c>
      <c r="H587" s="7">
        <v>45092</v>
      </c>
      <c r="I587" s="32" t="s">
        <v>3811</v>
      </c>
      <c r="J587" s="34">
        <v>0</v>
      </c>
      <c r="M587" s="34">
        <v>0</v>
      </c>
      <c r="N587" s="32" t="s">
        <v>3539</v>
      </c>
      <c r="O587" s="36">
        <v>4.63</v>
      </c>
      <c r="P587" s="32" t="s">
        <v>3714</v>
      </c>
      <c r="Q587" s="5" t="s">
        <v>3938</v>
      </c>
      <c r="R587" s="5" t="s">
        <v>7680</v>
      </c>
      <c r="S587" s="6">
        <v>0</v>
      </c>
      <c r="T587" s="6">
        <v>0</v>
      </c>
      <c r="U587" s="6">
        <v>0</v>
      </c>
      <c r="V587" s="7">
        <v>45092</v>
      </c>
      <c r="W587" s="7" t="s">
        <v>3811</v>
      </c>
      <c r="X587" s="7" t="s">
        <v>3811</v>
      </c>
      <c r="Y587" s="5" t="s">
        <v>4050</v>
      </c>
      <c r="Z587" s="5" t="s">
        <v>3811</v>
      </c>
      <c r="AA587" s="6">
        <v>0</v>
      </c>
      <c r="AB587" s="7" t="s">
        <v>7723</v>
      </c>
      <c r="AC587" s="7" t="str">
        <f>A587&amp;COUNTIF($A$2:A587,A587)</f>
        <v>110WZ057-50001</v>
      </c>
      <c r="AD587" s="7">
        <v>44910</v>
      </c>
      <c r="AE587" s="7">
        <v>45092</v>
      </c>
      <c r="AF587" s="7">
        <v>45106</v>
      </c>
      <c r="AG587" s="5">
        <v>196</v>
      </c>
      <c r="AH587" s="5">
        <v>14</v>
      </c>
      <c r="AI587" s="5">
        <v>14</v>
      </c>
      <c r="AJ587" s="5">
        <v>2500</v>
      </c>
      <c r="AK587" s="5" t="str">
        <f t="shared" ca="1" si="9"/>
        <v>within range</v>
      </c>
    </row>
    <row r="588" spans="1:37">
      <c r="A588" s="32" t="s">
        <v>3248</v>
      </c>
      <c r="B588" s="32" t="s">
        <v>7680</v>
      </c>
      <c r="C588" s="32" t="s">
        <v>4014</v>
      </c>
      <c r="D588" s="32" t="s">
        <v>3714</v>
      </c>
      <c r="E588" s="34">
        <v>0</v>
      </c>
      <c r="F588" s="32" t="s">
        <v>3714</v>
      </c>
      <c r="G588" s="34">
        <v>500</v>
      </c>
      <c r="H588" s="7">
        <v>45092</v>
      </c>
      <c r="I588" s="32" t="s">
        <v>3811</v>
      </c>
      <c r="J588" s="34">
        <v>0</v>
      </c>
      <c r="M588" s="34">
        <v>0</v>
      </c>
      <c r="N588" s="32" t="s">
        <v>3539</v>
      </c>
      <c r="O588" s="36">
        <v>4.63</v>
      </c>
      <c r="P588" s="32" t="s">
        <v>3714</v>
      </c>
      <c r="Q588" s="5" t="s">
        <v>3938</v>
      </c>
      <c r="R588" s="5" t="s">
        <v>7680</v>
      </c>
      <c r="S588" s="6">
        <v>0</v>
      </c>
      <c r="T588" s="6">
        <v>0</v>
      </c>
      <c r="U588" s="6">
        <v>0</v>
      </c>
      <c r="V588" s="7">
        <v>45092</v>
      </c>
      <c r="W588" s="7" t="s">
        <v>3811</v>
      </c>
      <c r="X588" s="7" t="s">
        <v>3811</v>
      </c>
      <c r="Y588" s="5" t="s">
        <v>4050</v>
      </c>
      <c r="Z588" s="5" t="s">
        <v>3811</v>
      </c>
      <c r="AA588" s="6">
        <v>0</v>
      </c>
      <c r="AB588" s="7" t="s">
        <v>7724</v>
      </c>
      <c r="AC588" s="7" t="str">
        <f>A588&amp;COUNTIF($A$2:A588,A588)</f>
        <v>110WZ057-62003</v>
      </c>
      <c r="AD588" s="7">
        <v>44910</v>
      </c>
      <c r="AE588" s="7">
        <v>45092</v>
      </c>
      <c r="AF588" s="7">
        <v>45106</v>
      </c>
      <c r="AG588" s="5">
        <v>196</v>
      </c>
      <c r="AH588" s="5">
        <v>14</v>
      </c>
      <c r="AI588" s="5">
        <v>14</v>
      </c>
      <c r="AJ588" s="5">
        <v>500</v>
      </c>
      <c r="AK588" s="5" t="str">
        <f t="shared" ca="1" si="9"/>
        <v>within range</v>
      </c>
    </row>
    <row r="589" spans="1:37">
      <c r="A589" s="32" t="s">
        <v>3249</v>
      </c>
      <c r="B589" s="32">
        <v>7190</v>
      </c>
      <c r="C589" s="32" t="s">
        <v>3250</v>
      </c>
      <c r="E589" s="34">
        <v>0</v>
      </c>
      <c r="F589" s="32" t="s">
        <v>3906</v>
      </c>
      <c r="G589" s="34">
        <v>2200</v>
      </c>
      <c r="H589" s="7">
        <v>44942</v>
      </c>
      <c r="N589" s="32">
        <v>6</v>
      </c>
      <c r="O589" s="36">
        <v>6.51</v>
      </c>
      <c r="Q589" s="5" t="s">
        <v>3907</v>
      </c>
      <c r="R589" s="5" t="s">
        <v>6003</v>
      </c>
      <c r="S589" s="6">
        <v>0</v>
      </c>
      <c r="T589" s="6">
        <v>0</v>
      </c>
      <c r="U589" s="6">
        <v>0</v>
      </c>
      <c r="V589" s="7">
        <v>44942</v>
      </c>
      <c r="W589" s="7" t="s">
        <v>3811</v>
      </c>
      <c r="X589" s="7" t="s">
        <v>3811</v>
      </c>
      <c r="Y589" s="5" t="s">
        <v>4050</v>
      </c>
      <c r="Z589" s="5" t="s">
        <v>3811</v>
      </c>
      <c r="AA589" s="6">
        <v>0</v>
      </c>
      <c r="AB589" s="7" t="s">
        <v>6004</v>
      </c>
      <c r="AC589" s="7" t="str">
        <f>A589&amp;COUNTIF($A$2:A589,A589)</f>
        <v>110WZ062-50001</v>
      </c>
      <c r="AD589" s="7">
        <v>44858</v>
      </c>
      <c r="AE589" s="7">
        <v>44942</v>
      </c>
      <c r="AF589" s="7">
        <v>44956</v>
      </c>
      <c r="AG589" s="5">
        <v>84</v>
      </c>
      <c r="AH589" s="5">
        <v>14</v>
      </c>
      <c r="AI589" s="5">
        <v>14</v>
      </c>
      <c r="AJ589" s="5">
        <v>2200</v>
      </c>
      <c r="AK589" s="5" t="str">
        <f t="shared" ca="1" si="9"/>
        <v>within range</v>
      </c>
    </row>
    <row r="590" spans="1:37">
      <c r="A590" s="32" t="s">
        <v>3277</v>
      </c>
      <c r="B590" s="32">
        <v>7073</v>
      </c>
      <c r="C590" s="32" t="s">
        <v>3692</v>
      </c>
      <c r="D590" s="32" t="s">
        <v>3675</v>
      </c>
      <c r="F590" s="32" t="s">
        <v>3673</v>
      </c>
      <c r="G590" s="34">
        <v>2500</v>
      </c>
      <c r="H590" s="7">
        <v>44859</v>
      </c>
      <c r="I590" s="32" t="s">
        <v>3670</v>
      </c>
      <c r="J590" s="34">
        <v>2697</v>
      </c>
      <c r="K590" s="7">
        <v>44931</v>
      </c>
      <c r="M590" s="34">
        <v>197</v>
      </c>
      <c r="N590" s="32">
        <v>3</v>
      </c>
      <c r="O590" s="36">
        <v>6.01</v>
      </c>
      <c r="Q590" s="5" t="s">
        <v>3674</v>
      </c>
      <c r="R590" s="5" t="s">
        <v>4448</v>
      </c>
      <c r="S590" s="6">
        <v>0</v>
      </c>
      <c r="T590" s="6">
        <v>-197</v>
      </c>
      <c r="U590" s="6">
        <v>2697</v>
      </c>
      <c r="V590" s="7">
        <v>44859</v>
      </c>
      <c r="W590" s="7">
        <v>44931</v>
      </c>
      <c r="X590" s="7" t="s">
        <v>3811</v>
      </c>
      <c r="Y590" s="5" t="s">
        <v>4050</v>
      </c>
      <c r="Z590" s="5" t="s">
        <v>3811</v>
      </c>
      <c r="AA590" s="6">
        <v>-197</v>
      </c>
      <c r="AB590" s="7" t="s">
        <v>4513</v>
      </c>
      <c r="AC590" s="7" t="str">
        <f>A590&amp;COUNTIF($A$2:A590,A590)</f>
        <v>110WZ207-62001</v>
      </c>
      <c r="AD590" s="7">
        <v>44750</v>
      </c>
      <c r="AE590" s="7">
        <v>44931</v>
      </c>
      <c r="AF590" s="7">
        <v>44945</v>
      </c>
      <c r="AG590" s="5">
        <v>154</v>
      </c>
      <c r="AH590" s="5">
        <v>70</v>
      </c>
      <c r="AI590" s="5">
        <v>14</v>
      </c>
      <c r="AJ590" s="5">
        <v>2500</v>
      </c>
      <c r="AK590" s="5" t="str">
        <f t="shared" ca="1" si="9"/>
        <v>run complete</v>
      </c>
    </row>
    <row r="591" spans="1:37">
      <c r="A591" s="32" t="s">
        <v>3302</v>
      </c>
      <c r="B591" s="32">
        <v>7103</v>
      </c>
      <c r="C591" s="32" t="s">
        <v>3693</v>
      </c>
      <c r="D591" s="32" t="s">
        <v>3675</v>
      </c>
      <c r="F591" s="32" t="s">
        <v>3673</v>
      </c>
      <c r="G591" s="34">
        <v>2500</v>
      </c>
      <c r="H591" s="7">
        <v>44962</v>
      </c>
      <c r="N591" s="32">
        <v>3</v>
      </c>
      <c r="O591" s="36">
        <v>8.0500000000000007</v>
      </c>
      <c r="P591" s="32" t="s">
        <v>6176</v>
      </c>
      <c r="Q591" s="5" t="s">
        <v>3674</v>
      </c>
      <c r="R591" s="5" t="s">
        <v>4515</v>
      </c>
      <c r="S591" s="6">
        <v>0</v>
      </c>
      <c r="T591" s="6">
        <v>0</v>
      </c>
      <c r="U591" s="6">
        <v>0</v>
      </c>
      <c r="V591" s="7">
        <v>44962</v>
      </c>
      <c r="W591" s="7" t="s">
        <v>3811</v>
      </c>
      <c r="X591" s="7" t="s">
        <v>3811</v>
      </c>
      <c r="Y591" s="5" t="s">
        <v>4050</v>
      </c>
      <c r="Z591" s="5" t="s">
        <v>3811</v>
      </c>
      <c r="AA591" s="6">
        <v>0</v>
      </c>
      <c r="AB591" s="7" t="s">
        <v>4516</v>
      </c>
      <c r="AC591" s="7" t="str">
        <f>A591&amp;COUNTIF($A$2:A591,A591)</f>
        <v>110WZ588-62001</v>
      </c>
      <c r="AD591" s="7">
        <v>44788</v>
      </c>
      <c r="AE591" s="7">
        <v>44962</v>
      </c>
      <c r="AF591" s="7">
        <v>45032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t="shared" ca="1" si="9"/>
        <v>within range</v>
      </c>
    </row>
    <row r="592" spans="1:37">
      <c r="A592" s="32" t="s">
        <v>3305</v>
      </c>
      <c r="B592" s="32">
        <v>7222</v>
      </c>
      <c r="C592" s="32" t="s">
        <v>3915</v>
      </c>
      <c r="E592" s="34">
        <v>0</v>
      </c>
      <c r="F592" s="32" t="s">
        <v>3906</v>
      </c>
      <c r="G592" s="34">
        <v>2200</v>
      </c>
      <c r="H592" s="7">
        <v>44977</v>
      </c>
      <c r="N592" s="32">
        <v>6</v>
      </c>
      <c r="O592" s="36">
        <v>5.33</v>
      </c>
      <c r="Q592" s="5" t="s">
        <v>3907</v>
      </c>
      <c r="R592" s="5" t="s">
        <v>7654</v>
      </c>
      <c r="S592" s="6">
        <v>0</v>
      </c>
      <c r="T592" s="6">
        <v>0</v>
      </c>
      <c r="U592" s="6">
        <v>0</v>
      </c>
      <c r="V592" s="7">
        <v>44977</v>
      </c>
      <c r="W592" s="7" t="s">
        <v>3811</v>
      </c>
      <c r="X592" s="7" t="s">
        <v>3811</v>
      </c>
      <c r="Y592" s="5" t="s">
        <v>4050</v>
      </c>
      <c r="Z592" s="5" t="s">
        <v>3811</v>
      </c>
      <c r="AA592" s="6">
        <v>0</v>
      </c>
      <c r="AB592" s="7" t="s">
        <v>7655</v>
      </c>
      <c r="AC592" s="7" t="str">
        <f>A592&amp;COUNTIF($A$2:A592,A592)</f>
        <v>110WZ601-50001</v>
      </c>
      <c r="AD592" s="7">
        <v>44909</v>
      </c>
      <c r="AE592" s="7">
        <v>44977</v>
      </c>
      <c r="AF592" s="7">
        <v>44991</v>
      </c>
      <c r="AG592" s="5">
        <v>84</v>
      </c>
      <c r="AH592" s="5">
        <v>14</v>
      </c>
      <c r="AI592" s="5">
        <v>14</v>
      </c>
      <c r="AJ592" s="5">
        <v>2200</v>
      </c>
      <c r="AK592" s="5" t="str">
        <f t="shared" ca="1" si="9"/>
        <v>within range</v>
      </c>
    </row>
    <row r="593" spans="1:37">
      <c r="A593" s="32" t="s">
        <v>3308</v>
      </c>
      <c r="B593" s="32">
        <v>7222</v>
      </c>
      <c r="C593" s="32" t="s">
        <v>3915</v>
      </c>
      <c r="E593" s="34">
        <v>0</v>
      </c>
      <c r="F593" s="32" t="s">
        <v>3906</v>
      </c>
      <c r="G593" s="34">
        <v>1100</v>
      </c>
      <c r="H593" s="7">
        <v>44977</v>
      </c>
      <c r="N593" s="32">
        <v>6</v>
      </c>
      <c r="O593" s="36">
        <v>5.33</v>
      </c>
      <c r="Q593" s="5" t="s">
        <v>3907</v>
      </c>
      <c r="R593" s="5" t="s">
        <v>7654</v>
      </c>
      <c r="S593" s="6">
        <v>0</v>
      </c>
      <c r="T593" s="6">
        <v>0</v>
      </c>
      <c r="U593" s="6">
        <v>0</v>
      </c>
      <c r="V593" s="7">
        <v>44977</v>
      </c>
      <c r="W593" s="7" t="s">
        <v>3811</v>
      </c>
      <c r="X593" s="7" t="s">
        <v>3811</v>
      </c>
      <c r="Y593" s="5" t="s">
        <v>4050</v>
      </c>
      <c r="Z593" s="5" t="s">
        <v>3811</v>
      </c>
      <c r="AA593" s="6">
        <v>0</v>
      </c>
      <c r="AB593" s="7" t="s">
        <v>7656</v>
      </c>
      <c r="AC593" s="7" t="str">
        <f>A593&amp;COUNTIF($A$2:A593,A593)</f>
        <v>110WZ601-62001</v>
      </c>
      <c r="AD593" s="7">
        <v>44909</v>
      </c>
      <c r="AE593" s="7">
        <v>44977</v>
      </c>
      <c r="AF593" s="7">
        <v>44991</v>
      </c>
      <c r="AG593" s="5">
        <v>84</v>
      </c>
      <c r="AH593" s="5">
        <v>14</v>
      </c>
      <c r="AI593" s="5">
        <v>14</v>
      </c>
      <c r="AJ593" s="5">
        <v>1100</v>
      </c>
      <c r="AK593" s="5" t="str">
        <f t="shared" ca="1" si="9"/>
        <v>within range</v>
      </c>
    </row>
    <row r="594" spans="1:37">
      <c r="A594" s="32" t="s">
        <v>3310</v>
      </c>
      <c r="B594" s="32">
        <v>7082</v>
      </c>
      <c r="C594" s="32" t="s">
        <v>3924</v>
      </c>
      <c r="D594" s="32" t="s">
        <v>3675</v>
      </c>
      <c r="F594" s="32" t="s">
        <v>3917</v>
      </c>
      <c r="G594" s="34">
        <v>2200</v>
      </c>
      <c r="H594" s="7">
        <v>44848</v>
      </c>
      <c r="I594" s="32" t="s">
        <v>3537</v>
      </c>
      <c r="J594" s="34">
        <v>2458</v>
      </c>
      <c r="K594" s="7">
        <v>44910</v>
      </c>
      <c r="M594" s="34">
        <v>258</v>
      </c>
      <c r="N594" s="32">
        <v>3</v>
      </c>
      <c r="O594" s="36">
        <v>5.56</v>
      </c>
      <c r="P594" s="32" t="s">
        <v>6153</v>
      </c>
      <c r="Q594" s="5" t="s">
        <v>3918</v>
      </c>
      <c r="R594" s="5" t="s">
        <v>4128</v>
      </c>
      <c r="S594" s="6">
        <v>0</v>
      </c>
      <c r="T594" s="6">
        <v>-258</v>
      </c>
      <c r="U594" s="6">
        <v>2458</v>
      </c>
      <c r="V594" s="7">
        <v>44848</v>
      </c>
      <c r="W594" s="7">
        <v>44910</v>
      </c>
      <c r="X594" s="7" t="s">
        <v>3811</v>
      </c>
      <c r="Y594" s="5" t="s">
        <v>4050</v>
      </c>
      <c r="Z594" s="5" t="s">
        <v>3811</v>
      </c>
      <c r="AA594" s="6">
        <v>-258</v>
      </c>
      <c r="AB594" s="7" t="s">
        <v>4517</v>
      </c>
      <c r="AC594" s="7" t="str">
        <f>A594&amp;COUNTIF($A$2:A594,A594)</f>
        <v>110WZ604-62001</v>
      </c>
      <c r="AD594" s="7">
        <v>44750</v>
      </c>
      <c r="AE594" s="7">
        <v>44910</v>
      </c>
      <c r="AF594" s="7">
        <v>44924</v>
      </c>
      <c r="AG594" s="5">
        <v>98</v>
      </c>
      <c r="AH594" s="5">
        <v>63</v>
      </c>
      <c r="AI594" s="5">
        <v>14</v>
      </c>
      <c r="AJ594" s="5">
        <v>2200</v>
      </c>
      <c r="AK594" s="5" t="str">
        <f t="shared" ca="1" si="9"/>
        <v>run complete</v>
      </c>
    </row>
    <row r="595" spans="1:37">
      <c r="A595" s="32" t="s">
        <v>3324</v>
      </c>
      <c r="B595" s="32">
        <v>7073</v>
      </c>
      <c r="C595" s="32" t="s">
        <v>3688</v>
      </c>
      <c r="D595" s="32" t="s">
        <v>3675</v>
      </c>
      <c r="F595" s="32" t="s">
        <v>3673</v>
      </c>
      <c r="G595" s="34">
        <v>2500</v>
      </c>
      <c r="H595" s="7">
        <v>44862</v>
      </c>
      <c r="I595" s="32" t="s">
        <v>3670</v>
      </c>
      <c r="J595" s="34">
        <v>2873</v>
      </c>
      <c r="K595" s="7">
        <v>44931</v>
      </c>
      <c r="M595" s="34">
        <v>373</v>
      </c>
      <c r="N595" s="32">
        <v>3</v>
      </c>
      <c r="O595" s="36">
        <v>6.33</v>
      </c>
      <c r="Q595" s="5" t="s">
        <v>3674</v>
      </c>
      <c r="R595" s="5" t="s">
        <v>4448</v>
      </c>
      <c r="S595" s="6">
        <v>0</v>
      </c>
      <c r="T595" s="6">
        <v>-373</v>
      </c>
      <c r="U595" s="6">
        <v>2873</v>
      </c>
      <c r="V595" s="7">
        <v>44862</v>
      </c>
      <c r="W595" s="7">
        <v>44931</v>
      </c>
      <c r="X595" s="7" t="s">
        <v>3811</v>
      </c>
      <c r="Y595" s="5" t="s">
        <v>4050</v>
      </c>
      <c r="Z595" s="5" t="s">
        <v>3811</v>
      </c>
      <c r="AA595" s="6">
        <v>-373</v>
      </c>
      <c r="AB595" s="7" t="s">
        <v>4518</v>
      </c>
      <c r="AC595" s="7" t="str">
        <f>A595&amp;COUNTIF($A$2:A595,A595)</f>
        <v>110YSN02-62001</v>
      </c>
      <c r="AD595" s="7">
        <v>44750</v>
      </c>
      <c r="AE595" s="7">
        <v>44931</v>
      </c>
      <c r="AF595" s="7">
        <v>44945</v>
      </c>
      <c r="AG595" s="5">
        <v>154</v>
      </c>
      <c r="AH595" s="5">
        <v>70</v>
      </c>
      <c r="AI595" s="5">
        <v>14</v>
      </c>
      <c r="AJ595" s="5">
        <v>2500</v>
      </c>
      <c r="AK595" s="5" t="str">
        <f t="shared" ca="1" si="9"/>
        <v>run complete</v>
      </c>
    </row>
    <row r="596" spans="1:37">
      <c r="A596" s="32" t="s">
        <v>3524</v>
      </c>
      <c r="B596" s="32" t="s">
        <v>3525</v>
      </c>
      <c r="C596" s="32" t="s">
        <v>3526</v>
      </c>
      <c r="D596" s="32" t="s">
        <v>4024</v>
      </c>
      <c r="E596" s="34" t="s">
        <v>3527</v>
      </c>
      <c r="F596" s="32" t="s">
        <v>3528</v>
      </c>
      <c r="G596" s="34" t="s">
        <v>3529</v>
      </c>
      <c r="H596" s="7" t="s">
        <v>3662</v>
      </c>
      <c r="I596" s="32" t="s">
        <v>3530</v>
      </c>
      <c r="J596" s="34" t="s">
        <v>4025</v>
      </c>
      <c r="K596" s="7" t="s">
        <v>3663</v>
      </c>
      <c r="L596" s="7" t="s">
        <v>3531</v>
      </c>
      <c r="M596" s="34" t="s">
        <v>3717</v>
      </c>
      <c r="N596" s="32" t="s">
        <v>3532</v>
      </c>
      <c r="O596" s="36" t="s">
        <v>3533</v>
      </c>
      <c r="P596" s="32" t="s">
        <v>3534</v>
      </c>
      <c r="R596" s="5" t="s">
        <v>3525</v>
      </c>
      <c r="S596" s="6">
        <v>0</v>
      </c>
      <c r="T596" s="6">
        <v>0</v>
      </c>
      <c r="U596" s="6" t="e">
        <v>#VALUE!</v>
      </c>
      <c r="V596" s="7" t="e">
        <v>#VALUE!</v>
      </c>
      <c r="W596" s="7" t="e">
        <v>#VALUE!</v>
      </c>
      <c r="X596" s="7" t="e">
        <v>#VALUE!</v>
      </c>
      <c r="Y596" s="5" t="s">
        <v>4050</v>
      </c>
      <c r="Z596" s="5" t="e">
        <v>#VALUE!</v>
      </c>
      <c r="AA596" s="6" t="e">
        <v>#VALUE!</v>
      </c>
      <c r="AB596" s="7" t="s">
        <v>7725</v>
      </c>
      <c r="AC596" s="7" t="str">
        <f>A596&amp;COUNTIF($A$2:A596,A596)</f>
        <v>Panolam Product Code1</v>
      </c>
      <c r="AD596" s="7" t="s">
        <v>4099</v>
      </c>
      <c r="AE596" s="7" t="e">
        <v>#VALUE!</v>
      </c>
      <c r="AF596" s="7" t="e">
        <v>#VALUE!</v>
      </c>
      <c r="AG596" s="5" t="e">
        <v>#N/A</v>
      </c>
      <c r="AH596" s="5" t="e">
        <v>#N/A</v>
      </c>
      <c r="AI596" s="5" t="e">
        <v>#N/A</v>
      </c>
      <c r="AJ596" s="5" t="e">
        <v>#VALUE!</v>
      </c>
      <c r="AK596" s="5" t="str">
        <f t="shared" ca="1" si="9"/>
        <v>missing supplier data</v>
      </c>
    </row>
    <row r="597" spans="1:37">
      <c r="A597" s="32" t="s">
        <v>6474</v>
      </c>
      <c r="B597" s="32" t="s">
        <v>6475</v>
      </c>
      <c r="C597" s="32" t="s">
        <v>6474</v>
      </c>
      <c r="E597" s="34" t="s">
        <v>3538</v>
      </c>
      <c r="G597" s="34" t="s">
        <v>3542</v>
      </c>
      <c r="J597" s="34" t="s">
        <v>3538</v>
      </c>
      <c r="N597" s="32" t="s">
        <v>3539</v>
      </c>
      <c r="O597" s="36" t="s">
        <v>3538</v>
      </c>
      <c r="Q597" s="5" t="s">
        <v>5493</v>
      </c>
      <c r="R597" s="5" t="s">
        <v>6475</v>
      </c>
      <c r="S597" s="6">
        <v>0</v>
      </c>
      <c r="T597" s="6">
        <v>0</v>
      </c>
      <c r="U597" s="6">
        <v>0</v>
      </c>
      <c r="V597" s="7" t="s">
        <v>3811</v>
      </c>
      <c r="W597" s="7" t="s">
        <v>3811</v>
      </c>
      <c r="X597" s="7" t="s">
        <v>3811</v>
      </c>
      <c r="Y597" s="5" t="s">
        <v>4050</v>
      </c>
      <c r="Z597" s="5" t="s">
        <v>3811</v>
      </c>
      <c r="AA597" s="6">
        <v>0</v>
      </c>
      <c r="AB597" s="7" t="s">
        <v>6476</v>
      </c>
      <c r="AC597" s="7" t="str">
        <f>A597&amp;COUNTIF($A$2:A597,A597)</f>
        <v>TRIAL SOFT ISLAND BREEZE1</v>
      </c>
      <c r="AD597" s="7" t="s">
        <v>4099</v>
      </c>
      <c r="AE597" s="7" t="s">
        <v>4099</v>
      </c>
      <c r="AF597" s="7" t="e">
        <v>#VALUE!</v>
      </c>
      <c r="AG597" s="5" t="e">
        <v>#N/A</v>
      </c>
      <c r="AH597" s="5" t="e">
        <v>#N/A</v>
      </c>
      <c r="AI597" s="5" t="e">
        <v>#N/A</v>
      </c>
      <c r="AJ597" s="5">
        <v>2200</v>
      </c>
      <c r="AK597" s="5" t="str">
        <f t="shared" ca="1" si="9"/>
        <v>within range</v>
      </c>
    </row>
  </sheetData>
  <sortState xmlns:xlrd2="http://schemas.microsoft.com/office/spreadsheetml/2017/richdata2" ref="A2:AK598">
    <sortCondition descending="1" ref="Y2:Y2680"/>
    <sortCondition ref="A2:A2680"/>
    <sortCondition ref="R2:R2680"/>
    <sortCondition ref="X2:X2680"/>
  </sortState>
  <conditionalFormatting sqref="AB1:AB1048576">
    <cfRule type="duplicateValues" dxfId="932" priority="1"/>
    <cfRule type="duplicateValues" dxfId="931" priority="2"/>
    <cfRule type="duplicateValues" dxfId="930" priority="3"/>
    <cfRule type="duplicateValues" dxfId="929" priority="4"/>
    <cfRule type="duplicateValues" dxfId="928" priority="5"/>
    <cfRule type="duplicateValues" dxfId="927" priority="6"/>
    <cfRule type="duplicateValues" dxfId="926" priority="7"/>
    <cfRule type="duplicateValues" dxfId="925" priority="8"/>
    <cfRule type="duplicateValues" dxfId="924" priority="9"/>
    <cfRule type="duplicateValues" dxfId="923" priority="10"/>
    <cfRule type="duplicateValues" dxfId="922" priority="11"/>
    <cfRule type="duplicateValues" dxfId="921" priority="12"/>
    <cfRule type="duplicateValues" dxfId="920" priority="13"/>
    <cfRule type="duplicateValues" dxfId="919" priority="14"/>
    <cfRule type="duplicateValues" dxfId="918" priority="15"/>
    <cfRule type="duplicateValues" dxfId="917" priority="16"/>
    <cfRule type="duplicateValues" dxfId="916" priority="17"/>
    <cfRule type="duplicateValues" dxfId="915" priority="18"/>
    <cfRule type="duplicateValues" dxfId="914" priority="19"/>
    <cfRule type="duplicateValues" dxfId="913" priority="20"/>
    <cfRule type="duplicateValues" dxfId="912" priority="21"/>
    <cfRule type="duplicateValues" dxfId="911" priority="22"/>
    <cfRule type="duplicateValues" dxfId="910" priority="23"/>
    <cfRule type="duplicateValues" dxfId="909" priority="24"/>
    <cfRule type="duplicateValues" dxfId="908" priority="25"/>
    <cfRule type="duplicateValues" dxfId="907" priority="26"/>
    <cfRule type="duplicateValues" dxfId="906" priority="27"/>
    <cfRule type="duplicateValues" dxfId="905" priority="28"/>
    <cfRule type="duplicateValues" dxfId="904" priority="29"/>
    <cfRule type="duplicateValues" dxfId="903" priority="30"/>
    <cfRule type="duplicateValues" dxfId="902" priority="31"/>
    <cfRule type="duplicateValues" dxfId="901" priority="32"/>
    <cfRule type="duplicateValues" dxfId="900" priority="33"/>
    <cfRule type="duplicateValues" dxfId="899" priority="34"/>
    <cfRule type="duplicateValues" dxfId="898" priority="35"/>
    <cfRule type="duplicateValues" dxfId="897" priority="36"/>
    <cfRule type="duplicateValues" dxfId="896" priority="37"/>
    <cfRule type="duplicateValues" dxfId="895" priority="38"/>
    <cfRule type="duplicateValues" dxfId="894" priority="39"/>
    <cfRule type="duplicateValues" dxfId="893" priority="40"/>
    <cfRule type="duplicateValues" dxfId="892" priority="41"/>
    <cfRule type="duplicateValues" dxfId="891" priority="42"/>
    <cfRule type="duplicateValues" dxfId="890" priority="43"/>
    <cfRule type="duplicateValues" dxfId="889" priority="44"/>
    <cfRule type="duplicateValues" dxfId="888" priority="45"/>
    <cfRule type="duplicateValues" dxfId="887" priority="46"/>
    <cfRule type="duplicateValues" dxfId="886" priority="47"/>
    <cfRule type="duplicateValues" dxfId="885" priority="48"/>
    <cfRule type="duplicateValues" dxfId="884" priority="49"/>
    <cfRule type="duplicateValues" dxfId="883" priority="50"/>
    <cfRule type="duplicateValues" dxfId="882" priority="51"/>
    <cfRule type="duplicateValues" dxfId="881" priority="52"/>
    <cfRule type="duplicateValues" dxfId="880" priority="53"/>
    <cfRule type="duplicateValues" dxfId="879" priority="54"/>
    <cfRule type="duplicateValues" dxfId="878" priority="55"/>
    <cfRule type="duplicateValues" dxfId="877" priority="56"/>
    <cfRule type="duplicateValues" dxfId="876" priority="57"/>
    <cfRule type="duplicateValues" dxfId="875" priority="58"/>
    <cfRule type="duplicateValues" dxfId="874" priority="59"/>
    <cfRule type="duplicateValues" dxfId="873" priority="60"/>
    <cfRule type="duplicateValues" dxfId="872" priority="61"/>
    <cfRule type="duplicateValues" dxfId="871" priority="62"/>
    <cfRule type="duplicateValues" dxfId="870" priority="63"/>
    <cfRule type="duplicateValues" dxfId="869" priority="64"/>
    <cfRule type="duplicateValues" dxfId="868" priority="65"/>
    <cfRule type="duplicateValues" dxfId="867" priority="66"/>
    <cfRule type="duplicateValues" dxfId="866" priority="67"/>
    <cfRule type="duplicateValues" dxfId="865" priority="68"/>
    <cfRule type="duplicateValues" dxfId="864" priority="69"/>
    <cfRule type="duplicateValues" dxfId="863" priority="70"/>
    <cfRule type="duplicateValues" dxfId="862" priority="71"/>
    <cfRule type="duplicateValues" dxfId="861" priority="72"/>
    <cfRule type="duplicateValues" dxfId="860" priority="73"/>
    <cfRule type="duplicateValues" dxfId="859" priority="74"/>
    <cfRule type="duplicateValues" dxfId="858" priority="75"/>
    <cfRule type="duplicateValues" dxfId="857" priority="76"/>
    <cfRule type="duplicateValues" dxfId="856" priority="77"/>
    <cfRule type="duplicateValues" dxfId="855" priority="78"/>
    <cfRule type="duplicateValues" dxfId="854" priority="79"/>
    <cfRule type="duplicateValues" dxfId="853" priority="80"/>
    <cfRule type="duplicateValues" dxfId="852" priority="81"/>
    <cfRule type="duplicateValues" dxfId="851" priority="82"/>
    <cfRule type="duplicateValues" dxfId="850" priority="83"/>
    <cfRule type="duplicateValues" dxfId="849" priority="84"/>
    <cfRule type="duplicateValues" dxfId="848" priority="85"/>
    <cfRule type="duplicateValues" dxfId="847" priority="86"/>
    <cfRule type="duplicateValues" dxfId="846" priority="87"/>
    <cfRule type="duplicateValues" dxfId="845" priority="88"/>
    <cfRule type="duplicateValues" dxfId="844" priority="89"/>
    <cfRule type="duplicateValues" dxfId="843" priority="90"/>
    <cfRule type="duplicateValues" dxfId="842" priority="91"/>
    <cfRule type="duplicateValues" dxfId="841" priority="92"/>
    <cfRule type="duplicateValues" dxfId="840" priority="93"/>
    <cfRule type="duplicateValues" dxfId="839" priority="94"/>
    <cfRule type="duplicateValues" dxfId="838" priority="95"/>
    <cfRule type="duplicateValues" dxfId="837" priority="96"/>
    <cfRule type="duplicateValues" dxfId="836" priority="97"/>
    <cfRule type="duplicateValues" dxfId="835" priority="98"/>
    <cfRule type="duplicateValues" dxfId="834" priority="99"/>
    <cfRule type="duplicateValues" dxfId="833" priority="100"/>
    <cfRule type="duplicateValues" dxfId="832" priority="101"/>
    <cfRule type="duplicateValues" dxfId="831" priority="102"/>
    <cfRule type="duplicateValues" dxfId="830" priority="103"/>
    <cfRule type="duplicateValues" dxfId="829" priority="104"/>
    <cfRule type="duplicateValues" dxfId="828" priority="105"/>
    <cfRule type="duplicateValues" dxfId="827" priority="106"/>
    <cfRule type="duplicateValues" dxfId="826" priority="107"/>
    <cfRule type="duplicateValues" dxfId="825" priority="108"/>
    <cfRule type="duplicateValues" dxfId="824" priority="109"/>
    <cfRule type="duplicateValues" dxfId="823" priority="110"/>
    <cfRule type="duplicateValues" dxfId="822" priority="111"/>
    <cfRule type="duplicateValues" dxfId="821" priority="112"/>
    <cfRule type="duplicateValues" dxfId="820" priority="113"/>
    <cfRule type="duplicateValues" dxfId="819" priority="114"/>
    <cfRule type="duplicateValues" dxfId="818" priority="115"/>
    <cfRule type="duplicateValues" dxfId="817" priority="116"/>
    <cfRule type="duplicateValues" dxfId="816" priority="117"/>
    <cfRule type="duplicateValues" dxfId="815" priority="118"/>
    <cfRule type="duplicateValues" dxfId="814" priority="119"/>
    <cfRule type="duplicateValues" dxfId="813" priority="120"/>
    <cfRule type="duplicateValues" dxfId="812" priority="121"/>
    <cfRule type="duplicateValues" dxfId="811" priority="122"/>
    <cfRule type="duplicateValues" dxfId="810" priority="123"/>
    <cfRule type="duplicateValues" dxfId="809" priority="124"/>
    <cfRule type="duplicateValues" dxfId="808" priority="125"/>
    <cfRule type="duplicateValues" dxfId="807" priority="126"/>
    <cfRule type="duplicateValues" dxfId="806" priority="127"/>
    <cfRule type="duplicateValues" dxfId="805" priority="128"/>
    <cfRule type="duplicateValues" dxfId="804" priority="129"/>
    <cfRule type="duplicateValues" dxfId="803" priority="130"/>
    <cfRule type="duplicateValues" dxfId="802" priority="131"/>
    <cfRule type="duplicateValues" dxfId="801" priority="132"/>
    <cfRule type="duplicateValues" dxfId="800" priority="133"/>
    <cfRule type="duplicateValues" dxfId="799" priority="134"/>
    <cfRule type="duplicateValues" dxfId="798" priority="135"/>
    <cfRule type="duplicateValues" dxfId="797" priority="136"/>
    <cfRule type="duplicateValues" dxfId="796" priority="137"/>
    <cfRule type="duplicateValues" dxfId="795" priority="138"/>
    <cfRule type="duplicateValues" dxfId="794" priority="139"/>
    <cfRule type="duplicateValues" dxfId="793" priority="140"/>
    <cfRule type="duplicateValues" dxfId="792" priority="141"/>
    <cfRule type="duplicateValues" dxfId="791" priority="142"/>
    <cfRule type="duplicateValues" dxfId="790" priority="143"/>
    <cfRule type="duplicateValues" dxfId="789" priority="144"/>
    <cfRule type="duplicateValues" dxfId="788" priority="145"/>
    <cfRule type="duplicateValues" dxfId="787" priority="146"/>
    <cfRule type="duplicateValues" dxfId="786" priority="147"/>
    <cfRule type="duplicateValues" dxfId="785" priority="148"/>
    <cfRule type="duplicateValues" dxfId="784" priority="149"/>
    <cfRule type="duplicateValues" dxfId="783" priority="150"/>
    <cfRule type="duplicateValues" dxfId="782" priority="151"/>
    <cfRule type="duplicateValues" dxfId="781" priority="152"/>
    <cfRule type="duplicateValues" dxfId="780" priority="153"/>
    <cfRule type="duplicateValues" dxfId="779" priority="154"/>
    <cfRule type="duplicateValues" dxfId="778" priority="155"/>
    <cfRule type="duplicateValues" dxfId="777" priority="156"/>
    <cfRule type="duplicateValues" dxfId="776" priority="157"/>
    <cfRule type="duplicateValues" dxfId="775" priority="158"/>
    <cfRule type="duplicateValues" dxfId="774" priority="159"/>
    <cfRule type="duplicateValues" dxfId="773" priority="160"/>
    <cfRule type="duplicateValues" dxfId="772" priority="161"/>
    <cfRule type="duplicateValues" dxfId="771" priority="162"/>
    <cfRule type="duplicateValues" dxfId="770" priority="163"/>
    <cfRule type="duplicateValues" dxfId="769" priority="164"/>
    <cfRule type="duplicateValues" dxfId="768" priority="165"/>
    <cfRule type="duplicateValues" dxfId="767" priority="166"/>
    <cfRule type="duplicateValues" dxfId="766" priority="167"/>
    <cfRule type="duplicateValues" dxfId="765" priority="168"/>
    <cfRule type="duplicateValues" dxfId="764" priority="169"/>
    <cfRule type="duplicateValues" dxfId="763" priority="170"/>
    <cfRule type="duplicateValues" dxfId="762" priority="171"/>
    <cfRule type="duplicateValues" dxfId="761" priority="172"/>
    <cfRule type="duplicateValues" dxfId="760" priority="173"/>
    <cfRule type="duplicateValues" dxfId="759" priority="174"/>
    <cfRule type="duplicateValues" dxfId="758" priority="175"/>
    <cfRule type="duplicateValues" dxfId="757" priority="176"/>
    <cfRule type="duplicateValues" dxfId="756" priority="177"/>
    <cfRule type="duplicateValues" dxfId="755" priority="178"/>
    <cfRule type="duplicateValues" dxfId="754" priority="179"/>
    <cfRule type="duplicateValues" dxfId="753" priority="180"/>
    <cfRule type="duplicateValues" dxfId="752" priority="181"/>
    <cfRule type="duplicateValues" dxfId="751" priority="182"/>
    <cfRule type="duplicateValues" dxfId="750" priority="183"/>
    <cfRule type="duplicateValues" dxfId="749" priority="184"/>
    <cfRule type="duplicateValues" dxfId="748" priority="185"/>
    <cfRule type="duplicateValues" dxfId="747" priority="186"/>
    <cfRule type="duplicateValues" dxfId="746" priority="187"/>
    <cfRule type="duplicateValues" dxfId="745" priority="188"/>
    <cfRule type="duplicateValues" dxfId="744" priority="189"/>
    <cfRule type="duplicateValues" dxfId="743" priority="190"/>
    <cfRule type="duplicateValues" dxfId="742" priority="191"/>
    <cfRule type="duplicateValues" dxfId="741" priority="192"/>
    <cfRule type="duplicateValues" dxfId="740" priority="193"/>
    <cfRule type="duplicateValues" dxfId="739" priority="194"/>
    <cfRule type="duplicateValues" dxfId="738" priority="195"/>
    <cfRule type="duplicateValues" dxfId="737" priority="196"/>
    <cfRule type="duplicateValues" dxfId="736" priority="197"/>
    <cfRule type="duplicateValues" dxfId="735" priority="198"/>
    <cfRule type="duplicateValues" dxfId="734" priority="199"/>
    <cfRule type="duplicateValues" dxfId="733" priority="200"/>
    <cfRule type="duplicateValues" dxfId="732" priority="201"/>
    <cfRule type="duplicateValues" dxfId="731" priority="202"/>
    <cfRule type="duplicateValues" dxfId="730" priority="203"/>
    <cfRule type="duplicateValues" dxfId="729" priority="204"/>
    <cfRule type="duplicateValues" dxfId="728" priority="205"/>
    <cfRule type="duplicateValues" dxfId="727" priority="206"/>
    <cfRule type="duplicateValues" dxfId="726" priority="207"/>
    <cfRule type="duplicateValues" dxfId="725" priority="208"/>
    <cfRule type="duplicateValues" dxfId="724" priority="209"/>
    <cfRule type="duplicateValues" dxfId="723" priority="210"/>
    <cfRule type="duplicateValues" dxfId="722" priority="211"/>
    <cfRule type="duplicateValues" dxfId="721" priority="212"/>
    <cfRule type="duplicateValues" dxfId="720" priority="213"/>
    <cfRule type="duplicateValues" dxfId="719" priority="214"/>
    <cfRule type="duplicateValues" dxfId="718" priority="215"/>
    <cfRule type="duplicateValues" dxfId="717" priority="216"/>
    <cfRule type="duplicateValues" dxfId="716" priority="217"/>
    <cfRule type="duplicateValues" dxfId="715" priority="218"/>
    <cfRule type="duplicateValues" dxfId="714" priority="219"/>
    <cfRule type="duplicateValues" dxfId="713" priority="220"/>
    <cfRule type="duplicateValues" dxfId="712" priority="221"/>
    <cfRule type="duplicateValues" dxfId="711" priority="222"/>
    <cfRule type="duplicateValues" dxfId="710" priority="223"/>
    <cfRule type="duplicateValues" dxfId="709" priority="224"/>
    <cfRule type="duplicateValues" dxfId="708" priority="225"/>
    <cfRule type="duplicateValues" dxfId="707" priority="226"/>
    <cfRule type="duplicateValues" dxfId="706" priority="227"/>
    <cfRule type="duplicateValues" dxfId="705" priority="228"/>
    <cfRule type="duplicateValues" dxfId="704" priority="229"/>
    <cfRule type="duplicateValues" dxfId="703" priority="230"/>
    <cfRule type="duplicateValues" dxfId="702" priority="231"/>
    <cfRule type="duplicateValues" dxfId="701" priority="232"/>
    <cfRule type="duplicateValues" dxfId="700" priority="233"/>
    <cfRule type="duplicateValues" dxfId="699" priority="234"/>
    <cfRule type="duplicateValues" dxfId="698" priority="235"/>
    <cfRule type="duplicateValues" dxfId="697" priority="236"/>
    <cfRule type="duplicateValues" dxfId="696" priority="237"/>
    <cfRule type="duplicateValues" dxfId="695" priority="238"/>
    <cfRule type="duplicateValues" dxfId="694" priority="239"/>
    <cfRule type="duplicateValues" dxfId="693" priority="240"/>
    <cfRule type="duplicateValues" dxfId="692" priority="241"/>
    <cfRule type="duplicateValues" dxfId="691" priority="242"/>
    <cfRule type="duplicateValues" dxfId="690" priority="243"/>
    <cfRule type="duplicateValues" dxfId="689" priority="244"/>
    <cfRule type="duplicateValues" dxfId="688" priority="245"/>
    <cfRule type="duplicateValues" dxfId="687" priority="246"/>
    <cfRule type="duplicateValues" dxfId="686" priority="247"/>
    <cfRule type="duplicateValues" dxfId="685" priority="248"/>
    <cfRule type="duplicateValues" dxfId="684" priority="249"/>
    <cfRule type="duplicateValues" dxfId="683" priority="250"/>
    <cfRule type="duplicateValues" dxfId="682" priority="251"/>
    <cfRule type="duplicateValues" dxfId="681" priority="252"/>
    <cfRule type="duplicateValues" dxfId="680" priority="253"/>
    <cfRule type="duplicateValues" dxfId="679" priority="254"/>
    <cfRule type="duplicateValues" dxfId="678" priority="255"/>
    <cfRule type="duplicateValues" dxfId="677" priority="256"/>
    <cfRule type="duplicateValues" dxfId="676" priority="257"/>
    <cfRule type="duplicateValues" dxfId="675" priority="258"/>
    <cfRule type="duplicateValues" dxfId="674" priority="259"/>
    <cfRule type="duplicateValues" dxfId="673" priority="260"/>
    <cfRule type="duplicateValues" dxfId="672" priority="261"/>
    <cfRule type="duplicateValues" dxfId="671" priority="262"/>
    <cfRule type="duplicateValues" dxfId="670" priority="263"/>
    <cfRule type="duplicateValues" dxfId="669" priority="264"/>
    <cfRule type="duplicateValues" dxfId="668" priority="265"/>
    <cfRule type="duplicateValues" dxfId="667" priority="266"/>
    <cfRule type="duplicateValues" dxfId="666" priority="267"/>
    <cfRule type="duplicateValues" dxfId="665" priority="268"/>
    <cfRule type="duplicateValues" dxfId="664" priority="269"/>
    <cfRule type="duplicateValues" dxfId="663" priority="270"/>
    <cfRule type="duplicateValues" dxfId="662" priority="271"/>
    <cfRule type="duplicateValues" dxfId="661" priority="272"/>
    <cfRule type="duplicateValues" dxfId="660" priority="273"/>
    <cfRule type="duplicateValues" dxfId="659" priority="274"/>
    <cfRule type="duplicateValues" dxfId="658" priority="275"/>
    <cfRule type="duplicateValues" dxfId="657" priority="276"/>
    <cfRule type="duplicateValues" dxfId="656" priority="277"/>
    <cfRule type="duplicateValues" dxfId="655" priority="278"/>
    <cfRule type="duplicateValues" dxfId="654" priority="279"/>
    <cfRule type="duplicateValues" dxfId="653" priority="280"/>
    <cfRule type="duplicateValues" dxfId="652" priority="281"/>
    <cfRule type="duplicateValues" dxfId="651" priority="282"/>
    <cfRule type="duplicateValues" dxfId="650" priority="283"/>
    <cfRule type="duplicateValues" dxfId="649" priority="284"/>
    <cfRule type="duplicateValues" dxfId="648" priority="285"/>
    <cfRule type="duplicateValues" dxfId="647" priority="286"/>
    <cfRule type="duplicateValues" dxfId="646" priority="287"/>
    <cfRule type="duplicateValues" dxfId="645" priority="288"/>
    <cfRule type="duplicateValues" dxfId="644" priority="289"/>
    <cfRule type="duplicateValues" dxfId="643" priority="290"/>
    <cfRule type="duplicateValues" dxfId="642" priority="291"/>
    <cfRule type="duplicateValues" dxfId="641" priority="292"/>
    <cfRule type="duplicateValues" dxfId="640" priority="293"/>
    <cfRule type="duplicateValues" dxfId="639" priority="294"/>
    <cfRule type="duplicateValues" dxfId="638" priority="295"/>
    <cfRule type="duplicateValues" dxfId="637" priority="296"/>
    <cfRule type="duplicateValues" dxfId="636" priority="297"/>
    <cfRule type="duplicateValues" dxfId="635" priority="298"/>
    <cfRule type="duplicateValues" dxfId="634" priority="299"/>
    <cfRule type="duplicateValues" dxfId="633" priority="300"/>
    <cfRule type="duplicateValues" dxfId="632" priority="301"/>
    <cfRule type="duplicateValues" dxfId="631" priority="302"/>
    <cfRule type="duplicateValues" dxfId="630" priority="303"/>
    <cfRule type="duplicateValues" dxfId="629" priority="304"/>
    <cfRule type="duplicateValues" dxfId="628" priority="305"/>
    <cfRule type="duplicateValues" dxfId="627" priority="306"/>
    <cfRule type="duplicateValues" dxfId="626" priority="307"/>
    <cfRule type="duplicateValues" dxfId="625" priority="308"/>
    <cfRule type="duplicateValues" dxfId="624" priority="309"/>
    <cfRule type="duplicateValues" dxfId="623" priority="310"/>
    <cfRule type="duplicateValues" dxfId="622" priority="311"/>
    <cfRule type="duplicateValues" dxfId="621" priority="312"/>
    <cfRule type="duplicateValues" dxfId="620" priority="313"/>
    <cfRule type="duplicateValues" dxfId="619" priority="314"/>
    <cfRule type="duplicateValues" dxfId="618" priority="315"/>
    <cfRule type="duplicateValues" dxfId="617" priority="316"/>
    <cfRule type="duplicateValues" dxfId="616" priority="317"/>
    <cfRule type="duplicateValues" dxfId="615" priority="318"/>
    <cfRule type="duplicateValues" dxfId="614" priority="319"/>
    <cfRule type="duplicateValues" dxfId="613" priority="320"/>
    <cfRule type="duplicateValues" dxfId="612" priority="321"/>
    <cfRule type="duplicateValues" dxfId="611" priority="322"/>
    <cfRule type="duplicateValues" dxfId="610" priority="323"/>
    <cfRule type="duplicateValues" dxfId="609" priority="324"/>
    <cfRule type="duplicateValues" dxfId="608" priority="325"/>
    <cfRule type="duplicateValues" dxfId="607" priority="326"/>
    <cfRule type="duplicateValues" dxfId="606" priority="327"/>
    <cfRule type="duplicateValues" dxfId="605" priority="328"/>
    <cfRule type="duplicateValues" dxfId="604" priority="329"/>
    <cfRule type="duplicateValues" dxfId="603" priority="330"/>
    <cfRule type="duplicateValues" dxfId="602" priority="331"/>
    <cfRule type="duplicateValues" dxfId="601" priority="332"/>
    <cfRule type="duplicateValues" dxfId="600" priority="333"/>
    <cfRule type="duplicateValues" dxfId="599" priority="334"/>
    <cfRule type="duplicateValues" dxfId="598" priority="335"/>
    <cfRule type="duplicateValues" dxfId="597" priority="336"/>
    <cfRule type="duplicateValues" dxfId="596" priority="337"/>
    <cfRule type="duplicateValues" dxfId="595" priority="338"/>
    <cfRule type="duplicateValues" dxfId="594" priority="339"/>
    <cfRule type="duplicateValues" dxfId="593" priority="340"/>
    <cfRule type="duplicateValues" dxfId="592" priority="341"/>
    <cfRule type="duplicateValues" dxfId="591" priority="342"/>
    <cfRule type="duplicateValues" dxfId="590" priority="343"/>
    <cfRule type="duplicateValues" dxfId="589" priority="344"/>
    <cfRule type="duplicateValues" dxfId="588" priority="345"/>
    <cfRule type="duplicateValues" dxfId="587" priority="346"/>
    <cfRule type="duplicateValues" dxfId="586" priority="347"/>
    <cfRule type="duplicateValues" dxfId="585" priority="348"/>
    <cfRule type="duplicateValues" dxfId="584" priority="349"/>
    <cfRule type="duplicateValues" dxfId="583" priority="350"/>
    <cfRule type="duplicateValues" dxfId="582" priority="351"/>
    <cfRule type="duplicateValues" dxfId="581" priority="352"/>
    <cfRule type="duplicateValues" dxfId="580" priority="353"/>
    <cfRule type="duplicateValues" dxfId="579" priority="354"/>
    <cfRule type="duplicateValues" dxfId="578" priority="355"/>
    <cfRule type="duplicateValues" dxfId="577" priority="356"/>
    <cfRule type="duplicateValues" dxfId="576" priority="357"/>
    <cfRule type="duplicateValues" dxfId="575" priority="358"/>
    <cfRule type="duplicateValues" dxfId="574" priority="359"/>
    <cfRule type="duplicateValues" dxfId="573" priority="360"/>
    <cfRule type="duplicateValues" dxfId="572" priority="361"/>
    <cfRule type="duplicateValues" dxfId="571" priority="362"/>
    <cfRule type="duplicateValues" dxfId="570" priority="363"/>
    <cfRule type="duplicateValues" dxfId="569" priority="364"/>
    <cfRule type="duplicateValues" dxfId="568" priority="365"/>
    <cfRule type="duplicateValues" dxfId="567" priority="366"/>
    <cfRule type="duplicateValues" dxfId="566" priority="367"/>
    <cfRule type="duplicateValues" dxfId="565" priority="368"/>
    <cfRule type="duplicateValues" dxfId="564" priority="369"/>
    <cfRule type="duplicateValues" dxfId="563" priority="370"/>
    <cfRule type="duplicateValues" dxfId="562" priority="371"/>
    <cfRule type="duplicateValues" dxfId="561" priority="372"/>
    <cfRule type="duplicateValues" dxfId="560" priority="373"/>
    <cfRule type="duplicateValues" dxfId="559" priority="374"/>
    <cfRule type="duplicateValues" dxfId="558" priority="375"/>
    <cfRule type="duplicateValues" dxfId="557" priority="376"/>
    <cfRule type="duplicateValues" dxfId="556" priority="377"/>
    <cfRule type="duplicateValues" dxfId="555" priority="378"/>
    <cfRule type="duplicateValues" dxfId="554" priority="379"/>
    <cfRule type="duplicateValues" dxfId="553" priority="380"/>
    <cfRule type="duplicateValues" dxfId="552" priority="381"/>
    <cfRule type="duplicateValues" dxfId="551" priority="382"/>
    <cfRule type="duplicateValues" dxfId="550" priority="383"/>
    <cfRule type="duplicateValues" dxfId="549" priority="384"/>
    <cfRule type="duplicateValues" dxfId="548" priority="385"/>
    <cfRule type="duplicateValues" dxfId="547" priority="386"/>
    <cfRule type="duplicateValues" dxfId="546" priority="387"/>
    <cfRule type="duplicateValues" dxfId="545" priority="388"/>
    <cfRule type="duplicateValues" dxfId="544" priority="389"/>
    <cfRule type="duplicateValues" dxfId="543" priority="390"/>
    <cfRule type="duplicateValues" dxfId="542" priority="391"/>
    <cfRule type="duplicateValues" dxfId="541" priority="392"/>
    <cfRule type="duplicateValues" dxfId="540" priority="393"/>
    <cfRule type="duplicateValues" dxfId="539" priority="394"/>
    <cfRule type="duplicateValues" dxfId="538" priority="395"/>
    <cfRule type="duplicateValues" dxfId="537" priority="396"/>
    <cfRule type="duplicateValues" dxfId="536" priority="397"/>
    <cfRule type="duplicateValues" dxfId="535" priority="398"/>
    <cfRule type="duplicateValues" dxfId="534" priority="399"/>
    <cfRule type="duplicateValues" dxfId="533" priority="400"/>
    <cfRule type="duplicateValues" dxfId="532" priority="401"/>
    <cfRule type="duplicateValues" dxfId="531" priority="402"/>
    <cfRule type="duplicateValues" dxfId="530" priority="403"/>
    <cfRule type="duplicateValues" dxfId="529" priority="404"/>
    <cfRule type="duplicateValues" dxfId="528" priority="405"/>
    <cfRule type="duplicateValues" dxfId="527" priority="406"/>
    <cfRule type="duplicateValues" dxfId="526" priority="407"/>
    <cfRule type="duplicateValues" dxfId="525" priority="408"/>
    <cfRule type="duplicateValues" dxfId="524" priority="409"/>
    <cfRule type="duplicateValues" dxfId="523" priority="410"/>
    <cfRule type="duplicateValues" dxfId="522" priority="411"/>
    <cfRule type="duplicateValues" dxfId="521" priority="412"/>
    <cfRule type="duplicateValues" dxfId="520" priority="413"/>
    <cfRule type="duplicateValues" dxfId="519" priority="414"/>
    <cfRule type="duplicateValues" dxfId="518" priority="415"/>
    <cfRule type="duplicateValues" dxfId="517" priority="416"/>
    <cfRule type="duplicateValues" dxfId="516" priority="417"/>
    <cfRule type="duplicateValues" dxfId="515" priority="418"/>
    <cfRule type="duplicateValues" dxfId="514" priority="419"/>
    <cfRule type="duplicateValues" dxfId="513" priority="420"/>
    <cfRule type="duplicateValues" dxfId="512" priority="421"/>
    <cfRule type="duplicateValues" dxfId="511" priority="422"/>
    <cfRule type="duplicateValues" dxfId="510" priority="423"/>
    <cfRule type="duplicateValues" dxfId="509" priority="424"/>
    <cfRule type="duplicateValues" dxfId="508" priority="425"/>
    <cfRule type="duplicateValues" dxfId="507" priority="426"/>
    <cfRule type="duplicateValues" dxfId="506" priority="427"/>
    <cfRule type="duplicateValues" dxfId="505" priority="428"/>
    <cfRule type="duplicateValues" dxfId="504" priority="429"/>
    <cfRule type="duplicateValues" dxfId="503" priority="430"/>
    <cfRule type="duplicateValues" dxfId="502" priority="431"/>
    <cfRule type="duplicateValues" dxfId="501" priority="432"/>
    <cfRule type="duplicateValues" dxfId="500" priority="433"/>
    <cfRule type="duplicateValues" dxfId="499" priority="434"/>
    <cfRule type="duplicateValues" dxfId="498" priority="435"/>
    <cfRule type="duplicateValues" dxfId="497" priority="436"/>
    <cfRule type="duplicateValues" dxfId="496" priority="437"/>
    <cfRule type="duplicateValues" dxfId="495" priority="438"/>
    <cfRule type="duplicateValues" dxfId="494" priority="439"/>
    <cfRule type="duplicateValues" dxfId="493" priority="440"/>
    <cfRule type="duplicateValues" dxfId="492" priority="441"/>
    <cfRule type="duplicateValues" dxfId="491" priority="442"/>
    <cfRule type="duplicateValues" dxfId="490" priority="443"/>
    <cfRule type="duplicateValues" dxfId="489" priority="444"/>
    <cfRule type="duplicateValues" dxfId="488" priority="445"/>
    <cfRule type="duplicateValues" dxfId="487" priority="446"/>
    <cfRule type="duplicateValues" dxfId="486" priority="447"/>
    <cfRule type="duplicateValues" dxfId="485" priority="448"/>
    <cfRule type="duplicateValues" dxfId="484" priority="449"/>
    <cfRule type="duplicateValues" dxfId="483" priority="450"/>
    <cfRule type="duplicateValues" dxfId="482" priority="451"/>
    <cfRule type="duplicateValues" dxfId="481" priority="452"/>
    <cfRule type="duplicateValues" dxfId="480" priority="453"/>
    <cfRule type="duplicateValues" dxfId="479" priority="454"/>
    <cfRule type="duplicateValues" dxfId="478" priority="455"/>
    <cfRule type="duplicateValues" dxfId="477" priority="456"/>
    <cfRule type="duplicateValues" dxfId="476" priority="457"/>
    <cfRule type="duplicateValues" dxfId="475" priority="458"/>
    <cfRule type="duplicateValues" dxfId="474" priority="459"/>
    <cfRule type="duplicateValues" dxfId="473" priority="460"/>
    <cfRule type="duplicateValues" dxfId="472" priority="461"/>
    <cfRule type="duplicateValues" dxfId="471" priority="462"/>
    <cfRule type="duplicateValues" dxfId="470" priority="463"/>
    <cfRule type="duplicateValues" dxfId="469" priority="464"/>
    <cfRule type="duplicateValues" dxfId="468" priority="465"/>
    <cfRule type="duplicateValues" dxfId="467" priority="466"/>
    <cfRule type="duplicateValues" dxfId="466" priority="467"/>
    <cfRule type="duplicateValues" dxfId="465" priority="468"/>
    <cfRule type="duplicateValues" dxfId="464" priority="469"/>
    <cfRule type="duplicateValues" dxfId="463" priority="470"/>
    <cfRule type="duplicateValues" dxfId="462" priority="471"/>
    <cfRule type="duplicateValues" dxfId="461" priority="472"/>
    <cfRule type="duplicateValues" dxfId="460" priority="473"/>
    <cfRule type="duplicateValues" dxfId="459" priority="474"/>
    <cfRule type="duplicateValues" dxfId="458" priority="475"/>
    <cfRule type="duplicateValues" dxfId="457" priority="476"/>
    <cfRule type="duplicateValues" dxfId="456" priority="477"/>
    <cfRule type="duplicateValues" dxfId="455" priority="478"/>
    <cfRule type="duplicateValues" dxfId="454" priority="479"/>
    <cfRule type="duplicateValues" dxfId="453" priority="480"/>
    <cfRule type="duplicateValues" dxfId="452" priority="481"/>
    <cfRule type="duplicateValues" dxfId="451" priority="482"/>
    <cfRule type="duplicateValues" dxfId="450" priority="483"/>
    <cfRule type="duplicateValues" dxfId="449" priority="484"/>
    <cfRule type="duplicateValues" dxfId="448" priority="485"/>
    <cfRule type="duplicateValues" dxfId="447" priority="486"/>
    <cfRule type="duplicateValues" dxfId="446" priority="487"/>
    <cfRule type="duplicateValues" dxfId="445" priority="488"/>
    <cfRule type="duplicateValues" dxfId="444" priority="489"/>
    <cfRule type="duplicateValues" dxfId="443" priority="490"/>
    <cfRule type="duplicateValues" dxfId="442" priority="491"/>
    <cfRule type="duplicateValues" dxfId="441" priority="492"/>
    <cfRule type="duplicateValues" dxfId="440" priority="493"/>
    <cfRule type="duplicateValues" dxfId="439" priority="494"/>
    <cfRule type="duplicateValues" dxfId="438" priority="495"/>
    <cfRule type="duplicateValues" dxfId="437" priority="496"/>
    <cfRule type="duplicateValues" dxfId="436" priority="497"/>
    <cfRule type="duplicateValues" dxfId="435" priority="498"/>
    <cfRule type="duplicateValues" dxfId="434" priority="499"/>
    <cfRule type="duplicateValues" dxfId="433" priority="500"/>
    <cfRule type="duplicateValues" dxfId="432" priority="501"/>
    <cfRule type="duplicateValues" dxfId="431" priority="502"/>
    <cfRule type="duplicateValues" dxfId="430" priority="503"/>
    <cfRule type="duplicateValues" dxfId="429" priority="504"/>
    <cfRule type="duplicateValues" dxfId="428" priority="505"/>
    <cfRule type="duplicateValues" dxfId="427" priority="506"/>
    <cfRule type="duplicateValues" dxfId="426" priority="507"/>
    <cfRule type="duplicateValues" dxfId="425" priority="508"/>
    <cfRule type="duplicateValues" dxfId="424" priority="509"/>
    <cfRule type="duplicateValues" dxfId="423" priority="510"/>
    <cfRule type="duplicateValues" dxfId="422" priority="511"/>
    <cfRule type="duplicateValues" dxfId="421" priority="512"/>
    <cfRule type="duplicateValues" dxfId="420" priority="513"/>
    <cfRule type="duplicateValues" dxfId="419" priority="514"/>
    <cfRule type="duplicateValues" dxfId="418" priority="515"/>
    <cfRule type="duplicateValues" dxfId="417" priority="516"/>
    <cfRule type="duplicateValues" dxfId="416" priority="517"/>
    <cfRule type="duplicateValues" dxfId="415" priority="518"/>
    <cfRule type="duplicateValues" dxfId="414" priority="519"/>
    <cfRule type="duplicateValues" dxfId="413" priority="520"/>
    <cfRule type="duplicateValues" dxfId="412" priority="521"/>
    <cfRule type="duplicateValues" dxfId="411" priority="522"/>
    <cfRule type="duplicateValues" dxfId="410" priority="523"/>
    <cfRule type="duplicateValues" dxfId="409" priority="524"/>
    <cfRule type="duplicateValues" dxfId="408" priority="525"/>
    <cfRule type="duplicateValues" dxfId="407" priority="526"/>
    <cfRule type="duplicateValues" dxfId="406" priority="527"/>
    <cfRule type="duplicateValues" dxfId="405" priority="528"/>
    <cfRule type="duplicateValues" dxfId="404" priority="529"/>
    <cfRule type="duplicateValues" dxfId="403" priority="530"/>
    <cfRule type="duplicateValues" dxfId="402" priority="531"/>
    <cfRule type="duplicateValues" dxfId="401" priority="532"/>
    <cfRule type="duplicateValues" dxfId="400" priority="533"/>
    <cfRule type="duplicateValues" dxfId="399" priority="534"/>
    <cfRule type="duplicateValues" dxfId="398" priority="535"/>
    <cfRule type="duplicateValues" dxfId="397" priority="536"/>
    <cfRule type="duplicateValues" dxfId="396" priority="537"/>
    <cfRule type="duplicateValues" dxfId="395" priority="538"/>
    <cfRule type="duplicateValues" dxfId="394" priority="539"/>
    <cfRule type="duplicateValues" dxfId="393" priority="540"/>
    <cfRule type="duplicateValues" dxfId="392" priority="541"/>
    <cfRule type="duplicateValues" dxfId="391" priority="542"/>
    <cfRule type="duplicateValues" dxfId="390" priority="543"/>
    <cfRule type="duplicateValues" dxfId="389" priority="544"/>
    <cfRule type="duplicateValues" dxfId="388" priority="545"/>
    <cfRule type="duplicateValues" dxfId="387" priority="546"/>
    <cfRule type="duplicateValues" dxfId="386" priority="547"/>
    <cfRule type="duplicateValues" dxfId="385" priority="548"/>
    <cfRule type="duplicateValues" dxfId="384" priority="549"/>
    <cfRule type="duplicateValues" dxfId="383" priority="550"/>
    <cfRule type="duplicateValues" dxfId="382" priority="551"/>
    <cfRule type="duplicateValues" dxfId="381" priority="552"/>
    <cfRule type="duplicateValues" dxfId="380" priority="553"/>
    <cfRule type="duplicateValues" dxfId="379" priority="554"/>
    <cfRule type="duplicateValues" dxfId="378" priority="555"/>
    <cfRule type="duplicateValues" dxfId="377" priority="556"/>
    <cfRule type="duplicateValues" dxfId="376" priority="557"/>
    <cfRule type="duplicateValues" dxfId="375" priority="558"/>
    <cfRule type="duplicateValues" dxfId="374" priority="559"/>
    <cfRule type="duplicateValues" dxfId="373" priority="560"/>
    <cfRule type="duplicateValues" dxfId="372" priority="561"/>
    <cfRule type="duplicateValues" dxfId="371" priority="562"/>
    <cfRule type="duplicateValues" dxfId="370" priority="563"/>
    <cfRule type="duplicateValues" dxfId="369" priority="564"/>
    <cfRule type="duplicateValues" dxfId="368" priority="565"/>
    <cfRule type="duplicateValues" dxfId="367" priority="566"/>
    <cfRule type="duplicateValues" dxfId="366" priority="567"/>
    <cfRule type="duplicateValues" dxfId="365" priority="568"/>
    <cfRule type="duplicateValues" dxfId="364" priority="569"/>
    <cfRule type="duplicateValues" dxfId="363" priority="570"/>
    <cfRule type="duplicateValues" dxfId="362" priority="571"/>
    <cfRule type="duplicateValues" dxfId="361" priority="572"/>
    <cfRule type="duplicateValues" dxfId="360" priority="573"/>
    <cfRule type="duplicateValues" dxfId="359" priority="574"/>
    <cfRule type="duplicateValues" dxfId="358" priority="575"/>
    <cfRule type="duplicateValues" dxfId="357" priority="576"/>
    <cfRule type="duplicateValues" dxfId="356" priority="577"/>
    <cfRule type="duplicateValues" dxfId="355" priority="578"/>
    <cfRule type="duplicateValues" dxfId="354" priority="579"/>
    <cfRule type="duplicateValues" dxfId="353" priority="580"/>
    <cfRule type="duplicateValues" dxfId="352" priority="581"/>
    <cfRule type="duplicateValues" dxfId="351" priority="582"/>
    <cfRule type="duplicateValues" dxfId="350" priority="583"/>
    <cfRule type="duplicateValues" dxfId="349" priority="584"/>
    <cfRule type="duplicateValues" dxfId="348" priority="585"/>
    <cfRule type="duplicateValues" dxfId="347" priority="586"/>
    <cfRule type="duplicateValues" dxfId="346" priority="587"/>
    <cfRule type="duplicateValues" dxfId="345" priority="588"/>
    <cfRule type="duplicateValues" dxfId="344" priority="589"/>
    <cfRule type="duplicateValues" dxfId="343" priority="590"/>
    <cfRule type="duplicateValues" dxfId="342" priority="591"/>
    <cfRule type="duplicateValues" dxfId="341" priority="592"/>
    <cfRule type="duplicateValues" dxfId="340" priority="593"/>
    <cfRule type="duplicateValues" dxfId="339" priority="594"/>
    <cfRule type="duplicateValues" dxfId="338" priority="595"/>
    <cfRule type="duplicateValues" dxfId="337" priority="596"/>
    <cfRule type="duplicateValues" dxfId="336" priority="597"/>
    <cfRule type="duplicateValues" dxfId="335" priority="598"/>
    <cfRule type="duplicateValues" dxfId="334" priority="599"/>
    <cfRule type="duplicateValues" dxfId="333" priority="600"/>
    <cfRule type="duplicateValues" dxfId="332" priority="601"/>
    <cfRule type="duplicateValues" dxfId="331" priority="602"/>
    <cfRule type="duplicateValues" dxfId="330" priority="603"/>
    <cfRule type="duplicateValues" dxfId="329" priority="604"/>
    <cfRule type="duplicateValues" dxfId="328" priority="605"/>
    <cfRule type="duplicateValues" dxfId="327" priority="606"/>
    <cfRule type="duplicateValues" dxfId="326" priority="607"/>
    <cfRule type="duplicateValues" dxfId="325" priority="608"/>
    <cfRule type="duplicateValues" dxfId="324" priority="609"/>
    <cfRule type="duplicateValues" dxfId="323" priority="610"/>
    <cfRule type="duplicateValues" dxfId="322" priority="611"/>
    <cfRule type="duplicateValues" dxfId="321" priority="612"/>
    <cfRule type="duplicateValues" dxfId="320" priority="613"/>
    <cfRule type="duplicateValues" dxfId="319" priority="614"/>
    <cfRule type="duplicateValues" dxfId="318" priority="615"/>
    <cfRule type="duplicateValues" dxfId="317" priority="616"/>
    <cfRule type="duplicateValues" dxfId="316" priority="617"/>
    <cfRule type="duplicateValues" dxfId="315" priority="618"/>
    <cfRule type="duplicateValues" dxfId="314" priority="619"/>
    <cfRule type="duplicateValues" dxfId="313" priority="620"/>
    <cfRule type="duplicateValues" dxfId="312" priority="621"/>
    <cfRule type="duplicateValues" dxfId="311" priority="622"/>
    <cfRule type="duplicateValues" dxfId="310" priority="623"/>
    <cfRule type="duplicateValues" dxfId="309" priority="624"/>
    <cfRule type="duplicateValues" dxfId="308" priority="625"/>
    <cfRule type="duplicateValues" dxfId="307" priority="626"/>
    <cfRule type="duplicateValues" dxfId="306" priority="627"/>
    <cfRule type="duplicateValues" dxfId="305" priority="628"/>
    <cfRule type="duplicateValues" dxfId="304" priority="629"/>
    <cfRule type="duplicateValues" dxfId="303" priority="630"/>
    <cfRule type="duplicateValues" dxfId="302" priority="631"/>
    <cfRule type="duplicateValues" dxfId="301" priority="632"/>
    <cfRule type="duplicateValues" dxfId="300" priority="633"/>
    <cfRule type="duplicateValues" dxfId="299" priority="634"/>
    <cfRule type="duplicateValues" dxfId="298" priority="635"/>
    <cfRule type="duplicateValues" dxfId="297" priority="636"/>
    <cfRule type="duplicateValues" dxfId="296" priority="637"/>
    <cfRule type="duplicateValues" dxfId="295" priority="638"/>
    <cfRule type="duplicateValues" dxfId="294" priority="639"/>
    <cfRule type="duplicateValues" dxfId="293" priority="640"/>
    <cfRule type="duplicateValues" dxfId="292" priority="641"/>
    <cfRule type="duplicateValues" dxfId="291" priority="642"/>
    <cfRule type="duplicateValues" dxfId="290" priority="643"/>
    <cfRule type="duplicateValues" dxfId="289" priority="644"/>
    <cfRule type="duplicateValues" dxfId="288" priority="645"/>
    <cfRule type="duplicateValues" dxfId="287" priority="646"/>
    <cfRule type="duplicateValues" dxfId="286" priority="647"/>
    <cfRule type="duplicateValues" dxfId="285" priority="648"/>
    <cfRule type="duplicateValues" dxfId="284" priority="649"/>
    <cfRule type="duplicateValues" dxfId="283" priority="650"/>
    <cfRule type="duplicateValues" dxfId="282" priority="651"/>
    <cfRule type="duplicateValues" dxfId="281" priority="652"/>
    <cfRule type="duplicateValues" dxfId="280" priority="653"/>
    <cfRule type="duplicateValues" dxfId="279" priority="654"/>
    <cfRule type="duplicateValues" dxfId="278" priority="655"/>
    <cfRule type="duplicateValues" dxfId="277" priority="656"/>
    <cfRule type="duplicateValues" dxfId="276" priority="657"/>
    <cfRule type="duplicateValues" dxfId="275" priority="658"/>
    <cfRule type="duplicateValues" dxfId="274" priority="659"/>
    <cfRule type="duplicateValues" dxfId="273" priority="660"/>
    <cfRule type="duplicateValues" dxfId="272" priority="661"/>
    <cfRule type="duplicateValues" dxfId="271" priority="662"/>
    <cfRule type="duplicateValues" dxfId="270" priority="663"/>
    <cfRule type="duplicateValues" dxfId="269" priority="664"/>
    <cfRule type="duplicateValues" dxfId="268" priority="665"/>
    <cfRule type="duplicateValues" dxfId="267" priority="666"/>
    <cfRule type="duplicateValues" dxfId="266" priority="667"/>
    <cfRule type="duplicateValues" dxfId="265" priority="668"/>
    <cfRule type="duplicateValues" dxfId="264" priority="669"/>
    <cfRule type="duplicateValues" dxfId="263" priority="670"/>
    <cfRule type="duplicateValues" dxfId="262" priority="671"/>
    <cfRule type="duplicateValues" dxfId="261" priority="672"/>
    <cfRule type="duplicateValues" dxfId="260" priority="673"/>
    <cfRule type="duplicateValues" dxfId="259" priority="674"/>
    <cfRule type="duplicateValues" dxfId="258" priority="675"/>
    <cfRule type="duplicateValues" dxfId="257" priority="676"/>
    <cfRule type="duplicateValues" dxfId="256" priority="677"/>
    <cfRule type="duplicateValues" dxfId="255" priority="678"/>
    <cfRule type="duplicateValues" dxfId="254" priority="679"/>
    <cfRule type="duplicateValues" dxfId="253" priority="680"/>
    <cfRule type="duplicateValues" dxfId="252" priority="681"/>
    <cfRule type="duplicateValues" dxfId="251" priority="682"/>
    <cfRule type="duplicateValues" dxfId="250" priority="683"/>
    <cfRule type="duplicateValues" dxfId="249" priority="684"/>
    <cfRule type="duplicateValues" dxfId="248" priority="685"/>
    <cfRule type="duplicateValues" dxfId="247" priority="686"/>
    <cfRule type="duplicateValues" dxfId="246" priority="687"/>
    <cfRule type="duplicateValues" dxfId="245" priority="688"/>
    <cfRule type="duplicateValues" dxfId="244" priority="689"/>
    <cfRule type="duplicateValues" dxfId="243" priority="690"/>
    <cfRule type="duplicateValues" dxfId="242" priority="691"/>
    <cfRule type="duplicateValues" dxfId="241" priority="692"/>
    <cfRule type="duplicateValues" dxfId="240" priority="693"/>
    <cfRule type="duplicateValues" dxfId="239" priority="694"/>
    <cfRule type="duplicateValues" dxfId="238" priority="695"/>
    <cfRule type="duplicateValues" dxfId="237" priority="696"/>
    <cfRule type="duplicateValues" dxfId="236" priority="697"/>
    <cfRule type="duplicateValues" dxfId="235" priority="698"/>
    <cfRule type="duplicateValues" dxfId="234" priority="699"/>
    <cfRule type="duplicateValues" dxfId="233" priority="700"/>
    <cfRule type="duplicateValues" dxfId="232" priority="701"/>
    <cfRule type="duplicateValues" dxfId="231" priority="702"/>
    <cfRule type="duplicateValues" dxfId="230" priority="703"/>
    <cfRule type="duplicateValues" dxfId="229" priority="704"/>
    <cfRule type="duplicateValues" dxfId="228" priority="705"/>
    <cfRule type="duplicateValues" dxfId="227" priority="706"/>
    <cfRule type="duplicateValues" dxfId="226" priority="707"/>
    <cfRule type="duplicateValues" dxfId="225" priority="708"/>
    <cfRule type="duplicateValues" dxfId="224" priority="709"/>
    <cfRule type="duplicateValues" dxfId="223" priority="710"/>
    <cfRule type="duplicateValues" dxfId="222" priority="711"/>
    <cfRule type="duplicateValues" dxfId="221" priority="712"/>
    <cfRule type="duplicateValues" dxfId="220" priority="713"/>
    <cfRule type="duplicateValues" dxfId="219" priority="714"/>
    <cfRule type="duplicateValues" dxfId="218" priority="715"/>
    <cfRule type="duplicateValues" dxfId="217" priority="716"/>
    <cfRule type="duplicateValues" dxfId="216" priority="717"/>
    <cfRule type="duplicateValues" dxfId="215" priority="718"/>
    <cfRule type="duplicateValues" dxfId="214" priority="719"/>
    <cfRule type="duplicateValues" dxfId="213" priority="720"/>
    <cfRule type="duplicateValues" dxfId="212" priority="721"/>
    <cfRule type="duplicateValues" dxfId="211" priority="722"/>
    <cfRule type="duplicateValues" dxfId="210" priority="723"/>
    <cfRule type="duplicateValues" dxfId="209" priority="724"/>
    <cfRule type="duplicateValues" dxfId="208" priority="725"/>
    <cfRule type="duplicateValues" dxfId="207" priority="726"/>
    <cfRule type="duplicateValues" dxfId="206" priority="727"/>
    <cfRule type="duplicateValues" dxfId="205" priority="728"/>
    <cfRule type="duplicateValues" dxfId="204" priority="729"/>
    <cfRule type="duplicateValues" dxfId="203" priority="730"/>
    <cfRule type="duplicateValues" dxfId="202" priority="731"/>
    <cfRule type="duplicateValues" dxfId="201" priority="732"/>
    <cfRule type="duplicateValues" dxfId="200" priority="733"/>
    <cfRule type="duplicateValues" dxfId="199" priority="734"/>
    <cfRule type="duplicateValues" dxfId="198" priority="735"/>
    <cfRule type="duplicateValues" dxfId="197" priority="736"/>
    <cfRule type="duplicateValues" dxfId="196" priority="737"/>
    <cfRule type="duplicateValues" dxfId="195" priority="738"/>
    <cfRule type="duplicateValues" dxfId="194" priority="739"/>
    <cfRule type="duplicateValues" dxfId="193" priority="740"/>
    <cfRule type="duplicateValues" dxfId="192" priority="741"/>
    <cfRule type="duplicateValues" dxfId="191" priority="742"/>
    <cfRule type="duplicateValues" dxfId="190" priority="743"/>
    <cfRule type="duplicateValues" dxfId="189" priority="744"/>
    <cfRule type="duplicateValues" dxfId="188" priority="745"/>
    <cfRule type="duplicateValues" dxfId="187" priority="746"/>
    <cfRule type="duplicateValues" dxfId="186" priority="747"/>
    <cfRule type="duplicateValues" dxfId="185" priority="748"/>
    <cfRule type="duplicateValues" dxfId="184" priority="749"/>
    <cfRule type="duplicateValues" dxfId="183" priority="750"/>
    <cfRule type="duplicateValues" dxfId="182" priority="751"/>
    <cfRule type="duplicateValues" dxfId="181" priority="752"/>
    <cfRule type="duplicateValues" dxfId="180" priority="753"/>
    <cfRule type="duplicateValues" dxfId="179" priority="754"/>
    <cfRule type="duplicateValues" dxfId="178" priority="755"/>
    <cfRule type="duplicateValues" dxfId="177" priority="756"/>
    <cfRule type="duplicateValues" dxfId="176" priority="757"/>
    <cfRule type="duplicateValues" dxfId="175" priority="758"/>
    <cfRule type="duplicateValues" dxfId="174" priority="759"/>
    <cfRule type="duplicateValues" dxfId="173" priority="760"/>
    <cfRule type="duplicateValues" dxfId="172" priority="761"/>
    <cfRule type="duplicateValues" dxfId="171" priority="762"/>
    <cfRule type="duplicateValues" dxfId="170" priority="763"/>
    <cfRule type="duplicateValues" dxfId="169" priority="764"/>
    <cfRule type="duplicateValues" dxfId="168" priority="765"/>
    <cfRule type="duplicateValues" dxfId="167" priority="766"/>
    <cfRule type="duplicateValues" dxfId="166" priority="767"/>
    <cfRule type="duplicateValues" dxfId="165" priority="768"/>
    <cfRule type="duplicateValues" dxfId="164" priority="769"/>
    <cfRule type="duplicateValues" dxfId="163" priority="770"/>
    <cfRule type="duplicateValues" dxfId="162" priority="771"/>
    <cfRule type="duplicateValues" dxfId="161" priority="772"/>
    <cfRule type="duplicateValues" dxfId="160" priority="773"/>
    <cfRule type="duplicateValues" dxfId="159" priority="774"/>
    <cfRule type="duplicateValues" dxfId="158" priority="775"/>
    <cfRule type="duplicateValues" dxfId="157" priority="776"/>
    <cfRule type="duplicateValues" dxfId="156" priority="777"/>
    <cfRule type="duplicateValues" dxfId="155" priority="778"/>
    <cfRule type="duplicateValues" dxfId="154" priority="779"/>
    <cfRule type="duplicateValues" dxfId="153" priority="780"/>
    <cfRule type="duplicateValues" dxfId="152" priority="781"/>
    <cfRule type="duplicateValues" dxfId="151" priority="782"/>
    <cfRule type="duplicateValues" dxfId="150" priority="783"/>
    <cfRule type="duplicateValues" dxfId="149" priority="784"/>
    <cfRule type="duplicateValues" dxfId="148" priority="785"/>
    <cfRule type="duplicateValues" dxfId="147" priority="786"/>
    <cfRule type="duplicateValues" dxfId="146" priority="787"/>
    <cfRule type="duplicateValues" dxfId="145" priority="788"/>
    <cfRule type="duplicateValues" dxfId="144" priority="789"/>
    <cfRule type="duplicateValues" dxfId="143" priority="790"/>
    <cfRule type="duplicateValues" dxfId="142" priority="791"/>
    <cfRule type="duplicateValues" dxfId="141" priority="792"/>
    <cfRule type="duplicateValues" dxfId="140" priority="793"/>
    <cfRule type="duplicateValues" dxfId="139" priority="794"/>
    <cfRule type="duplicateValues" dxfId="138" priority="795"/>
    <cfRule type="duplicateValues" dxfId="137" priority="796"/>
    <cfRule type="duplicateValues" dxfId="136" priority="797"/>
    <cfRule type="duplicateValues" dxfId="135" priority="798"/>
    <cfRule type="duplicateValues" dxfId="134" priority="799"/>
    <cfRule type="duplicateValues" dxfId="133" priority="800"/>
    <cfRule type="duplicateValues" dxfId="132" priority="801"/>
    <cfRule type="duplicateValues" dxfId="131" priority="802"/>
    <cfRule type="duplicateValues" dxfId="130" priority="803"/>
    <cfRule type="duplicateValues" dxfId="129" priority="804"/>
    <cfRule type="duplicateValues" dxfId="128" priority="805"/>
    <cfRule type="duplicateValues" dxfId="127" priority="806"/>
    <cfRule type="duplicateValues" dxfId="126" priority="807"/>
    <cfRule type="duplicateValues" dxfId="125" priority="808"/>
    <cfRule type="duplicateValues" dxfId="124" priority="809"/>
    <cfRule type="duplicateValues" dxfId="123" priority="810"/>
    <cfRule type="duplicateValues" dxfId="122" priority="811"/>
    <cfRule type="duplicateValues" dxfId="121" priority="812"/>
    <cfRule type="duplicateValues" dxfId="120" priority="813"/>
    <cfRule type="duplicateValues" dxfId="119" priority="814"/>
    <cfRule type="duplicateValues" dxfId="118" priority="815"/>
    <cfRule type="duplicateValues" dxfId="117" priority="816"/>
    <cfRule type="duplicateValues" dxfId="116" priority="817"/>
    <cfRule type="duplicateValues" dxfId="115" priority="818"/>
    <cfRule type="duplicateValues" dxfId="114" priority="819"/>
    <cfRule type="duplicateValues" dxfId="113" priority="820"/>
    <cfRule type="duplicateValues" dxfId="112" priority="821"/>
    <cfRule type="duplicateValues" dxfId="111" priority="822"/>
    <cfRule type="duplicateValues" dxfId="110" priority="823"/>
    <cfRule type="duplicateValues" dxfId="109" priority="824"/>
    <cfRule type="duplicateValues" dxfId="108" priority="825"/>
    <cfRule type="duplicateValues" dxfId="107" priority="826"/>
    <cfRule type="duplicateValues" dxfId="106" priority="827"/>
    <cfRule type="duplicateValues" dxfId="105" priority="828"/>
    <cfRule type="duplicateValues" dxfId="104" priority="829"/>
    <cfRule type="duplicateValues" dxfId="103" priority="830"/>
    <cfRule type="duplicateValues" dxfId="102" priority="831"/>
    <cfRule type="duplicateValues" dxfId="101" priority="832"/>
    <cfRule type="duplicateValues" dxfId="100" priority="833"/>
    <cfRule type="duplicateValues" dxfId="99" priority="834"/>
    <cfRule type="duplicateValues" dxfId="98" priority="835"/>
    <cfRule type="duplicateValues" dxfId="97" priority="836"/>
    <cfRule type="duplicateValues" dxfId="96" priority="837"/>
    <cfRule type="duplicateValues" dxfId="95" priority="838"/>
    <cfRule type="duplicateValues" dxfId="94" priority="839"/>
    <cfRule type="duplicateValues" dxfId="93" priority="840"/>
    <cfRule type="duplicateValues" dxfId="92" priority="841"/>
    <cfRule type="duplicateValues" dxfId="91" priority="842"/>
    <cfRule type="duplicateValues" dxfId="90" priority="843"/>
    <cfRule type="duplicateValues" dxfId="89" priority="844"/>
    <cfRule type="duplicateValues" dxfId="88" priority="845"/>
    <cfRule type="duplicateValues" dxfId="87" priority="846"/>
    <cfRule type="duplicateValues" dxfId="86" priority="847"/>
    <cfRule type="duplicateValues" dxfId="85" priority="848"/>
    <cfRule type="duplicateValues" dxfId="84" priority="849"/>
    <cfRule type="duplicateValues" dxfId="83" priority="850"/>
    <cfRule type="duplicateValues" dxfId="82" priority="851"/>
    <cfRule type="duplicateValues" dxfId="81" priority="852"/>
    <cfRule type="duplicateValues" dxfId="80" priority="853"/>
    <cfRule type="duplicateValues" dxfId="79" priority="854"/>
    <cfRule type="duplicateValues" dxfId="78" priority="855"/>
    <cfRule type="duplicateValues" dxfId="77" priority="856"/>
    <cfRule type="duplicateValues" dxfId="76" priority="857"/>
    <cfRule type="duplicateValues" dxfId="75" priority="858"/>
    <cfRule type="duplicateValues" dxfId="74" priority="859"/>
    <cfRule type="duplicateValues" dxfId="73" priority="860"/>
    <cfRule type="duplicateValues" dxfId="72" priority="861"/>
    <cfRule type="duplicateValues" dxfId="71" priority="862"/>
    <cfRule type="duplicateValues" dxfId="70" priority="863"/>
    <cfRule type="duplicateValues" dxfId="69" priority="864"/>
    <cfRule type="duplicateValues" dxfId="68" priority="865"/>
    <cfRule type="duplicateValues" dxfId="67" priority="866"/>
    <cfRule type="duplicateValues" dxfId="66" priority="867"/>
    <cfRule type="duplicateValues" dxfId="65" priority="868"/>
    <cfRule type="duplicateValues" dxfId="64" priority="869"/>
    <cfRule type="duplicateValues" dxfId="63" priority="870"/>
    <cfRule type="duplicateValues" dxfId="62" priority="871"/>
    <cfRule type="duplicateValues" dxfId="61" priority="872"/>
    <cfRule type="duplicateValues" dxfId="60" priority="873"/>
    <cfRule type="duplicateValues" dxfId="59" priority="874"/>
    <cfRule type="duplicateValues" dxfId="58" priority="875"/>
    <cfRule type="duplicateValues" dxfId="57" priority="876"/>
    <cfRule type="duplicateValues" dxfId="56" priority="877"/>
    <cfRule type="duplicateValues" dxfId="55" priority="878"/>
    <cfRule type="duplicateValues" dxfId="54" priority="879"/>
    <cfRule type="duplicateValues" dxfId="53" priority="880"/>
    <cfRule type="duplicateValues" dxfId="52" priority="881"/>
    <cfRule type="duplicateValues" dxfId="51" priority="882"/>
    <cfRule type="duplicateValues" dxfId="50" priority="883"/>
    <cfRule type="duplicateValues" dxfId="49" priority="884"/>
    <cfRule type="duplicateValues" dxfId="48" priority="885"/>
    <cfRule type="duplicateValues" dxfId="47" priority="886"/>
    <cfRule type="duplicateValues" dxfId="46" priority="887"/>
    <cfRule type="duplicateValues" dxfId="45" priority="888"/>
    <cfRule type="duplicateValues" dxfId="44" priority="889"/>
    <cfRule type="duplicateValues" dxfId="43" priority="890"/>
    <cfRule type="duplicateValues" dxfId="42" priority="891"/>
    <cfRule type="duplicateValues" dxfId="41" priority="892"/>
    <cfRule type="duplicateValues" dxfId="40" priority="893"/>
    <cfRule type="duplicateValues" dxfId="39" priority="894"/>
    <cfRule type="duplicateValues" dxfId="38" priority="895"/>
    <cfRule type="duplicateValues" dxfId="37" priority="896"/>
    <cfRule type="duplicateValues" dxfId="36" priority="897"/>
    <cfRule type="duplicateValues" dxfId="35" priority="898"/>
    <cfRule type="duplicateValues" dxfId="34" priority="899"/>
    <cfRule type="duplicateValues" dxfId="33" priority="900"/>
    <cfRule type="duplicateValues" dxfId="32" priority="901"/>
    <cfRule type="duplicateValues" dxfId="31" priority="902"/>
    <cfRule type="duplicateValues" dxfId="30" priority="903"/>
    <cfRule type="duplicateValues" dxfId="29" priority="904"/>
    <cfRule type="duplicateValues" dxfId="28" priority="905"/>
    <cfRule type="duplicateValues" dxfId="27" priority="906"/>
    <cfRule type="duplicateValues" dxfId="26" priority="907"/>
    <cfRule type="duplicateValues" dxfId="25" priority="908"/>
    <cfRule type="duplicateValues" dxfId="24" priority="909"/>
    <cfRule type="duplicateValues" dxfId="23" priority="910"/>
    <cfRule type="duplicateValues" dxfId="22" priority="911"/>
    <cfRule type="duplicateValues" dxfId="21" priority="912"/>
    <cfRule type="duplicateValues" dxfId="20" priority="913"/>
    <cfRule type="duplicateValues" dxfId="19" priority="914"/>
    <cfRule type="duplicateValues" dxfId="18" priority="915"/>
    <cfRule type="duplicateValues" dxfId="17" priority="916"/>
    <cfRule type="duplicateValues" dxfId="16" priority="917"/>
    <cfRule type="duplicateValues" dxfId="15" priority="918"/>
    <cfRule type="duplicateValues" dxfId="14" priority="919"/>
    <cfRule type="duplicateValues" dxfId="13" priority="920"/>
    <cfRule type="duplicateValues" dxfId="12" priority="921"/>
    <cfRule type="duplicateValues" dxfId="11" priority="922"/>
    <cfRule type="duplicateValues" dxfId="10" priority="923"/>
    <cfRule type="duplicateValues" dxfId="9" priority="924"/>
    <cfRule type="duplicateValues" dxfId="8" priority="925"/>
    <cfRule type="duplicateValues" dxfId="7" priority="926"/>
    <cfRule type="duplicateValues" dxfId="6" priority="927"/>
    <cfRule type="duplicateValues" dxfId="5" priority="928"/>
    <cfRule type="duplicateValues" dxfId="4" priority="929"/>
    <cfRule type="duplicateValues" dxfId="3" priority="930"/>
    <cfRule type="duplicateValues" dxfId="2" priority="93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273A-47F2-46A4-B526-FCC34F59E1C2}">
  <sheetPr codeName="Sheet64">
    <tabColor theme="6" tint="0.39997558519241921"/>
    <pageSetUpPr fitToPage="1"/>
  </sheetPr>
  <dimension ref="A1:V597"/>
  <sheetViews>
    <sheetView workbookViewId="0">
      <pane ySplit="1" topLeftCell="A566" activePane="bottomLeft" state="frozen"/>
      <selection activeCell="A2" sqref="A2"/>
      <selection pane="bottomLeft" activeCell="B586" sqref="B586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3524</v>
      </c>
      <c r="C1" s="31" t="s">
        <v>3526</v>
      </c>
      <c r="D1" s="2" t="s">
        <v>7</v>
      </c>
      <c r="E1" s="33" t="s">
        <v>5609</v>
      </c>
      <c r="F1" s="31" t="s">
        <v>3528</v>
      </c>
      <c r="G1" s="4" t="s">
        <v>5610</v>
      </c>
      <c r="H1" s="31" t="s">
        <v>3530</v>
      </c>
      <c r="I1" s="33" t="s">
        <v>3717</v>
      </c>
      <c r="J1" s="33" t="s">
        <v>4028</v>
      </c>
      <c r="K1" s="33" t="s">
        <v>5611</v>
      </c>
      <c r="L1" s="4" t="s">
        <v>5612</v>
      </c>
      <c r="M1" s="4" t="s">
        <v>3531</v>
      </c>
      <c r="N1" s="4" t="s">
        <v>4038</v>
      </c>
      <c r="O1" s="4" t="s">
        <v>4040</v>
      </c>
      <c r="P1" s="33" t="s">
        <v>4041</v>
      </c>
      <c r="Q1" s="33" t="s">
        <v>4042</v>
      </c>
      <c r="R1" s="33" t="s">
        <v>4043</v>
      </c>
      <c r="S1" s="33" t="s">
        <v>5613</v>
      </c>
      <c r="T1" s="2" t="s">
        <v>4045</v>
      </c>
      <c r="V1" s="31" t="s">
        <v>5614</v>
      </c>
    </row>
    <row r="2" spans="1:22">
      <c r="A2" s="5" t="s">
        <v>5492</v>
      </c>
      <c r="B2" s="32" t="s">
        <v>851</v>
      </c>
      <c r="C2" s="32" t="s">
        <v>3545</v>
      </c>
      <c r="D2" s="5" t="s">
        <v>3548</v>
      </c>
      <c r="E2" s="48">
        <v>3521</v>
      </c>
      <c r="F2" s="32" t="s">
        <v>3535</v>
      </c>
      <c r="G2" s="7">
        <v>44851</v>
      </c>
      <c r="H2" s="32" t="s">
        <v>3537</v>
      </c>
      <c r="J2" s="48">
        <v>3521</v>
      </c>
      <c r="K2" s="48">
        <v>0</v>
      </c>
      <c r="L2" s="7" t="s">
        <v>3811</v>
      </c>
      <c r="M2" s="7">
        <v>45030</v>
      </c>
      <c r="N2" s="7">
        <v>44712</v>
      </c>
      <c r="O2" s="7" t="s">
        <v>3811</v>
      </c>
      <c r="P2" s="48">
        <v>84</v>
      </c>
      <c r="Q2" s="48">
        <v>56</v>
      </c>
      <c r="R2" s="48">
        <v>14</v>
      </c>
      <c r="S2" s="48">
        <v>3999</v>
      </c>
      <c r="T2" s="5" t="s">
        <v>5615</v>
      </c>
    </row>
    <row r="3" spans="1:22">
      <c r="A3" s="5" t="s">
        <v>5492</v>
      </c>
      <c r="B3" s="32" t="s">
        <v>851</v>
      </c>
      <c r="C3" s="32" t="s">
        <v>3545</v>
      </c>
      <c r="D3" s="5" t="s">
        <v>3544</v>
      </c>
      <c r="E3" s="48">
        <v>0</v>
      </c>
      <c r="G3" s="7">
        <v>45021</v>
      </c>
      <c r="J3" s="48">
        <v>0</v>
      </c>
      <c r="K3" s="48">
        <v>0</v>
      </c>
      <c r="L3" s="7" t="s">
        <v>3811</v>
      </c>
      <c r="M3" s="7" t="s">
        <v>3811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5616</v>
      </c>
    </row>
    <row r="4" spans="1:22">
      <c r="A4" s="5" t="s">
        <v>5492</v>
      </c>
      <c r="B4" s="32" t="s">
        <v>853</v>
      </c>
      <c r="C4" s="32" t="s">
        <v>3545</v>
      </c>
      <c r="D4" s="5" t="s">
        <v>3548</v>
      </c>
      <c r="E4" s="48">
        <v>2359</v>
      </c>
      <c r="F4" s="32" t="s">
        <v>3535</v>
      </c>
      <c r="G4" s="7">
        <v>44851</v>
      </c>
      <c r="H4" s="32" t="s">
        <v>3537</v>
      </c>
      <c r="J4" s="48">
        <v>2359</v>
      </c>
      <c r="K4" s="48">
        <v>0</v>
      </c>
      <c r="L4" s="7" t="s">
        <v>3811</v>
      </c>
      <c r="M4" s="7">
        <v>45030</v>
      </c>
      <c r="N4" s="7">
        <v>44712</v>
      </c>
      <c r="O4" s="7" t="s">
        <v>3811</v>
      </c>
      <c r="P4" s="48">
        <v>84</v>
      </c>
      <c r="Q4" s="48">
        <v>56</v>
      </c>
      <c r="R4" s="48">
        <v>14</v>
      </c>
      <c r="S4" s="48">
        <v>2599</v>
      </c>
      <c r="T4" s="5" t="s">
        <v>5615</v>
      </c>
    </row>
    <row r="5" spans="1:22">
      <c r="A5" s="5" t="s">
        <v>5492</v>
      </c>
      <c r="B5" s="32" t="s">
        <v>853</v>
      </c>
      <c r="C5" s="32" t="s">
        <v>3545</v>
      </c>
      <c r="D5" s="5" t="s">
        <v>3544</v>
      </c>
      <c r="E5" s="48">
        <v>0</v>
      </c>
      <c r="G5" s="7">
        <v>45021</v>
      </c>
      <c r="J5" s="48">
        <v>0</v>
      </c>
      <c r="K5" s="48">
        <v>0</v>
      </c>
      <c r="L5" s="7" t="s">
        <v>3811</v>
      </c>
      <c r="M5" s="7" t="s">
        <v>3811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5616</v>
      </c>
    </row>
    <row r="6" spans="1:22">
      <c r="A6" s="5" t="s">
        <v>5492</v>
      </c>
      <c r="B6" s="32" t="s">
        <v>1202</v>
      </c>
      <c r="C6" s="32" t="s">
        <v>3570</v>
      </c>
      <c r="D6" s="5" t="s">
        <v>3569</v>
      </c>
      <c r="E6" s="48">
        <v>0</v>
      </c>
      <c r="F6" s="32" t="s">
        <v>3535</v>
      </c>
      <c r="G6" s="7">
        <v>44875</v>
      </c>
      <c r="H6" s="32" t="s">
        <v>3537</v>
      </c>
      <c r="I6" s="48" t="s">
        <v>6219</v>
      </c>
      <c r="J6" s="48">
        <v>-218</v>
      </c>
      <c r="K6" s="48">
        <v>2418</v>
      </c>
      <c r="L6" s="7">
        <v>44923</v>
      </c>
      <c r="M6" s="7" t="s">
        <v>3811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5615</v>
      </c>
    </row>
    <row r="7" spans="1:22">
      <c r="A7" s="5" t="s">
        <v>5492</v>
      </c>
      <c r="B7" s="32" t="s">
        <v>1834</v>
      </c>
      <c r="C7" s="32" t="s">
        <v>3587</v>
      </c>
      <c r="D7" s="5" t="s">
        <v>3586</v>
      </c>
      <c r="E7" s="48">
        <v>0</v>
      </c>
      <c r="F7" s="32" t="s">
        <v>3535</v>
      </c>
      <c r="G7" s="7">
        <v>44889</v>
      </c>
      <c r="H7" s="32" t="s">
        <v>3537</v>
      </c>
      <c r="J7" s="48">
        <v>0</v>
      </c>
      <c r="K7" s="48">
        <v>2359</v>
      </c>
      <c r="L7" s="7">
        <v>44921</v>
      </c>
      <c r="M7" s="7" t="s">
        <v>3811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5615</v>
      </c>
    </row>
    <row r="8" spans="1:22">
      <c r="A8" s="5" t="s">
        <v>5492</v>
      </c>
      <c r="B8" s="32" t="s">
        <v>1836</v>
      </c>
      <c r="C8" s="32" t="s">
        <v>3587</v>
      </c>
      <c r="D8" s="5" t="s">
        <v>3600</v>
      </c>
      <c r="E8" s="48">
        <v>2452</v>
      </c>
      <c r="F8" s="32" t="s">
        <v>3535</v>
      </c>
      <c r="G8" s="7">
        <v>44753</v>
      </c>
      <c r="H8" s="32" t="s">
        <v>3537</v>
      </c>
      <c r="I8" s="48" t="s">
        <v>3591</v>
      </c>
      <c r="J8" s="48">
        <v>2121</v>
      </c>
      <c r="K8" s="48">
        <v>0</v>
      </c>
      <c r="L8" s="7" t="s">
        <v>3811</v>
      </c>
      <c r="M8" s="7">
        <v>44943</v>
      </c>
      <c r="N8" s="7">
        <v>44572</v>
      </c>
      <c r="O8" s="7" t="s">
        <v>3811</v>
      </c>
      <c r="P8" s="48">
        <v>84</v>
      </c>
      <c r="Q8" s="48">
        <v>56</v>
      </c>
      <c r="R8" s="48">
        <v>14</v>
      </c>
      <c r="S8" s="48">
        <v>4400</v>
      </c>
      <c r="T8" s="5" t="s">
        <v>5615</v>
      </c>
    </row>
    <row r="9" spans="1:22">
      <c r="A9" s="5" t="s">
        <v>5492</v>
      </c>
      <c r="B9" s="32" t="s">
        <v>1836</v>
      </c>
      <c r="C9" s="32" t="s">
        <v>3587</v>
      </c>
      <c r="D9" s="5" t="s">
        <v>3557</v>
      </c>
      <c r="E9" s="48">
        <v>2577</v>
      </c>
      <c r="F9" s="32" t="s">
        <v>3535</v>
      </c>
      <c r="G9" s="7">
        <v>44796</v>
      </c>
      <c r="H9" s="32" t="s">
        <v>3537</v>
      </c>
      <c r="I9" s="48" t="s">
        <v>3596</v>
      </c>
      <c r="J9" s="48">
        <v>2207</v>
      </c>
      <c r="K9" s="48">
        <v>0</v>
      </c>
      <c r="L9" s="7" t="s">
        <v>3811</v>
      </c>
      <c r="M9" s="7">
        <v>44989</v>
      </c>
      <c r="N9" s="7">
        <v>44657</v>
      </c>
      <c r="O9" s="7" t="s">
        <v>3811</v>
      </c>
      <c r="P9" s="48">
        <v>84</v>
      </c>
      <c r="Q9" s="48">
        <v>56</v>
      </c>
      <c r="R9" s="48">
        <v>14</v>
      </c>
      <c r="S9" s="48">
        <v>2200</v>
      </c>
      <c r="T9" s="5" t="s">
        <v>5615</v>
      </c>
    </row>
    <row r="10" spans="1:22">
      <c r="A10" s="5" t="s">
        <v>5492</v>
      </c>
      <c r="B10" s="32" t="s">
        <v>1840</v>
      </c>
      <c r="C10" s="32" t="s">
        <v>3599</v>
      </c>
      <c r="D10" s="5" t="s">
        <v>3598</v>
      </c>
      <c r="E10" s="48">
        <v>0</v>
      </c>
      <c r="F10" s="32" t="s">
        <v>3535</v>
      </c>
      <c r="G10" s="7">
        <v>44875</v>
      </c>
      <c r="H10" s="32" t="s">
        <v>3537</v>
      </c>
      <c r="I10" s="48" t="s">
        <v>6446</v>
      </c>
      <c r="J10" s="48">
        <v>-525</v>
      </c>
      <c r="K10" s="48">
        <v>7117</v>
      </c>
      <c r="L10" s="7">
        <v>44923</v>
      </c>
      <c r="M10" s="7" t="s">
        <v>3811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5615</v>
      </c>
    </row>
    <row r="11" spans="1:22">
      <c r="A11" s="5" t="s">
        <v>5492</v>
      </c>
      <c r="B11" s="32" t="s">
        <v>1842</v>
      </c>
      <c r="C11" s="32" t="s">
        <v>3599</v>
      </c>
      <c r="D11" s="5" t="s">
        <v>3598</v>
      </c>
      <c r="E11" s="48">
        <v>0</v>
      </c>
      <c r="F11" s="32" t="s">
        <v>3535</v>
      </c>
      <c r="G11" s="7">
        <v>44872</v>
      </c>
      <c r="H11" s="32" t="s">
        <v>3537</v>
      </c>
      <c r="I11" s="48" t="s">
        <v>6412</v>
      </c>
      <c r="J11" s="48">
        <v>-146</v>
      </c>
      <c r="K11" s="48">
        <v>2346</v>
      </c>
      <c r="L11" s="7">
        <v>44923</v>
      </c>
      <c r="M11" s="7" t="s">
        <v>3811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5615</v>
      </c>
    </row>
    <row r="12" spans="1:22">
      <c r="A12" s="5" t="s">
        <v>5492</v>
      </c>
      <c r="B12" s="32" t="s">
        <v>1978</v>
      </c>
      <c r="C12" s="32" t="s">
        <v>3602</v>
      </c>
      <c r="D12" s="5" t="s">
        <v>3601</v>
      </c>
      <c r="E12" s="48">
        <v>2511</v>
      </c>
      <c r="F12" s="32" t="s">
        <v>3535</v>
      </c>
      <c r="G12" s="7">
        <v>44851</v>
      </c>
      <c r="H12" s="32" t="s">
        <v>3537</v>
      </c>
      <c r="I12" s="48" t="s">
        <v>6098</v>
      </c>
      <c r="J12" s="48">
        <v>2205</v>
      </c>
      <c r="K12" s="48">
        <v>0</v>
      </c>
      <c r="L12" s="7" t="s">
        <v>3811</v>
      </c>
      <c r="M12" s="7">
        <v>45030</v>
      </c>
      <c r="N12" s="7">
        <v>44690</v>
      </c>
      <c r="O12" s="7" t="s">
        <v>3811</v>
      </c>
      <c r="P12" s="48">
        <v>84</v>
      </c>
      <c r="Q12" s="48">
        <v>56</v>
      </c>
      <c r="R12" s="48">
        <v>14</v>
      </c>
      <c r="S12" s="48">
        <v>2200</v>
      </c>
      <c r="T12" s="5" t="s">
        <v>5615</v>
      </c>
    </row>
    <row r="13" spans="1:22">
      <c r="A13" s="5" t="s">
        <v>5492</v>
      </c>
      <c r="B13" s="32" t="s">
        <v>2055</v>
      </c>
      <c r="C13" s="32" t="s">
        <v>3605</v>
      </c>
      <c r="D13" s="5" t="s">
        <v>3604</v>
      </c>
      <c r="E13" s="48">
        <v>1856</v>
      </c>
      <c r="F13" s="32" t="s">
        <v>3535</v>
      </c>
      <c r="G13" s="7">
        <v>44858</v>
      </c>
      <c r="H13" s="32" t="s">
        <v>3537</v>
      </c>
      <c r="I13" s="48" t="s">
        <v>6100</v>
      </c>
      <c r="J13" s="48">
        <v>1699</v>
      </c>
      <c r="K13" s="48">
        <v>0</v>
      </c>
      <c r="L13" s="7" t="s">
        <v>3811</v>
      </c>
      <c r="M13" s="7">
        <v>45030</v>
      </c>
      <c r="N13" s="7">
        <v>44713</v>
      </c>
      <c r="O13" s="7" t="s">
        <v>3811</v>
      </c>
      <c r="P13" s="48">
        <v>84</v>
      </c>
      <c r="Q13" s="48">
        <v>56</v>
      </c>
      <c r="R13" s="48">
        <v>14</v>
      </c>
      <c r="S13" s="48">
        <v>1700</v>
      </c>
      <c r="T13" s="5" t="s">
        <v>5615</v>
      </c>
    </row>
    <row r="14" spans="1:22">
      <c r="A14" s="5" t="s">
        <v>5492</v>
      </c>
      <c r="B14" s="32" t="s">
        <v>2057</v>
      </c>
      <c r="C14" s="32" t="s">
        <v>3605</v>
      </c>
      <c r="D14" s="5" t="s">
        <v>3604</v>
      </c>
      <c r="E14" s="48">
        <v>538</v>
      </c>
      <c r="F14" s="32" t="s">
        <v>3535</v>
      </c>
      <c r="G14" s="7">
        <v>44858</v>
      </c>
      <c r="H14" s="32" t="s">
        <v>3537</v>
      </c>
      <c r="I14" s="48" t="s">
        <v>3891</v>
      </c>
      <c r="J14" s="48">
        <v>501</v>
      </c>
      <c r="K14" s="48">
        <v>0</v>
      </c>
      <c r="L14" s="7" t="s">
        <v>3811</v>
      </c>
      <c r="M14" s="7">
        <v>45030</v>
      </c>
      <c r="N14" s="7">
        <v>44713</v>
      </c>
      <c r="O14" s="7" t="s">
        <v>3811</v>
      </c>
      <c r="P14" s="48">
        <v>84</v>
      </c>
      <c r="Q14" s="48">
        <v>56</v>
      </c>
      <c r="R14" s="48">
        <v>14</v>
      </c>
      <c r="S14" s="48">
        <v>500</v>
      </c>
      <c r="T14" s="5" t="s">
        <v>5615</v>
      </c>
    </row>
    <row r="15" spans="1:22">
      <c r="A15" s="5" t="s">
        <v>5492</v>
      </c>
      <c r="B15" s="32" t="s">
        <v>2216</v>
      </c>
      <c r="C15" s="32" t="s">
        <v>3608</v>
      </c>
      <c r="D15" s="5" t="s">
        <v>3607</v>
      </c>
      <c r="E15" s="48">
        <v>1490</v>
      </c>
      <c r="F15" s="32" t="s">
        <v>3535</v>
      </c>
      <c r="G15" s="7">
        <v>44797</v>
      </c>
      <c r="H15" s="32" t="s">
        <v>3537</v>
      </c>
      <c r="I15" s="48" t="s">
        <v>3610</v>
      </c>
      <c r="J15" s="48">
        <v>1380</v>
      </c>
      <c r="K15" s="48">
        <v>0</v>
      </c>
      <c r="L15" s="7" t="s">
        <v>3811</v>
      </c>
      <c r="M15" s="7">
        <v>44989</v>
      </c>
      <c r="N15" s="7">
        <v>44722</v>
      </c>
      <c r="O15" s="7" t="s">
        <v>3811</v>
      </c>
      <c r="P15" s="48">
        <v>84</v>
      </c>
      <c r="Q15" s="48">
        <v>56</v>
      </c>
      <c r="R15" s="48">
        <v>14</v>
      </c>
      <c r="S15" s="48">
        <v>2299</v>
      </c>
      <c r="T15" s="5" t="s">
        <v>5615</v>
      </c>
    </row>
    <row r="16" spans="1:22">
      <c r="A16" s="5" t="s">
        <v>5492</v>
      </c>
      <c r="B16" s="32" t="s">
        <v>2219</v>
      </c>
      <c r="C16" s="32" t="s">
        <v>3608</v>
      </c>
      <c r="D16" s="5" t="s">
        <v>3607</v>
      </c>
      <c r="E16" s="48">
        <v>1175</v>
      </c>
      <c r="F16" s="32" t="s">
        <v>3535</v>
      </c>
      <c r="G16" s="7">
        <v>44797</v>
      </c>
      <c r="H16" s="32" t="s">
        <v>3537</v>
      </c>
      <c r="I16" s="48" t="s">
        <v>3613</v>
      </c>
      <c r="J16" s="48">
        <v>1102</v>
      </c>
      <c r="K16" s="48">
        <v>0</v>
      </c>
      <c r="L16" s="7" t="s">
        <v>3811</v>
      </c>
      <c r="M16" s="7">
        <v>44989</v>
      </c>
      <c r="N16" s="7">
        <v>44722</v>
      </c>
      <c r="O16" s="7" t="s">
        <v>3811</v>
      </c>
      <c r="P16" s="48">
        <v>84</v>
      </c>
      <c r="Q16" s="48">
        <v>56</v>
      </c>
      <c r="R16" s="48">
        <v>14</v>
      </c>
      <c r="S16" s="48">
        <v>1001</v>
      </c>
      <c r="T16" s="5" t="s">
        <v>5615</v>
      </c>
    </row>
    <row r="17" spans="1:22">
      <c r="A17" s="5" t="s">
        <v>5492</v>
      </c>
      <c r="B17" s="32" t="s">
        <v>2220</v>
      </c>
      <c r="C17" s="32" t="s">
        <v>3615</v>
      </c>
      <c r="D17" s="5" t="s">
        <v>3557</v>
      </c>
      <c r="E17" s="48">
        <v>0</v>
      </c>
      <c r="F17" s="32" t="s">
        <v>3535</v>
      </c>
      <c r="G17" s="7">
        <v>44876</v>
      </c>
      <c r="H17" s="32" t="s">
        <v>3537</v>
      </c>
      <c r="J17" s="48">
        <v>0</v>
      </c>
      <c r="K17" s="48">
        <v>1186</v>
      </c>
      <c r="L17" s="7">
        <v>44923</v>
      </c>
      <c r="M17" s="7" t="s">
        <v>3811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5615</v>
      </c>
    </row>
    <row r="18" spans="1:22">
      <c r="A18" s="5" t="s">
        <v>5492</v>
      </c>
      <c r="B18" s="32" t="s">
        <v>2223</v>
      </c>
      <c r="C18" s="32" t="s">
        <v>3615</v>
      </c>
      <c r="D18" s="5" t="s">
        <v>3557</v>
      </c>
      <c r="E18" s="48">
        <v>0</v>
      </c>
      <c r="F18" s="32" t="s">
        <v>3535</v>
      </c>
      <c r="G18" s="7">
        <v>44876</v>
      </c>
      <c r="H18" s="32" t="s">
        <v>3537</v>
      </c>
      <c r="J18" s="48">
        <v>0</v>
      </c>
      <c r="K18" s="48">
        <v>955</v>
      </c>
      <c r="L18" s="7">
        <v>44923</v>
      </c>
      <c r="M18" s="7" t="s">
        <v>3811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5615</v>
      </c>
    </row>
    <row r="19" spans="1:22">
      <c r="A19" s="5" t="s">
        <v>5492</v>
      </c>
      <c r="B19" s="32" t="s">
        <v>2971</v>
      </c>
      <c r="C19" s="32" t="s">
        <v>3647</v>
      </c>
      <c r="D19" s="5" t="s">
        <v>3541</v>
      </c>
      <c r="E19" s="48">
        <v>1642</v>
      </c>
      <c r="F19" s="32" t="s">
        <v>3535</v>
      </c>
      <c r="G19" s="7">
        <v>44796</v>
      </c>
      <c r="H19" s="32" t="s">
        <v>3537</v>
      </c>
      <c r="I19" s="48" t="s">
        <v>3578</v>
      </c>
      <c r="J19" s="48">
        <v>1609</v>
      </c>
      <c r="K19" s="48">
        <v>0</v>
      </c>
      <c r="L19" s="7" t="s">
        <v>3811</v>
      </c>
      <c r="M19" s="7">
        <v>44989</v>
      </c>
      <c r="N19" s="7">
        <v>44588</v>
      </c>
      <c r="O19" s="7" t="s">
        <v>3811</v>
      </c>
      <c r="P19" s="48">
        <v>84</v>
      </c>
      <c r="Q19" s="48">
        <v>56</v>
      </c>
      <c r="R19" s="48">
        <v>14</v>
      </c>
      <c r="S19" s="48">
        <v>1601</v>
      </c>
      <c r="T19" s="5" t="s">
        <v>5615</v>
      </c>
    </row>
    <row r="20" spans="1:22">
      <c r="A20" s="5" t="s">
        <v>5492</v>
      </c>
      <c r="B20" s="32" t="s">
        <v>2971</v>
      </c>
      <c r="C20" s="32" t="s">
        <v>3647</v>
      </c>
      <c r="D20" s="5" t="s">
        <v>6142</v>
      </c>
      <c r="E20" s="48">
        <v>0</v>
      </c>
      <c r="F20" s="32" t="s">
        <v>3535</v>
      </c>
      <c r="G20" s="7">
        <v>44887</v>
      </c>
      <c r="H20" s="32" t="s">
        <v>3537</v>
      </c>
      <c r="I20" s="48" t="s">
        <v>6503</v>
      </c>
      <c r="J20" s="48">
        <v>-897</v>
      </c>
      <c r="K20" s="48">
        <v>16281</v>
      </c>
      <c r="L20" s="7">
        <v>44921</v>
      </c>
      <c r="M20" s="7" t="s">
        <v>3811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5615</v>
      </c>
    </row>
    <row r="21" spans="1:22">
      <c r="A21" s="5" t="s">
        <v>5492</v>
      </c>
      <c r="B21" s="32" t="s">
        <v>2973</v>
      </c>
      <c r="C21" s="32" t="s">
        <v>3647</v>
      </c>
      <c r="D21" s="5" t="s">
        <v>3541</v>
      </c>
      <c r="E21" s="48">
        <v>4273</v>
      </c>
      <c r="F21" s="32" t="s">
        <v>3535</v>
      </c>
      <c r="G21" s="7">
        <v>44796</v>
      </c>
      <c r="H21" s="32" t="s">
        <v>3537</v>
      </c>
      <c r="I21" s="48" t="s">
        <v>3653</v>
      </c>
      <c r="J21" s="48">
        <v>3638</v>
      </c>
      <c r="K21" s="48">
        <v>0</v>
      </c>
      <c r="L21" s="7" t="s">
        <v>3811</v>
      </c>
      <c r="M21" s="7">
        <v>45029</v>
      </c>
      <c r="N21" s="7">
        <v>44588</v>
      </c>
      <c r="O21" s="7" t="s">
        <v>3811</v>
      </c>
      <c r="P21" s="48">
        <v>84</v>
      </c>
      <c r="Q21" s="48">
        <v>56</v>
      </c>
      <c r="R21" s="48">
        <v>14</v>
      </c>
      <c r="S21" s="48">
        <v>5000</v>
      </c>
      <c r="T21" s="5" t="s">
        <v>5615</v>
      </c>
    </row>
    <row r="22" spans="1:22">
      <c r="A22" s="5" t="s">
        <v>5492</v>
      </c>
      <c r="B22" s="32" t="s">
        <v>2973</v>
      </c>
      <c r="C22" s="32" t="s">
        <v>3647</v>
      </c>
      <c r="D22" s="5" t="s">
        <v>3649</v>
      </c>
      <c r="E22" s="48">
        <v>2412</v>
      </c>
      <c r="F22" s="32" t="s">
        <v>3535</v>
      </c>
      <c r="G22" s="7">
        <v>44823</v>
      </c>
      <c r="H22" s="32" t="s">
        <v>3537</v>
      </c>
      <c r="I22" s="48" t="s">
        <v>5311</v>
      </c>
      <c r="J22" s="48">
        <v>2200</v>
      </c>
      <c r="K22" s="48">
        <v>0</v>
      </c>
      <c r="L22" s="7" t="s">
        <v>3811</v>
      </c>
      <c r="M22" s="7">
        <v>45029</v>
      </c>
      <c r="N22" s="7">
        <v>44727</v>
      </c>
      <c r="O22" s="7" t="s">
        <v>3811</v>
      </c>
      <c r="P22" s="48">
        <v>84</v>
      </c>
      <c r="Q22" s="48">
        <v>56</v>
      </c>
      <c r="R22" s="48">
        <v>14</v>
      </c>
      <c r="S22" s="48">
        <v>2200</v>
      </c>
      <c r="T22" s="5" t="s">
        <v>5615</v>
      </c>
    </row>
    <row r="23" spans="1:22">
      <c r="A23" s="5" t="s">
        <v>5492</v>
      </c>
      <c r="B23" s="32" t="s">
        <v>3175</v>
      </c>
      <c r="C23" s="32" t="s">
        <v>3655</v>
      </c>
      <c r="D23" s="5" t="s">
        <v>3654</v>
      </c>
      <c r="E23" s="48">
        <v>2200</v>
      </c>
      <c r="F23" s="32" t="s">
        <v>3535</v>
      </c>
      <c r="G23" s="7">
        <v>44750</v>
      </c>
      <c r="H23" s="32" t="s">
        <v>3537</v>
      </c>
      <c r="J23" s="48">
        <v>2200</v>
      </c>
      <c r="K23" s="48">
        <v>0</v>
      </c>
      <c r="L23" s="7" t="s">
        <v>3811</v>
      </c>
      <c r="M23" s="7">
        <v>44943</v>
      </c>
      <c r="N23" s="7">
        <v>44690</v>
      </c>
      <c r="O23" s="7" t="s">
        <v>3811</v>
      </c>
      <c r="P23" s="48">
        <v>84</v>
      </c>
      <c r="Q23" s="48">
        <v>56</v>
      </c>
      <c r="R23" s="48">
        <v>14</v>
      </c>
      <c r="S23" s="48">
        <v>2200</v>
      </c>
      <c r="T23" s="5" t="s">
        <v>5615</v>
      </c>
    </row>
    <row r="24" spans="1:22">
      <c r="A24" s="5" t="s">
        <v>5492</v>
      </c>
      <c r="B24" s="32" t="s">
        <v>3175</v>
      </c>
      <c r="C24" s="32" t="s">
        <v>3655</v>
      </c>
      <c r="D24" s="5" t="s">
        <v>3649</v>
      </c>
      <c r="E24" s="48">
        <v>1737</v>
      </c>
      <c r="F24" s="32" t="s">
        <v>3535</v>
      </c>
      <c r="G24" s="7">
        <v>44847</v>
      </c>
      <c r="H24" s="32" t="s">
        <v>3537</v>
      </c>
      <c r="I24" s="48" t="s">
        <v>6001</v>
      </c>
      <c r="J24" s="48">
        <v>1719</v>
      </c>
      <c r="K24" s="48">
        <v>0</v>
      </c>
      <c r="L24" s="7" t="s">
        <v>3811</v>
      </c>
      <c r="M24" s="7">
        <v>45030</v>
      </c>
      <c r="N24" s="7">
        <v>44727</v>
      </c>
      <c r="O24" s="7" t="s">
        <v>3811</v>
      </c>
      <c r="P24" s="48">
        <v>84</v>
      </c>
      <c r="Q24" s="48">
        <v>56</v>
      </c>
      <c r="R24" s="48">
        <v>14</v>
      </c>
      <c r="S24" s="48">
        <v>1700</v>
      </c>
      <c r="T24" s="5" t="s">
        <v>5615</v>
      </c>
    </row>
    <row r="25" spans="1:22">
      <c r="A25" s="5" t="s">
        <v>5492</v>
      </c>
      <c r="B25" s="32" t="s">
        <v>3177</v>
      </c>
      <c r="C25" s="32" t="s">
        <v>3655</v>
      </c>
      <c r="D25" s="5" t="s">
        <v>3649</v>
      </c>
      <c r="E25" s="48">
        <v>448</v>
      </c>
      <c r="F25" s="32" t="s">
        <v>3535</v>
      </c>
      <c r="G25" s="7">
        <v>44847</v>
      </c>
      <c r="H25" s="32" t="s">
        <v>3537</v>
      </c>
      <c r="J25" s="48">
        <v>448</v>
      </c>
      <c r="K25" s="48">
        <v>0</v>
      </c>
      <c r="L25" s="7" t="s">
        <v>3811</v>
      </c>
      <c r="M25" s="7">
        <v>45030</v>
      </c>
      <c r="N25" s="7">
        <v>44727</v>
      </c>
      <c r="O25" s="7" t="s">
        <v>3811</v>
      </c>
      <c r="P25" s="48">
        <v>84</v>
      </c>
      <c r="Q25" s="48">
        <v>56</v>
      </c>
      <c r="R25" s="48">
        <v>14</v>
      </c>
      <c r="S25" s="48">
        <v>500</v>
      </c>
      <c r="T25" s="5" t="s">
        <v>5615</v>
      </c>
    </row>
    <row r="26" spans="1:22">
      <c r="A26" s="5" t="s">
        <v>5492</v>
      </c>
      <c r="B26" s="32" t="s">
        <v>3240</v>
      </c>
      <c r="C26" s="32" t="s">
        <v>3660</v>
      </c>
      <c r="D26" s="5" t="s">
        <v>3616</v>
      </c>
      <c r="E26" s="48">
        <v>0</v>
      </c>
      <c r="G26" s="7">
        <v>44928</v>
      </c>
      <c r="J26" s="48">
        <v>0</v>
      </c>
      <c r="K26" s="48">
        <v>0</v>
      </c>
      <c r="L26" s="7" t="s">
        <v>3811</v>
      </c>
      <c r="M26" s="7" t="s">
        <v>3811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5616</v>
      </c>
    </row>
    <row r="27" spans="1:22">
      <c r="A27" s="5" t="s">
        <v>5492</v>
      </c>
      <c r="B27" s="32" t="s">
        <v>3242</v>
      </c>
      <c r="C27" s="32" t="s">
        <v>3660</v>
      </c>
      <c r="D27" s="5" t="s">
        <v>3616</v>
      </c>
      <c r="E27" s="48">
        <v>0</v>
      </c>
      <c r="G27" s="7">
        <v>44928</v>
      </c>
      <c r="J27" s="48">
        <v>0</v>
      </c>
      <c r="K27" s="48">
        <v>0</v>
      </c>
      <c r="L27" s="7" t="s">
        <v>3811</v>
      </c>
      <c r="M27" s="7" t="s">
        <v>3811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5616</v>
      </c>
    </row>
    <row r="28" spans="1:22">
      <c r="A28" s="5" t="s">
        <v>3665</v>
      </c>
      <c r="B28" s="32" t="s">
        <v>3667</v>
      </c>
      <c r="C28" s="32" t="s">
        <v>3668</v>
      </c>
      <c r="D28" s="5" t="s">
        <v>4158</v>
      </c>
      <c r="E28" s="48">
        <v>0</v>
      </c>
      <c r="G28" s="7">
        <v>45000</v>
      </c>
      <c r="J28" s="48">
        <v>0</v>
      </c>
      <c r="K28" s="48">
        <v>0</v>
      </c>
      <c r="L28" s="7" t="s">
        <v>3811</v>
      </c>
      <c r="M28" s="7" t="s">
        <v>3811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5616</v>
      </c>
      <c r="V28" s="32" t="s">
        <v>3666</v>
      </c>
    </row>
    <row r="29" spans="1:22">
      <c r="A29" s="5" t="s">
        <v>3665</v>
      </c>
      <c r="B29" s="32" t="s">
        <v>3667</v>
      </c>
      <c r="C29" s="32" t="s">
        <v>3668</v>
      </c>
      <c r="D29" s="5" t="s">
        <v>4156</v>
      </c>
      <c r="E29" s="48">
        <v>0</v>
      </c>
      <c r="G29" s="7">
        <v>45026</v>
      </c>
      <c r="J29" s="48">
        <v>0</v>
      </c>
      <c r="K29" s="48">
        <v>0</v>
      </c>
      <c r="L29" s="7" t="s">
        <v>3811</v>
      </c>
      <c r="M29" s="7" t="s">
        <v>3811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5616</v>
      </c>
      <c r="V29" s="32" t="s">
        <v>6060</v>
      </c>
    </row>
    <row r="30" spans="1:22">
      <c r="A30" s="5" t="s">
        <v>3665</v>
      </c>
      <c r="B30" s="32" t="s">
        <v>3667</v>
      </c>
      <c r="C30" s="32" t="s">
        <v>3668</v>
      </c>
      <c r="D30" s="5" t="s">
        <v>4160</v>
      </c>
      <c r="E30" s="48">
        <v>190401</v>
      </c>
      <c r="F30" s="32" t="s">
        <v>3669</v>
      </c>
      <c r="G30" s="7" t="s">
        <v>3811</v>
      </c>
      <c r="H30" s="32" t="s">
        <v>3670</v>
      </c>
      <c r="J30" s="48">
        <v>190401</v>
      </c>
      <c r="K30" s="48">
        <v>0</v>
      </c>
      <c r="L30" s="7" t="s">
        <v>3811</v>
      </c>
      <c r="M30" s="7">
        <v>44961</v>
      </c>
      <c r="N30" s="7">
        <v>44413</v>
      </c>
      <c r="O30" s="7" t="s">
        <v>3811</v>
      </c>
      <c r="P30" s="48">
        <v>42</v>
      </c>
      <c r="Q30" s="48">
        <v>7</v>
      </c>
      <c r="R30" s="48">
        <v>14</v>
      </c>
      <c r="S30" s="48">
        <v>150000</v>
      </c>
      <c r="T30" s="5" t="s">
        <v>5615</v>
      </c>
    </row>
    <row r="31" spans="1:22">
      <c r="A31" s="5" t="s">
        <v>3665</v>
      </c>
      <c r="B31" s="32" t="s">
        <v>3667</v>
      </c>
      <c r="C31" s="32" t="s">
        <v>3668</v>
      </c>
      <c r="D31" s="5" t="s">
        <v>4154</v>
      </c>
      <c r="E31" s="48">
        <v>166182</v>
      </c>
      <c r="F31" s="32" t="s">
        <v>3669</v>
      </c>
      <c r="G31" s="7" t="s">
        <v>3811</v>
      </c>
      <c r="H31" s="32" t="s">
        <v>3670</v>
      </c>
      <c r="J31" s="48">
        <v>166182</v>
      </c>
      <c r="K31" s="48">
        <v>0</v>
      </c>
      <c r="L31" s="7" t="s">
        <v>3811</v>
      </c>
      <c r="M31" s="7">
        <v>45077</v>
      </c>
      <c r="N31" s="7">
        <v>44678</v>
      </c>
      <c r="O31" s="7" t="s">
        <v>3811</v>
      </c>
      <c r="P31" s="48">
        <v>42</v>
      </c>
      <c r="Q31" s="48">
        <v>7</v>
      </c>
      <c r="R31" s="48">
        <v>14</v>
      </c>
      <c r="S31" s="48">
        <v>175000</v>
      </c>
      <c r="T31" s="5" t="s">
        <v>5615</v>
      </c>
    </row>
    <row r="32" spans="1:22">
      <c r="A32" s="5" t="s">
        <v>3665</v>
      </c>
      <c r="B32" s="32" t="s">
        <v>3671</v>
      </c>
      <c r="C32" s="32" t="s">
        <v>3668</v>
      </c>
      <c r="D32" s="5" t="s">
        <v>4158</v>
      </c>
      <c r="E32" s="48">
        <v>0</v>
      </c>
      <c r="G32" s="7">
        <v>45000</v>
      </c>
      <c r="J32" s="48">
        <v>0</v>
      </c>
      <c r="K32" s="48">
        <v>0</v>
      </c>
      <c r="L32" s="7" t="s">
        <v>3811</v>
      </c>
      <c r="M32" s="7" t="s">
        <v>3811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5616</v>
      </c>
      <c r="V32" s="32" t="s">
        <v>3666</v>
      </c>
    </row>
    <row r="33" spans="1:22">
      <c r="A33" s="5" t="s">
        <v>3665</v>
      </c>
      <c r="B33" s="32" t="s">
        <v>3671</v>
      </c>
      <c r="C33" s="32" t="s">
        <v>3668</v>
      </c>
      <c r="D33" s="5" t="s">
        <v>4156</v>
      </c>
      <c r="E33" s="48">
        <v>0</v>
      </c>
      <c r="G33" s="7">
        <v>45026</v>
      </c>
      <c r="J33" s="48">
        <v>0</v>
      </c>
      <c r="K33" s="48">
        <v>0</v>
      </c>
      <c r="L33" s="7" t="s">
        <v>3811</v>
      </c>
      <c r="M33" s="7" t="s">
        <v>3811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5616</v>
      </c>
      <c r="V33" s="32" t="s">
        <v>6060</v>
      </c>
    </row>
    <row r="34" spans="1:22">
      <c r="A34" s="5" t="s">
        <v>3665</v>
      </c>
      <c r="B34" s="32" t="s">
        <v>3671</v>
      </c>
      <c r="C34" s="32" t="s">
        <v>3668</v>
      </c>
      <c r="D34" s="5" t="s">
        <v>4160</v>
      </c>
      <c r="E34" s="48">
        <v>71507</v>
      </c>
      <c r="F34" s="32" t="s">
        <v>3669</v>
      </c>
      <c r="G34" s="7" t="s">
        <v>3811</v>
      </c>
      <c r="H34" s="32" t="s">
        <v>3670</v>
      </c>
      <c r="J34" s="48">
        <v>71507</v>
      </c>
      <c r="K34" s="48">
        <v>0</v>
      </c>
      <c r="L34" s="7" t="s">
        <v>3811</v>
      </c>
      <c r="M34" s="7">
        <v>44961</v>
      </c>
      <c r="N34" s="7">
        <v>44413</v>
      </c>
      <c r="O34" s="7" t="s">
        <v>3811</v>
      </c>
      <c r="P34" s="48">
        <v>42</v>
      </c>
      <c r="Q34" s="48">
        <v>7</v>
      </c>
      <c r="R34" s="48">
        <v>14</v>
      </c>
      <c r="S34" s="48">
        <v>70000</v>
      </c>
      <c r="T34" s="5" t="s">
        <v>5615</v>
      </c>
    </row>
    <row r="35" spans="1:22">
      <c r="A35" s="5" t="s">
        <v>3665</v>
      </c>
      <c r="B35" s="32" t="s">
        <v>3671</v>
      </c>
      <c r="C35" s="32" t="s">
        <v>3668</v>
      </c>
      <c r="D35" s="5" t="s">
        <v>4154</v>
      </c>
      <c r="E35" s="48">
        <v>23501</v>
      </c>
      <c r="F35" s="32" t="s">
        <v>3669</v>
      </c>
      <c r="G35" s="7" t="s">
        <v>3811</v>
      </c>
      <c r="H35" s="32" t="s">
        <v>3670</v>
      </c>
      <c r="J35" s="48">
        <v>23501</v>
      </c>
      <c r="K35" s="48">
        <v>0</v>
      </c>
      <c r="L35" s="7" t="s">
        <v>3811</v>
      </c>
      <c r="M35" s="7">
        <v>45077</v>
      </c>
      <c r="N35" s="7">
        <v>44678</v>
      </c>
      <c r="O35" s="7" t="s">
        <v>3811</v>
      </c>
      <c r="P35" s="48">
        <v>42</v>
      </c>
      <c r="Q35" s="48">
        <v>7</v>
      </c>
      <c r="R35" s="48">
        <v>14</v>
      </c>
      <c r="S35" s="48">
        <v>25000</v>
      </c>
      <c r="T35" s="5" t="s">
        <v>5615</v>
      </c>
    </row>
    <row r="36" spans="1:22">
      <c r="A36" s="5" t="s">
        <v>3665</v>
      </c>
      <c r="B36" s="32" t="s">
        <v>990</v>
      </c>
      <c r="C36" s="32" t="s">
        <v>991</v>
      </c>
      <c r="D36" s="5" t="s">
        <v>4216</v>
      </c>
      <c r="E36" s="48">
        <v>0</v>
      </c>
      <c r="G36" s="7">
        <v>44963</v>
      </c>
      <c r="J36" s="48">
        <v>0</v>
      </c>
      <c r="K36" s="48">
        <v>0</v>
      </c>
      <c r="L36" s="7" t="s">
        <v>3811</v>
      </c>
      <c r="M36" s="7" t="s">
        <v>3811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5616</v>
      </c>
      <c r="V36" s="32" t="s">
        <v>3666</v>
      </c>
    </row>
    <row r="37" spans="1:22">
      <c r="A37" s="5" t="s">
        <v>3665</v>
      </c>
      <c r="B37" s="32" t="s">
        <v>990</v>
      </c>
      <c r="C37" s="32" t="s">
        <v>991</v>
      </c>
      <c r="D37" s="5" t="s">
        <v>4214</v>
      </c>
      <c r="E37" s="48">
        <v>2757</v>
      </c>
      <c r="F37" s="32" t="s">
        <v>3669</v>
      </c>
      <c r="G37" s="7" t="s">
        <v>3811</v>
      </c>
      <c r="H37" s="32" t="s">
        <v>3670</v>
      </c>
      <c r="J37" s="48">
        <v>2757</v>
      </c>
      <c r="K37" s="48">
        <v>0</v>
      </c>
      <c r="L37" s="7" t="s">
        <v>3811</v>
      </c>
      <c r="M37" s="7">
        <v>45082</v>
      </c>
      <c r="N37" s="7">
        <v>44712</v>
      </c>
      <c r="O37" s="7" t="s">
        <v>3811</v>
      </c>
      <c r="P37" s="48">
        <v>105</v>
      </c>
      <c r="Q37" s="48">
        <v>42</v>
      </c>
      <c r="R37" s="48">
        <v>14</v>
      </c>
      <c r="S37" s="48">
        <v>2500</v>
      </c>
      <c r="T37" s="5" t="s">
        <v>5615</v>
      </c>
    </row>
    <row r="38" spans="1:22">
      <c r="A38" s="5" t="s">
        <v>3665</v>
      </c>
      <c r="B38" s="32" t="s">
        <v>994</v>
      </c>
      <c r="C38" s="32" t="s">
        <v>991</v>
      </c>
      <c r="D38" s="5" t="s">
        <v>4216</v>
      </c>
      <c r="E38" s="48">
        <v>0</v>
      </c>
      <c r="G38" s="7">
        <v>44963</v>
      </c>
      <c r="J38" s="48">
        <v>0</v>
      </c>
      <c r="K38" s="48">
        <v>0</v>
      </c>
      <c r="L38" s="7" t="s">
        <v>3811</v>
      </c>
      <c r="M38" s="7" t="s">
        <v>3811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5616</v>
      </c>
      <c r="V38" s="32" t="s">
        <v>3666</v>
      </c>
    </row>
    <row r="39" spans="1:22">
      <c r="A39" s="5" t="s">
        <v>3665</v>
      </c>
      <c r="B39" s="32" t="s">
        <v>994</v>
      </c>
      <c r="C39" s="32" t="s">
        <v>991</v>
      </c>
      <c r="D39" s="5" t="s">
        <v>4214</v>
      </c>
      <c r="E39" s="48">
        <v>11265</v>
      </c>
      <c r="F39" s="32" t="s">
        <v>3669</v>
      </c>
      <c r="G39" s="7" t="s">
        <v>3811</v>
      </c>
      <c r="H39" s="32" t="s">
        <v>3670</v>
      </c>
      <c r="J39" s="48">
        <v>11265</v>
      </c>
      <c r="K39" s="48">
        <v>0</v>
      </c>
      <c r="L39" s="7" t="s">
        <v>3811</v>
      </c>
      <c r="M39" s="7">
        <v>45082</v>
      </c>
      <c r="N39" s="7">
        <v>44712</v>
      </c>
      <c r="O39" s="7" t="s">
        <v>3811</v>
      </c>
      <c r="P39" s="48">
        <v>105</v>
      </c>
      <c r="Q39" s="48">
        <v>42</v>
      </c>
      <c r="R39" s="48">
        <v>14</v>
      </c>
      <c r="S39" s="48">
        <v>7500</v>
      </c>
      <c r="T39" s="5" t="s">
        <v>5615</v>
      </c>
    </row>
    <row r="40" spans="1:22">
      <c r="A40" s="5" t="s">
        <v>3665</v>
      </c>
      <c r="B40" s="32" t="s">
        <v>1007</v>
      </c>
      <c r="C40" s="32" t="s">
        <v>3664</v>
      </c>
      <c r="D40" s="5" t="s">
        <v>4216</v>
      </c>
      <c r="E40" s="48">
        <v>0</v>
      </c>
      <c r="G40" s="7">
        <v>45026</v>
      </c>
      <c r="J40" s="48">
        <v>0</v>
      </c>
      <c r="K40" s="48">
        <v>0</v>
      </c>
      <c r="L40" s="7" t="s">
        <v>3811</v>
      </c>
      <c r="M40" s="7" t="s">
        <v>3811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5616</v>
      </c>
      <c r="V40" s="32" t="s">
        <v>6060</v>
      </c>
    </row>
    <row r="41" spans="1:22">
      <c r="A41" s="5" t="s">
        <v>3665</v>
      </c>
      <c r="B41" s="32" t="s">
        <v>1010</v>
      </c>
      <c r="C41" s="32" t="s">
        <v>3664</v>
      </c>
      <c r="D41" s="5" t="s">
        <v>4214</v>
      </c>
      <c r="E41" s="48">
        <v>0</v>
      </c>
      <c r="G41" s="7">
        <v>44963</v>
      </c>
      <c r="J41" s="48">
        <v>0</v>
      </c>
      <c r="K41" s="48">
        <v>0</v>
      </c>
      <c r="L41" s="7" t="s">
        <v>3811</v>
      </c>
      <c r="M41" s="7" t="s">
        <v>3811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5616</v>
      </c>
      <c r="V41" s="32" t="s">
        <v>3666</v>
      </c>
    </row>
    <row r="42" spans="1:22">
      <c r="A42" s="5" t="s">
        <v>3665</v>
      </c>
      <c r="B42" s="32" t="s">
        <v>1010</v>
      </c>
      <c r="C42" s="32" t="s">
        <v>3664</v>
      </c>
      <c r="D42" s="5" t="s">
        <v>4216</v>
      </c>
      <c r="E42" s="48">
        <v>0</v>
      </c>
      <c r="G42" s="7">
        <v>45026</v>
      </c>
      <c r="J42" s="48">
        <v>0</v>
      </c>
      <c r="K42" s="48">
        <v>0</v>
      </c>
      <c r="L42" s="7" t="s">
        <v>3811</v>
      </c>
      <c r="M42" s="7" t="s">
        <v>3811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5616</v>
      </c>
      <c r="V42" s="32" t="s">
        <v>6060</v>
      </c>
    </row>
    <row r="43" spans="1:22">
      <c r="A43" s="5" t="s">
        <v>3674</v>
      </c>
      <c r="B43" s="32" t="s">
        <v>939</v>
      </c>
      <c r="C43" s="32" t="s">
        <v>3672</v>
      </c>
      <c r="D43" s="5" t="s">
        <v>4201</v>
      </c>
      <c r="E43" s="48">
        <v>10448</v>
      </c>
      <c r="F43" s="32" t="s">
        <v>3673</v>
      </c>
      <c r="G43" s="7">
        <v>44780</v>
      </c>
      <c r="H43" s="32" t="s">
        <v>3670</v>
      </c>
      <c r="I43" s="48">
        <v>448</v>
      </c>
      <c r="J43" s="48">
        <v>10000</v>
      </c>
      <c r="K43" s="48">
        <v>0</v>
      </c>
      <c r="L43" s="7" t="s">
        <v>3811</v>
      </c>
      <c r="M43" s="7">
        <v>45041</v>
      </c>
      <c r="N43" s="7">
        <v>44498</v>
      </c>
      <c r="O43" s="7" t="s">
        <v>3811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5615</v>
      </c>
    </row>
    <row r="44" spans="1:22">
      <c r="A44" s="5" t="s">
        <v>3674</v>
      </c>
      <c r="B44" s="32" t="s">
        <v>942</v>
      </c>
      <c r="C44" s="32" t="s">
        <v>3672</v>
      </c>
      <c r="D44" s="5" t="s">
        <v>4203</v>
      </c>
      <c r="E44" s="48">
        <v>0</v>
      </c>
      <c r="F44" s="32" t="s">
        <v>3673</v>
      </c>
      <c r="G44" s="7">
        <v>44862</v>
      </c>
      <c r="H44" s="32" t="s">
        <v>3670</v>
      </c>
      <c r="J44" s="48">
        <v>0</v>
      </c>
      <c r="K44" s="48">
        <v>2500</v>
      </c>
      <c r="L44" s="7" t="s">
        <v>3811</v>
      </c>
      <c r="M44" s="7" t="s">
        <v>3811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5615</v>
      </c>
    </row>
    <row r="45" spans="1:22">
      <c r="A45" s="5" t="s">
        <v>3674</v>
      </c>
      <c r="B45" s="32" t="s">
        <v>943</v>
      </c>
      <c r="C45" s="32" t="s">
        <v>3676</v>
      </c>
      <c r="D45" s="5" t="s">
        <v>4205</v>
      </c>
      <c r="E45" s="48">
        <v>1021</v>
      </c>
      <c r="F45" s="32" t="s">
        <v>3673</v>
      </c>
      <c r="G45" s="7">
        <v>44651</v>
      </c>
      <c r="H45" s="32" t="s">
        <v>3670</v>
      </c>
      <c r="I45" s="48">
        <v>21</v>
      </c>
      <c r="J45" s="48">
        <v>1000</v>
      </c>
      <c r="K45" s="48">
        <v>0</v>
      </c>
      <c r="L45" s="7" t="s">
        <v>3811</v>
      </c>
      <c r="M45" s="7">
        <v>44930</v>
      </c>
      <c r="N45" s="7">
        <v>44533</v>
      </c>
      <c r="O45" s="7" t="s">
        <v>3811</v>
      </c>
      <c r="P45" s="48">
        <v>154</v>
      </c>
      <c r="Q45" s="48">
        <v>70</v>
      </c>
      <c r="R45" s="48">
        <v>14</v>
      </c>
      <c r="S45" s="48">
        <v>4000</v>
      </c>
      <c r="T45" s="5" t="s">
        <v>5615</v>
      </c>
    </row>
    <row r="46" spans="1:22">
      <c r="A46" s="5" t="s">
        <v>3674</v>
      </c>
      <c r="B46" s="32" t="s">
        <v>943</v>
      </c>
      <c r="C46" s="32" t="s">
        <v>3676</v>
      </c>
      <c r="D46" s="5" t="s">
        <v>5962</v>
      </c>
      <c r="E46" s="48">
        <v>0</v>
      </c>
      <c r="F46" s="32" t="s">
        <v>3673</v>
      </c>
      <c r="G46" s="7">
        <v>44947</v>
      </c>
      <c r="J46" s="48">
        <v>0</v>
      </c>
      <c r="K46" s="48">
        <v>0</v>
      </c>
      <c r="L46" s="7" t="s">
        <v>3811</v>
      </c>
      <c r="M46" s="7" t="s">
        <v>3811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5616</v>
      </c>
    </row>
    <row r="47" spans="1:22">
      <c r="A47" s="5" t="s">
        <v>3674</v>
      </c>
      <c r="B47" s="32" t="s">
        <v>3677</v>
      </c>
      <c r="C47" s="32" t="s">
        <v>3676</v>
      </c>
      <c r="D47" s="5" t="s">
        <v>4205</v>
      </c>
      <c r="E47" s="48">
        <v>499</v>
      </c>
      <c r="F47" s="32" t="s">
        <v>3673</v>
      </c>
      <c r="G47" s="7">
        <v>44651</v>
      </c>
      <c r="H47" s="32" t="s">
        <v>3670</v>
      </c>
      <c r="I47" s="48">
        <v>21</v>
      </c>
      <c r="J47" s="48">
        <v>478</v>
      </c>
      <c r="K47" s="48">
        <v>0</v>
      </c>
      <c r="L47" s="7" t="s">
        <v>3811</v>
      </c>
      <c r="M47" s="7">
        <v>45041</v>
      </c>
      <c r="N47" s="7">
        <v>44533</v>
      </c>
      <c r="O47" s="7" t="s">
        <v>3811</v>
      </c>
      <c r="P47" s="48">
        <v>154</v>
      </c>
      <c r="Q47" s="48">
        <v>70</v>
      </c>
      <c r="R47" s="48">
        <v>14</v>
      </c>
      <c r="S47" s="48">
        <v>1000</v>
      </c>
      <c r="T47" s="5" t="s">
        <v>5615</v>
      </c>
    </row>
    <row r="48" spans="1:22">
      <c r="A48" s="5" t="s">
        <v>3674</v>
      </c>
      <c r="B48" s="32" t="s">
        <v>3677</v>
      </c>
      <c r="C48" s="32" t="s">
        <v>3676</v>
      </c>
      <c r="D48" s="5" t="s">
        <v>4207</v>
      </c>
      <c r="E48" s="48">
        <v>1201</v>
      </c>
      <c r="F48" s="32" t="s">
        <v>3673</v>
      </c>
      <c r="G48" s="7">
        <v>44781</v>
      </c>
      <c r="H48" s="32" t="s">
        <v>3670</v>
      </c>
      <c r="J48" s="48">
        <v>1201</v>
      </c>
      <c r="K48" s="48">
        <v>0</v>
      </c>
      <c r="L48" s="7" t="s">
        <v>3811</v>
      </c>
      <c r="M48" s="7">
        <v>45041</v>
      </c>
      <c r="N48" s="7">
        <v>44641</v>
      </c>
      <c r="O48" s="7" t="s">
        <v>3811</v>
      </c>
      <c r="P48" s="48">
        <v>154</v>
      </c>
      <c r="Q48" s="48">
        <v>70</v>
      </c>
      <c r="R48" s="48">
        <v>14</v>
      </c>
      <c r="S48" s="48">
        <v>2500</v>
      </c>
      <c r="T48" s="5" t="s">
        <v>5615</v>
      </c>
    </row>
    <row r="49" spans="1:22">
      <c r="A49" s="5" t="s">
        <v>3674</v>
      </c>
      <c r="B49" s="32" t="s">
        <v>1219</v>
      </c>
      <c r="C49" s="32" t="s">
        <v>3695</v>
      </c>
      <c r="D49" s="5" t="s">
        <v>4205</v>
      </c>
      <c r="E49" s="48">
        <v>788</v>
      </c>
      <c r="F49" s="32" t="s">
        <v>3673</v>
      </c>
      <c r="G49" s="7">
        <v>44751</v>
      </c>
      <c r="H49" s="32" t="s">
        <v>3670</v>
      </c>
      <c r="I49" s="48">
        <v>38</v>
      </c>
      <c r="J49" s="48">
        <v>750</v>
      </c>
      <c r="K49" s="48">
        <v>0</v>
      </c>
      <c r="L49" s="7" t="s">
        <v>3811</v>
      </c>
      <c r="M49" s="7">
        <v>45014</v>
      </c>
      <c r="N49" s="7">
        <v>44533</v>
      </c>
      <c r="O49" s="7" t="s">
        <v>3811</v>
      </c>
      <c r="P49" s="48">
        <v>154</v>
      </c>
      <c r="Q49" s="48">
        <v>70</v>
      </c>
      <c r="R49" s="48">
        <v>14</v>
      </c>
      <c r="S49" s="48">
        <v>750</v>
      </c>
      <c r="T49" s="5" t="s">
        <v>5615</v>
      </c>
      <c r="V49" s="32" t="s">
        <v>3696</v>
      </c>
    </row>
    <row r="50" spans="1:22">
      <c r="A50" s="5" t="s">
        <v>3674</v>
      </c>
      <c r="B50" s="32" t="s">
        <v>1221</v>
      </c>
      <c r="C50" s="32" t="s">
        <v>3695</v>
      </c>
      <c r="D50" s="5" t="s">
        <v>4205</v>
      </c>
      <c r="E50" s="48">
        <v>383</v>
      </c>
      <c r="F50" s="32" t="s">
        <v>3673</v>
      </c>
      <c r="G50" s="7">
        <v>44751</v>
      </c>
      <c r="H50" s="32" t="s">
        <v>3670</v>
      </c>
      <c r="J50" s="48">
        <v>383</v>
      </c>
      <c r="K50" s="48">
        <v>0</v>
      </c>
      <c r="L50" s="7" t="s">
        <v>3811</v>
      </c>
      <c r="M50" s="7">
        <v>45014</v>
      </c>
      <c r="N50" s="7">
        <v>44533</v>
      </c>
      <c r="O50" s="7" t="s">
        <v>3811</v>
      </c>
      <c r="P50" s="48">
        <v>154</v>
      </c>
      <c r="Q50" s="48">
        <v>70</v>
      </c>
      <c r="R50" s="48">
        <v>14</v>
      </c>
      <c r="S50" s="48">
        <v>1000</v>
      </c>
      <c r="T50" s="5" t="s">
        <v>5615</v>
      </c>
      <c r="V50" s="32" t="s">
        <v>3697</v>
      </c>
    </row>
    <row r="51" spans="1:22">
      <c r="A51" s="5" t="s">
        <v>3674</v>
      </c>
      <c r="B51" s="32" t="s">
        <v>1221</v>
      </c>
      <c r="C51" s="32" t="s">
        <v>3695</v>
      </c>
      <c r="D51" s="5" t="s">
        <v>6238</v>
      </c>
      <c r="E51" s="48">
        <v>0</v>
      </c>
      <c r="F51" s="32" t="s">
        <v>3673</v>
      </c>
      <c r="G51" s="7">
        <v>44975</v>
      </c>
      <c r="J51" s="48">
        <v>0</v>
      </c>
      <c r="K51" s="48">
        <v>0</v>
      </c>
      <c r="L51" s="7" t="s">
        <v>3811</v>
      </c>
      <c r="M51" s="7" t="s">
        <v>3811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5616</v>
      </c>
      <c r="V51" s="32" t="s">
        <v>7622</v>
      </c>
    </row>
    <row r="52" spans="1:22">
      <c r="A52" s="5" t="s">
        <v>3674</v>
      </c>
      <c r="B52" s="32" t="s">
        <v>1271</v>
      </c>
      <c r="C52" s="32" t="s">
        <v>3698</v>
      </c>
      <c r="D52" s="5" t="s">
        <v>4245</v>
      </c>
      <c r="E52" s="48">
        <v>0</v>
      </c>
      <c r="F52" s="32" t="s">
        <v>3673</v>
      </c>
      <c r="G52" s="7">
        <v>44962</v>
      </c>
      <c r="J52" s="48">
        <v>0</v>
      </c>
      <c r="K52" s="48">
        <v>0</v>
      </c>
      <c r="L52" s="7" t="s">
        <v>3811</v>
      </c>
      <c r="M52" s="7" t="s">
        <v>3811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5616</v>
      </c>
      <c r="V52" s="32" t="s">
        <v>7623</v>
      </c>
    </row>
    <row r="53" spans="1:22">
      <c r="A53" s="5" t="s">
        <v>3674</v>
      </c>
      <c r="B53" s="32" t="s">
        <v>1274</v>
      </c>
      <c r="C53" s="32" t="s">
        <v>3698</v>
      </c>
      <c r="D53" s="5" t="s">
        <v>4201</v>
      </c>
      <c r="E53" s="48">
        <v>546</v>
      </c>
      <c r="F53" s="32" t="s">
        <v>3673</v>
      </c>
      <c r="G53" s="7">
        <v>44585</v>
      </c>
      <c r="H53" s="32" t="s">
        <v>3670</v>
      </c>
      <c r="I53" s="48">
        <v>46</v>
      </c>
      <c r="J53" s="48">
        <v>500</v>
      </c>
      <c r="K53" s="48">
        <v>0</v>
      </c>
      <c r="L53" s="7" t="s">
        <v>3811</v>
      </c>
      <c r="M53" s="7">
        <v>44930</v>
      </c>
      <c r="N53" s="7">
        <v>44498</v>
      </c>
      <c r="O53" s="7" t="s">
        <v>3811</v>
      </c>
      <c r="P53" s="48">
        <v>154</v>
      </c>
      <c r="Q53" s="48">
        <v>70</v>
      </c>
      <c r="R53" s="48">
        <v>14</v>
      </c>
      <c r="S53" s="48">
        <v>1000</v>
      </c>
      <c r="T53" s="5" t="s">
        <v>5615</v>
      </c>
    </row>
    <row r="54" spans="1:22">
      <c r="A54" s="5" t="s">
        <v>3674</v>
      </c>
      <c r="B54" s="32" t="s">
        <v>1274</v>
      </c>
      <c r="C54" s="32" t="s">
        <v>3698</v>
      </c>
      <c r="D54" s="5" t="s">
        <v>4245</v>
      </c>
      <c r="E54" s="48">
        <v>0</v>
      </c>
      <c r="F54" s="32" t="s">
        <v>3673</v>
      </c>
      <c r="G54" s="7">
        <v>44962</v>
      </c>
      <c r="J54" s="48">
        <v>0</v>
      </c>
      <c r="K54" s="48">
        <v>0</v>
      </c>
      <c r="L54" s="7" t="s">
        <v>3811</v>
      </c>
      <c r="M54" s="7" t="s">
        <v>3811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5616</v>
      </c>
      <c r="V54" s="32" t="s">
        <v>7623</v>
      </c>
    </row>
    <row r="55" spans="1:22">
      <c r="A55" s="5" t="s">
        <v>3674</v>
      </c>
      <c r="B55" s="32" t="s">
        <v>1276</v>
      </c>
      <c r="C55" s="32" t="s">
        <v>3699</v>
      </c>
      <c r="D55" s="5" t="s">
        <v>4249</v>
      </c>
      <c r="E55" s="48">
        <v>0</v>
      </c>
      <c r="F55" s="32" t="s">
        <v>3673</v>
      </c>
      <c r="G55" s="7">
        <v>44946</v>
      </c>
      <c r="J55" s="48">
        <v>0</v>
      </c>
      <c r="K55" s="48">
        <v>0</v>
      </c>
      <c r="L55" s="7" t="s">
        <v>3811</v>
      </c>
      <c r="M55" s="7" t="s">
        <v>3811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5616</v>
      </c>
      <c r="V55" s="32" t="s">
        <v>7624</v>
      </c>
    </row>
    <row r="56" spans="1:22">
      <c r="A56" s="5" t="s">
        <v>3674</v>
      </c>
      <c r="B56" s="32" t="s">
        <v>1279</v>
      </c>
      <c r="C56" s="32" t="s">
        <v>3699</v>
      </c>
      <c r="D56" s="5" t="s">
        <v>4249</v>
      </c>
      <c r="E56" s="48">
        <v>0</v>
      </c>
      <c r="F56" s="32" t="s">
        <v>3673</v>
      </c>
      <c r="G56" s="7">
        <v>44946</v>
      </c>
      <c r="J56" s="48">
        <v>0</v>
      </c>
      <c r="K56" s="48">
        <v>0</v>
      </c>
      <c r="L56" s="7" t="s">
        <v>3811</v>
      </c>
      <c r="M56" s="7" t="s">
        <v>3811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5616</v>
      </c>
      <c r="V56" s="32" t="s">
        <v>7624</v>
      </c>
    </row>
    <row r="57" spans="1:22">
      <c r="A57" s="5" t="s">
        <v>3674</v>
      </c>
      <c r="B57" s="32" t="s">
        <v>1286</v>
      </c>
      <c r="C57" s="32" t="s">
        <v>3700</v>
      </c>
      <c r="D57" s="5" t="s">
        <v>4249</v>
      </c>
      <c r="E57" s="48">
        <v>0</v>
      </c>
      <c r="F57" s="32" t="s">
        <v>3673</v>
      </c>
      <c r="G57" s="7">
        <v>44946</v>
      </c>
      <c r="J57" s="48">
        <v>0</v>
      </c>
      <c r="K57" s="48">
        <v>0</v>
      </c>
      <c r="L57" s="7" t="s">
        <v>3811</v>
      </c>
      <c r="M57" s="7" t="s">
        <v>3811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5616</v>
      </c>
    </row>
    <row r="58" spans="1:22">
      <c r="A58" s="5" t="s">
        <v>3674</v>
      </c>
      <c r="B58" s="32" t="s">
        <v>1670</v>
      </c>
      <c r="C58" s="32" t="s">
        <v>3701</v>
      </c>
      <c r="D58" s="5" t="s">
        <v>4249</v>
      </c>
      <c r="E58" s="48">
        <v>0</v>
      </c>
      <c r="F58" s="32" t="s">
        <v>3673</v>
      </c>
      <c r="G58" s="7">
        <v>44872</v>
      </c>
      <c r="H58" s="32" t="s">
        <v>3670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3811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5615</v>
      </c>
    </row>
    <row r="59" spans="1:22">
      <c r="A59" s="5" t="s">
        <v>3674</v>
      </c>
      <c r="B59" s="32" t="s">
        <v>1672</v>
      </c>
      <c r="C59" s="32" t="s">
        <v>3701</v>
      </c>
      <c r="D59" s="5" t="s">
        <v>4249</v>
      </c>
      <c r="E59" s="48">
        <v>0</v>
      </c>
      <c r="F59" s="32" t="s">
        <v>3673</v>
      </c>
      <c r="G59" s="7">
        <v>44872</v>
      </c>
      <c r="H59" s="32" t="s">
        <v>3670</v>
      </c>
      <c r="J59" s="48">
        <v>0</v>
      </c>
      <c r="K59" s="48">
        <v>1000</v>
      </c>
      <c r="L59" s="7">
        <v>44941</v>
      </c>
      <c r="M59" s="7" t="s">
        <v>3811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5615</v>
      </c>
    </row>
    <row r="60" spans="1:22">
      <c r="A60" s="5" t="s">
        <v>3674</v>
      </c>
      <c r="B60" s="32" t="s">
        <v>1832</v>
      </c>
      <c r="C60" s="32" t="s">
        <v>3702</v>
      </c>
      <c r="D60" s="5" t="s">
        <v>4320</v>
      </c>
      <c r="E60" s="48">
        <v>1726</v>
      </c>
      <c r="F60" s="32" t="s">
        <v>3673</v>
      </c>
      <c r="G60" s="7">
        <v>44782</v>
      </c>
      <c r="H60" s="32" t="s">
        <v>3670</v>
      </c>
      <c r="I60" s="48">
        <v>226</v>
      </c>
      <c r="J60" s="48">
        <v>1500</v>
      </c>
      <c r="K60" s="48">
        <v>0</v>
      </c>
      <c r="L60" s="7" t="s">
        <v>3811</v>
      </c>
      <c r="M60" s="7">
        <v>45039</v>
      </c>
      <c r="N60" s="7">
        <v>44655</v>
      </c>
      <c r="O60" s="7" t="s">
        <v>3811</v>
      </c>
      <c r="P60" s="48">
        <v>154</v>
      </c>
      <c r="Q60" s="48">
        <v>70</v>
      </c>
      <c r="R60" s="48">
        <v>14</v>
      </c>
      <c r="S60" s="48">
        <v>2000</v>
      </c>
      <c r="T60" s="5" t="s">
        <v>5615</v>
      </c>
    </row>
    <row r="61" spans="1:22">
      <c r="A61" s="5" t="s">
        <v>3674</v>
      </c>
      <c r="B61" s="32" t="s">
        <v>1833</v>
      </c>
      <c r="C61" s="32" t="s">
        <v>3702</v>
      </c>
      <c r="D61" s="5" t="s">
        <v>4320</v>
      </c>
      <c r="E61" s="48">
        <v>518</v>
      </c>
      <c r="F61" s="32" t="s">
        <v>3673</v>
      </c>
      <c r="G61" s="7">
        <v>44782</v>
      </c>
      <c r="H61" s="32" t="s">
        <v>3670</v>
      </c>
      <c r="I61" s="48">
        <v>18</v>
      </c>
      <c r="J61" s="48">
        <v>500</v>
      </c>
      <c r="K61" s="48">
        <v>0</v>
      </c>
      <c r="L61" s="7" t="s">
        <v>3811</v>
      </c>
      <c r="M61" s="7">
        <v>45039</v>
      </c>
      <c r="N61" s="7">
        <v>44655</v>
      </c>
      <c r="O61" s="7" t="s">
        <v>3811</v>
      </c>
      <c r="P61" s="48">
        <v>154</v>
      </c>
      <c r="Q61" s="48">
        <v>70</v>
      </c>
      <c r="R61" s="48">
        <v>14</v>
      </c>
      <c r="S61" s="48">
        <v>500</v>
      </c>
      <c r="T61" s="5" t="s">
        <v>5615</v>
      </c>
    </row>
    <row r="62" spans="1:22">
      <c r="A62" s="5" t="s">
        <v>3674</v>
      </c>
      <c r="B62" s="32" t="s">
        <v>2354</v>
      </c>
      <c r="C62" s="32" t="s">
        <v>3678</v>
      </c>
      <c r="D62" s="5" t="s">
        <v>4320</v>
      </c>
      <c r="E62" s="48">
        <v>2083</v>
      </c>
      <c r="F62" s="32" t="s">
        <v>3673</v>
      </c>
      <c r="G62" s="7">
        <v>44805</v>
      </c>
      <c r="H62" s="32" t="s">
        <v>3670</v>
      </c>
      <c r="J62" s="48">
        <v>2083</v>
      </c>
      <c r="K62" s="48">
        <v>0</v>
      </c>
      <c r="L62" s="7" t="s">
        <v>3811</v>
      </c>
      <c r="M62" s="7">
        <v>45041</v>
      </c>
      <c r="N62" s="7">
        <v>44655</v>
      </c>
      <c r="O62" s="7" t="s">
        <v>3811</v>
      </c>
      <c r="P62" s="48">
        <v>154</v>
      </c>
      <c r="Q62" s="48">
        <v>70</v>
      </c>
      <c r="R62" s="48">
        <v>14</v>
      </c>
      <c r="S62" s="48">
        <v>2500</v>
      </c>
      <c r="T62" s="5" t="s">
        <v>5615</v>
      </c>
    </row>
    <row r="63" spans="1:22">
      <c r="A63" s="5" t="s">
        <v>3674</v>
      </c>
      <c r="B63" s="32" t="s">
        <v>2476</v>
      </c>
      <c r="C63" s="32" t="s">
        <v>5594</v>
      </c>
      <c r="D63" s="5" t="s">
        <v>5595</v>
      </c>
      <c r="E63" s="48">
        <v>0</v>
      </c>
      <c r="F63" s="32" t="s">
        <v>3673</v>
      </c>
      <c r="G63" s="7">
        <v>44914</v>
      </c>
      <c r="H63" s="32" t="s">
        <v>6051</v>
      </c>
      <c r="J63" s="48">
        <v>0</v>
      </c>
      <c r="K63" s="48">
        <v>2500</v>
      </c>
      <c r="L63" s="7" t="s">
        <v>3811</v>
      </c>
      <c r="M63" s="7" t="s">
        <v>3811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5615</v>
      </c>
    </row>
    <row r="64" spans="1:22">
      <c r="A64" s="5" t="s">
        <v>3674</v>
      </c>
      <c r="B64" s="32" t="s">
        <v>2480</v>
      </c>
      <c r="C64" s="32" t="s">
        <v>3679</v>
      </c>
      <c r="D64" s="5" t="s">
        <v>4203</v>
      </c>
      <c r="E64" s="48">
        <v>2568</v>
      </c>
      <c r="F64" s="32" t="s">
        <v>3673</v>
      </c>
      <c r="G64" s="7">
        <v>44839</v>
      </c>
      <c r="H64" s="32" t="s">
        <v>3670</v>
      </c>
      <c r="I64" s="48">
        <v>68</v>
      </c>
      <c r="J64" s="48">
        <v>2500</v>
      </c>
      <c r="K64" s="48">
        <v>0</v>
      </c>
      <c r="L64" s="7" t="s">
        <v>3811</v>
      </c>
      <c r="M64" s="7">
        <v>45088</v>
      </c>
      <c r="N64" s="7">
        <v>44713</v>
      </c>
      <c r="O64" s="7" t="s">
        <v>3811</v>
      </c>
      <c r="P64" s="48">
        <v>154</v>
      </c>
      <c r="Q64" s="48">
        <v>70</v>
      </c>
      <c r="R64" s="48">
        <v>14</v>
      </c>
      <c r="S64" s="48">
        <v>2500</v>
      </c>
      <c r="T64" s="5" t="s">
        <v>5615</v>
      </c>
    </row>
    <row r="65" spans="1:22">
      <c r="A65" s="5" t="s">
        <v>3674</v>
      </c>
      <c r="B65" s="32" t="s">
        <v>2836</v>
      </c>
      <c r="C65" s="32" t="s">
        <v>3680</v>
      </c>
      <c r="D65" s="5" t="s">
        <v>4205</v>
      </c>
      <c r="E65" s="48">
        <v>0</v>
      </c>
      <c r="F65" s="32" t="s">
        <v>3673</v>
      </c>
      <c r="G65" s="7">
        <v>44876</v>
      </c>
      <c r="H65" s="32" t="s">
        <v>6051</v>
      </c>
      <c r="J65" s="48">
        <v>0</v>
      </c>
      <c r="K65" s="48">
        <v>961</v>
      </c>
      <c r="L65" s="7">
        <v>44941</v>
      </c>
      <c r="M65" s="7" t="s">
        <v>3811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5615</v>
      </c>
    </row>
    <row r="66" spans="1:22">
      <c r="A66" s="5" t="s">
        <v>3674</v>
      </c>
      <c r="B66" s="32" t="s">
        <v>2839</v>
      </c>
      <c r="C66" s="32" t="s">
        <v>3680</v>
      </c>
      <c r="D66" s="5" t="s">
        <v>4205</v>
      </c>
      <c r="E66" s="48">
        <v>0</v>
      </c>
      <c r="F66" s="32" t="s">
        <v>3673</v>
      </c>
      <c r="G66" s="7">
        <v>44876</v>
      </c>
      <c r="H66" s="32" t="s">
        <v>6051</v>
      </c>
      <c r="J66" s="48">
        <v>0</v>
      </c>
      <c r="K66" s="48">
        <v>1031</v>
      </c>
      <c r="L66" s="7">
        <v>44941</v>
      </c>
      <c r="M66" s="7" t="s">
        <v>3811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5615</v>
      </c>
      <c r="V66" s="32" t="s">
        <v>6472</v>
      </c>
    </row>
    <row r="67" spans="1:22">
      <c r="A67" s="5" t="s">
        <v>3674</v>
      </c>
      <c r="B67" s="32" t="s">
        <v>3681</v>
      </c>
      <c r="C67" s="32" t="s">
        <v>3682</v>
      </c>
      <c r="D67" s="5" t="s">
        <v>4431</v>
      </c>
      <c r="E67" s="48">
        <v>0</v>
      </c>
      <c r="F67" s="32" t="s">
        <v>3673</v>
      </c>
      <c r="G67" s="7" t="s">
        <v>3811</v>
      </c>
      <c r="J67" s="48">
        <v>0</v>
      </c>
      <c r="K67" s="48">
        <v>0</v>
      </c>
      <c r="L67" s="7" t="s">
        <v>3811</v>
      </c>
      <c r="M67" s="7" t="s">
        <v>3811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5616</v>
      </c>
      <c r="V67" s="32" t="s">
        <v>7651</v>
      </c>
    </row>
    <row r="68" spans="1:22">
      <c r="A68" s="5" t="s">
        <v>3674</v>
      </c>
      <c r="B68" s="32" t="s">
        <v>2844</v>
      </c>
      <c r="C68" s="32" t="s">
        <v>3682</v>
      </c>
      <c r="D68" s="5" t="s">
        <v>4431</v>
      </c>
      <c r="E68" s="48">
        <v>0</v>
      </c>
      <c r="F68" s="32" t="s">
        <v>3673</v>
      </c>
      <c r="G68" s="7">
        <v>44863</v>
      </c>
      <c r="H68" s="32" t="s">
        <v>3670</v>
      </c>
      <c r="J68" s="48">
        <v>0</v>
      </c>
      <c r="K68" s="48">
        <v>1990</v>
      </c>
      <c r="L68" s="7">
        <v>44931</v>
      </c>
      <c r="M68" s="7" t="s">
        <v>3811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5615</v>
      </c>
    </row>
    <row r="69" spans="1:22">
      <c r="A69" s="5" t="s">
        <v>3674</v>
      </c>
      <c r="B69" s="32" t="s">
        <v>2847</v>
      </c>
      <c r="C69" s="32" t="s">
        <v>6138</v>
      </c>
      <c r="D69" s="5" t="s">
        <v>6139</v>
      </c>
      <c r="E69" s="48">
        <v>0</v>
      </c>
      <c r="F69" s="32" t="s">
        <v>3673</v>
      </c>
      <c r="G69" s="7">
        <v>44900</v>
      </c>
      <c r="H69" s="32" t="s">
        <v>3670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3811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5615</v>
      </c>
    </row>
    <row r="70" spans="1:22">
      <c r="A70" s="5" t="s">
        <v>3674</v>
      </c>
      <c r="B70" s="32" t="s">
        <v>2849</v>
      </c>
      <c r="C70" s="32" t="s">
        <v>6138</v>
      </c>
      <c r="D70" s="5" t="s">
        <v>6139</v>
      </c>
      <c r="E70" s="48">
        <v>0</v>
      </c>
      <c r="F70" s="32" t="s">
        <v>3673</v>
      </c>
      <c r="G70" s="7">
        <v>44900</v>
      </c>
      <c r="H70" s="32" t="s">
        <v>3670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3811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5615</v>
      </c>
    </row>
    <row r="71" spans="1:22">
      <c r="A71" s="5" t="s">
        <v>3674</v>
      </c>
      <c r="B71" s="32" t="s">
        <v>2965</v>
      </c>
      <c r="C71" s="32" t="s">
        <v>3683</v>
      </c>
      <c r="D71" s="5" t="s">
        <v>4448</v>
      </c>
      <c r="E71" s="48">
        <v>0</v>
      </c>
      <c r="F71" s="32" t="s">
        <v>3673</v>
      </c>
      <c r="G71" s="7">
        <v>44869</v>
      </c>
      <c r="H71" s="32" t="s">
        <v>3670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3811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5615</v>
      </c>
    </row>
    <row r="72" spans="1:22">
      <c r="A72" s="5" t="s">
        <v>3674</v>
      </c>
      <c r="B72" s="32" t="s">
        <v>2968</v>
      </c>
      <c r="C72" s="32" t="s">
        <v>3683</v>
      </c>
      <c r="D72" s="5" t="s">
        <v>4448</v>
      </c>
      <c r="E72" s="48">
        <v>0</v>
      </c>
      <c r="F72" s="32" t="s">
        <v>3673</v>
      </c>
      <c r="G72" s="7">
        <v>44869</v>
      </c>
      <c r="H72" s="32" t="s">
        <v>3670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3811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5615</v>
      </c>
    </row>
    <row r="73" spans="1:22">
      <c r="A73" s="5" t="s">
        <v>3674</v>
      </c>
      <c r="B73" s="32" t="s">
        <v>3018</v>
      </c>
      <c r="C73" s="32" t="s">
        <v>3684</v>
      </c>
      <c r="D73" s="5" t="s">
        <v>4465</v>
      </c>
      <c r="E73" s="48">
        <v>0</v>
      </c>
      <c r="F73" s="32" t="s">
        <v>3673</v>
      </c>
      <c r="G73" s="7">
        <v>44946</v>
      </c>
      <c r="J73" s="48">
        <v>0</v>
      </c>
      <c r="K73" s="48">
        <v>0</v>
      </c>
      <c r="L73" s="7" t="s">
        <v>3811</v>
      </c>
      <c r="M73" s="7" t="s">
        <v>3811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5616</v>
      </c>
      <c r="V73" s="32" t="s">
        <v>6176</v>
      </c>
    </row>
    <row r="74" spans="1:22">
      <c r="A74" s="5" t="s">
        <v>3674</v>
      </c>
      <c r="B74" s="32" t="s">
        <v>3019</v>
      </c>
      <c r="C74" s="32" t="s">
        <v>3684</v>
      </c>
      <c r="D74" s="5" t="s">
        <v>4349</v>
      </c>
      <c r="E74" s="48">
        <v>1148</v>
      </c>
      <c r="F74" s="32" t="s">
        <v>3673</v>
      </c>
      <c r="G74" s="7">
        <v>44582</v>
      </c>
      <c r="H74" s="32" t="s">
        <v>3670</v>
      </c>
      <c r="I74" s="48">
        <v>148</v>
      </c>
      <c r="J74" s="48">
        <v>1000</v>
      </c>
      <c r="K74" s="48">
        <v>0</v>
      </c>
      <c r="L74" s="7" t="s">
        <v>3811</v>
      </c>
      <c r="M74" s="7">
        <v>44930</v>
      </c>
      <c r="N74" s="7">
        <v>44385</v>
      </c>
      <c r="O74" s="7" t="s">
        <v>3811</v>
      </c>
      <c r="P74" s="48">
        <v>154</v>
      </c>
      <c r="Q74" s="48">
        <v>70</v>
      </c>
      <c r="R74" s="48">
        <v>0</v>
      </c>
      <c r="S74" s="48">
        <v>1000</v>
      </c>
      <c r="T74" s="5" t="s">
        <v>5615</v>
      </c>
    </row>
    <row r="75" spans="1:22">
      <c r="A75" s="5" t="s">
        <v>3674</v>
      </c>
      <c r="B75" s="32" t="s">
        <v>3019</v>
      </c>
      <c r="C75" s="32" t="s">
        <v>3684</v>
      </c>
      <c r="D75" s="5" t="s">
        <v>4465</v>
      </c>
      <c r="E75" s="48">
        <v>0</v>
      </c>
      <c r="F75" s="32" t="s">
        <v>3673</v>
      </c>
      <c r="G75" s="7">
        <v>44946</v>
      </c>
      <c r="J75" s="48">
        <v>0</v>
      </c>
      <c r="K75" s="48">
        <v>0</v>
      </c>
      <c r="L75" s="7" t="s">
        <v>3811</v>
      </c>
      <c r="M75" s="7" t="s">
        <v>3811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5616</v>
      </c>
      <c r="V75" s="32" t="s">
        <v>6176</v>
      </c>
    </row>
    <row r="76" spans="1:22">
      <c r="A76" s="5" t="s">
        <v>3674</v>
      </c>
      <c r="B76" s="32" t="s">
        <v>3062</v>
      </c>
      <c r="C76" s="32" t="s">
        <v>3685</v>
      </c>
      <c r="D76" s="5" t="s">
        <v>4207</v>
      </c>
      <c r="E76" s="48">
        <v>2156</v>
      </c>
      <c r="F76" s="32" t="s">
        <v>3673</v>
      </c>
      <c r="G76" s="7">
        <v>44739</v>
      </c>
      <c r="H76" s="32" t="s">
        <v>3670</v>
      </c>
      <c r="I76" s="48">
        <v>156</v>
      </c>
      <c r="J76" s="48">
        <v>2000</v>
      </c>
      <c r="K76" s="48">
        <v>0</v>
      </c>
      <c r="L76" s="7" t="s">
        <v>3811</v>
      </c>
      <c r="M76" s="7">
        <v>45000</v>
      </c>
      <c r="N76" s="7">
        <v>44641</v>
      </c>
      <c r="O76" s="7" t="s">
        <v>3811</v>
      </c>
      <c r="P76" s="48">
        <v>154</v>
      </c>
      <c r="Q76" s="48">
        <v>70</v>
      </c>
      <c r="R76" s="48">
        <v>14</v>
      </c>
      <c r="S76" s="48">
        <v>4500</v>
      </c>
      <c r="T76" s="5" t="s">
        <v>5615</v>
      </c>
    </row>
    <row r="77" spans="1:22">
      <c r="A77" s="5" t="s">
        <v>3674</v>
      </c>
      <c r="B77" s="32" t="s">
        <v>3062</v>
      </c>
      <c r="C77" s="32" t="s">
        <v>3685</v>
      </c>
      <c r="D77" s="5" t="s">
        <v>4448</v>
      </c>
      <c r="E77" s="48">
        <v>0</v>
      </c>
      <c r="F77" s="32" t="s">
        <v>3673</v>
      </c>
      <c r="G77" s="7">
        <v>44921</v>
      </c>
      <c r="H77" s="32" t="s">
        <v>6051</v>
      </c>
      <c r="J77" s="48">
        <v>0</v>
      </c>
      <c r="K77" s="48">
        <v>4600</v>
      </c>
      <c r="L77" s="7" t="s">
        <v>3811</v>
      </c>
      <c r="M77" s="7" t="s">
        <v>3811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5615</v>
      </c>
      <c r="V77" s="32" t="s">
        <v>5994</v>
      </c>
    </row>
    <row r="78" spans="1:22">
      <c r="A78" s="5" t="s">
        <v>3674</v>
      </c>
      <c r="B78" s="32" t="s">
        <v>3065</v>
      </c>
      <c r="C78" s="32" t="s">
        <v>3685</v>
      </c>
      <c r="D78" s="5" t="s">
        <v>4207</v>
      </c>
      <c r="E78" s="48">
        <v>3238</v>
      </c>
      <c r="F78" s="32" t="s">
        <v>3673</v>
      </c>
      <c r="G78" s="7">
        <v>44739</v>
      </c>
      <c r="H78" s="32" t="s">
        <v>3670</v>
      </c>
      <c r="I78" s="48">
        <v>238</v>
      </c>
      <c r="J78" s="48">
        <v>3000</v>
      </c>
      <c r="K78" s="48">
        <v>0</v>
      </c>
      <c r="L78" s="7" t="s">
        <v>3811</v>
      </c>
      <c r="M78" s="7">
        <v>45000</v>
      </c>
      <c r="N78" s="7">
        <v>44641</v>
      </c>
      <c r="O78" s="7" t="s">
        <v>3811</v>
      </c>
      <c r="P78" s="48">
        <v>154</v>
      </c>
      <c r="Q78" s="48">
        <v>70</v>
      </c>
      <c r="R78" s="48">
        <v>14</v>
      </c>
      <c r="S78" s="48">
        <v>3000</v>
      </c>
      <c r="T78" s="5" t="s">
        <v>5615</v>
      </c>
    </row>
    <row r="79" spans="1:22">
      <c r="A79" s="5" t="s">
        <v>3674</v>
      </c>
      <c r="B79" s="32" t="s">
        <v>3065</v>
      </c>
      <c r="C79" s="32" t="s">
        <v>3685</v>
      </c>
      <c r="D79" s="5" t="s">
        <v>4448</v>
      </c>
      <c r="E79" s="48">
        <v>0</v>
      </c>
      <c r="F79" s="32" t="s">
        <v>3673</v>
      </c>
      <c r="G79" s="7">
        <v>44921</v>
      </c>
      <c r="H79" s="32" t="s">
        <v>6051</v>
      </c>
      <c r="J79" s="48">
        <v>0</v>
      </c>
      <c r="K79" s="48">
        <v>10400</v>
      </c>
      <c r="L79" s="7" t="s">
        <v>3811</v>
      </c>
      <c r="M79" s="7" t="s">
        <v>3811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5615</v>
      </c>
      <c r="V79" s="32" t="s">
        <v>5994</v>
      </c>
    </row>
    <row r="80" spans="1:22">
      <c r="A80" s="5" t="s">
        <v>3674</v>
      </c>
      <c r="B80" s="32" t="s">
        <v>3085</v>
      </c>
      <c r="C80" s="32" t="s">
        <v>3686</v>
      </c>
      <c r="D80" s="5" t="s">
        <v>4320</v>
      </c>
      <c r="E80" s="48">
        <v>1078</v>
      </c>
      <c r="F80" s="32" t="s">
        <v>3673</v>
      </c>
      <c r="G80" s="7">
        <v>44782</v>
      </c>
      <c r="H80" s="32" t="s">
        <v>3670</v>
      </c>
      <c r="I80" s="48">
        <v>78</v>
      </c>
      <c r="J80" s="48">
        <v>1000</v>
      </c>
      <c r="K80" s="48">
        <v>0</v>
      </c>
      <c r="L80" s="7" t="s">
        <v>3811</v>
      </c>
      <c r="M80" s="7">
        <v>45041</v>
      </c>
      <c r="N80" s="7">
        <v>44655</v>
      </c>
      <c r="O80" s="7" t="s">
        <v>3811</v>
      </c>
      <c r="P80" s="48">
        <v>154</v>
      </c>
      <c r="Q80" s="48">
        <v>70</v>
      </c>
      <c r="R80" s="48">
        <v>14</v>
      </c>
      <c r="S80" s="48">
        <v>1000</v>
      </c>
      <c r="T80" s="5" t="s">
        <v>5615</v>
      </c>
    </row>
    <row r="81" spans="1:22">
      <c r="A81" s="5" t="s">
        <v>3674</v>
      </c>
      <c r="B81" s="32" t="s">
        <v>3088</v>
      </c>
      <c r="C81" s="32" t="s">
        <v>3686</v>
      </c>
      <c r="D81" s="5" t="s">
        <v>4320</v>
      </c>
      <c r="E81" s="48">
        <v>1547</v>
      </c>
      <c r="F81" s="32" t="s">
        <v>3673</v>
      </c>
      <c r="G81" s="7">
        <v>44782</v>
      </c>
      <c r="H81" s="32" t="s">
        <v>3670</v>
      </c>
      <c r="I81" s="48">
        <v>47</v>
      </c>
      <c r="J81" s="48">
        <v>1500</v>
      </c>
      <c r="K81" s="48">
        <v>0</v>
      </c>
      <c r="L81" s="7" t="s">
        <v>3811</v>
      </c>
      <c r="M81" s="7">
        <v>45041</v>
      </c>
      <c r="N81" s="7">
        <v>44655</v>
      </c>
      <c r="O81" s="7" t="s">
        <v>3811</v>
      </c>
      <c r="P81" s="48">
        <v>154</v>
      </c>
      <c r="Q81" s="48">
        <v>70</v>
      </c>
      <c r="R81" s="48">
        <v>14</v>
      </c>
      <c r="S81" s="48">
        <v>1500</v>
      </c>
      <c r="T81" s="5" t="s">
        <v>5615</v>
      </c>
    </row>
    <row r="82" spans="1:22">
      <c r="A82" s="5" t="s">
        <v>3674</v>
      </c>
      <c r="B82" s="32" t="s">
        <v>3116</v>
      </c>
      <c r="C82" s="32" t="s">
        <v>3687</v>
      </c>
      <c r="D82" s="5" t="s">
        <v>4201</v>
      </c>
      <c r="E82" s="48">
        <v>576</v>
      </c>
      <c r="F82" s="32" t="s">
        <v>3673</v>
      </c>
      <c r="G82" s="7">
        <v>44656</v>
      </c>
      <c r="H82" s="32" t="s">
        <v>3670</v>
      </c>
      <c r="I82" s="48">
        <v>76</v>
      </c>
      <c r="J82" s="48">
        <v>500</v>
      </c>
      <c r="K82" s="48">
        <v>0</v>
      </c>
      <c r="L82" s="7" t="s">
        <v>3811</v>
      </c>
      <c r="M82" s="7">
        <v>44930</v>
      </c>
      <c r="N82" s="7">
        <v>44498</v>
      </c>
      <c r="O82" s="7" t="s">
        <v>3811</v>
      </c>
      <c r="P82" s="48">
        <v>154</v>
      </c>
      <c r="Q82" s="48">
        <v>70</v>
      </c>
      <c r="R82" s="48">
        <v>14</v>
      </c>
      <c r="S82" s="48">
        <v>1000</v>
      </c>
      <c r="T82" s="5" t="s">
        <v>5615</v>
      </c>
    </row>
    <row r="83" spans="1:22">
      <c r="A83" s="5" t="s">
        <v>3674</v>
      </c>
      <c r="B83" s="32" t="s">
        <v>3187</v>
      </c>
      <c r="C83" s="32" t="s">
        <v>3689</v>
      </c>
      <c r="D83" s="5" t="s">
        <v>4431</v>
      </c>
      <c r="E83" s="48">
        <v>2651</v>
      </c>
      <c r="F83" s="32" t="s">
        <v>3673</v>
      </c>
      <c r="G83" s="7">
        <v>44839</v>
      </c>
      <c r="H83" s="32" t="s">
        <v>3670</v>
      </c>
      <c r="I83" s="48">
        <v>151</v>
      </c>
      <c r="J83" s="48">
        <v>2500</v>
      </c>
      <c r="K83" s="48">
        <v>0</v>
      </c>
      <c r="L83" s="7" t="s">
        <v>3811</v>
      </c>
      <c r="M83" s="7">
        <v>45088</v>
      </c>
      <c r="N83" s="7">
        <v>44718</v>
      </c>
      <c r="O83" s="7" t="s">
        <v>3811</v>
      </c>
      <c r="P83" s="48">
        <v>154</v>
      </c>
      <c r="Q83" s="48">
        <v>70</v>
      </c>
      <c r="R83" s="48">
        <v>14</v>
      </c>
      <c r="S83" s="48">
        <v>2500</v>
      </c>
      <c r="T83" s="5" t="s">
        <v>5615</v>
      </c>
    </row>
    <row r="84" spans="1:22">
      <c r="A84" s="5" t="s">
        <v>3674</v>
      </c>
      <c r="B84" s="32" t="s">
        <v>3206</v>
      </c>
      <c r="C84" s="32" t="s">
        <v>3690</v>
      </c>
      <c r="D84" s="5" t="s">
        <v>4503</v>
      </c>
      <c r="E84" s="48">
        <v>0</v>
      </c>
      <c r="F84" s="32" t="s">
        <v>3673</v>
      </c>
      <c r="G84" s="7">
        <v>44859</v>
      </c>
      <c r="H84" s="32" t="s">
        <v>3670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3811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5615</v>
      </c>
    </row>
    <row r="85" spans="1:22">
      <c r="A85" s="5" t="s">
        <v>3674</v>
      </c>
      <c r="B85" s="32" t="s">
        <v>3208</v>
      </c>
      <c r="C85" s="32" t="s">
        <v>3690</v>
      </c>
      <c r="D85" s="5" t="s">
        <v>4503</v>
      </c>
      <c r="E85" s="48">
        <v>0</v>
      </c>
      <c r="F85" s="32" t="s">
        <v>3673</v>
      </c>
      <c r="G85" s="7">
        <v>44859</v>
      </c>
      <c r="H85" s="32" t="s">
        <v>3670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3811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5615</v>
      </c>
    </row>
    <row r="86" spans="1:22">
      <c r="A86" s="5" t="s">
        <v>3674</v>
      </c>
      <c r="B86" s="32" t="s">
        <v>3270</v>
      </c>
      <c r="C86" s="32" t="s">
        <v>3691</v>
      </c>
      <c r="D86" s="5" t="s">
        <v>4431</v>
      </c>
      <c r="E86" s="48">
        <v>993</v>
      </c>
      <c r="F86" s="32" t="s">
        <v>3673</v>
      </c>
      <c r="G86" s="7">
        <v>44839</v>
      </c>
      <c r="H86" s="32" t="s">
        <v>3670</v>
      </c>
      <c r="J86" s="48">
        <v>993</v>
      </c>
      <c r="K86" s="48">
        <v>993</v>
      </c>
      <c r="L86" s="7" t="s">
        <v>3811</v>
      </c>
      <c r="M86" s="7">
        <v>45088</v>
      </c>
      <c r="N86" s="7">
        <v>44718</v>
      </c>
      <c r="O86" s="7" t="s">
        <v>3811</v>
      </c>
      <c r="P86" s="48">
        <v>154</v>
      </c>
      <c r="Q86" s="48">
        <v>70</v>
      </c>
      <c r="R86" s="48">
        <v>14</v>
      </c>
      <c r="S86" s="48">
        <v>1000</v>
      </c>
      <c r="T86" s="5" t="s">
        <v>5615</v>
      </c>
    </row>
    <row r="87" spans="1:22">
      <c r="A87" s="5" t="s">
        <v>3674</v>
      </c>
      <c r="B87" s="32" t="s">
        <v>3273</v>
      </c>
      <c r="C87" s="32" t="s">
        <v>3691</v>
      </c>
      <c r="D87" s="5" t="s">
        <v>4431</v>
      </c>
      <c r="E87" s="48">
        <v>1462</v>
      </c>
      <c r="F87" s="32" t="s">
        <v>3673</v>
      </c>
      <c r="G87" s="7">
        <v>44839</v>
      </c>
      <c r="H87" s="32" t="s">
        <v>3670</v>
      </c>
      <c r="J87" s="48">
        <v>1462</v>
      </c>
      <c r="K87" s="48">
        <v>1462</v>
      </c>
      <c r="L87" s="7" t="s">
        <v>3811</v>
      </c>
      <c r="M87" s="7">
        <v>45088</v>
      </c>
      <c r="N87" s="7">
        <v>44718</v>
      </c>
      <c r="O87" s="7" t="s">
        <v>3811</v>
      </c>
      <c r="P87" s="48">
        <v>154</v>
      </c>
      <c r="Q87" s="48">
        <v>70</v>
      </c>
      <c r="R87" s="48">
        <v>14</v>
      </c>
      <c r="S87" s="48">
        <v>1500</v>
      </c>
      <c r="T87" s="5" t="s">
        <v>5615</v>
      </c>
    </row>
    <row r="88" spans="1:22">
      <c r="A88" s="5" t="s">
        <v>3674</v>
      </c>
      <c r="B88" s="32" t="s">
        <v>3277</v>
      </c>
      <c r="C88" s="32" t="s">
        <v>3692</v>
      </c>
      <c r="D88" s="5" t="s">
        <v>4448</v>
      </c>
      <c r="E88" s="48">
        <v>0</v>
      </c>
      <c r="F88" s="32" t="s">
        <v>3673</v>
      </c>
      <c r="G88" s="7">
        <v>44859</v>
      </c>
      <c r="H88" s="32" t="s">
        <v>3670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3811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5615</v>
      </c>
    </row>
    <row r="89" spans="1:22">
      <c r="A89" s="5" t="s">
        <v>3674</v>
      </c>
      <c r="B89" s="32" t="s">
        <v>3299</v>
      </c>
      <c r="C89" s="32" t="s">
        <v>3693</v>
      </c>
      <c r="D89" s="5" t="s">
        <v>4474</v>
      </c>
      <c r="E89" s="48">
        <v>3321</v>
      </c>
      <c r="F89" s="32" t="s">
        <v>3673</v>
      </c>
      <c r="G89" s="7">
        <v>44722</v>
      </c>
      <c r="H89" s="32" t="s">
        <v>3670</v>
      </c>
      <c r="J89" s="48">
        <v>3321</v>
      </c>
      <c r="K89" s="48">
        <v>0</v>
      </c>
      <c r="L89" s="7" t="s">
        <v>3811</v>
      </c>
      <c r="M89" s="7">
        <v>44961</v>
      </c>
      <c r="N89" s="7">
        <v>44480</v>
      </c>
      <c r="O89" s="7" t="s">
        <v>3811</v>
      </c>
      <c r="P89" s="48">
        <v>154</v>
      </c>
      <c r="Q89" s="48">
        <v>70</v>
      </c>
      <c r="R89" s="48">
        <v>14</v>
      </c>
      <c r="S89" s="48">
        <v>5000</v>
      </c>
      <c r="T89" s="5" t="s">
        <v>5615</v>
      </c>
      <c r="V89" s="32" t="s">
        <v>3694</v>
      </c>
    </row>
    <row r="90" spans="1:22">
      <c r="A90" s="5" t="s">
        <v>3674</v>
      </c>
      <c r="B90" s="32" t="s">
        <v>3302</v>
      </c>
      <c r="C90" s="32" t="s">
        <v>3693</v>
      </c>
      <c r="D90" s="5" t="s">
        <v>4515</v>
      </c>
      <c r="E90" s="48">
        <v>0</v>
      </c>
      <c r="F90" s="32" t="s">
        <v>3673</v>
      </c>
      <c r="G90" s="7">
        <v>44962</v>
      </c>
      <c r="J90" s="48">
        <v>0</v>
      </c>
      <c r="K90" s="48">
        <v>0</v>
      </c>
      <c r="L90" s="7" t="s">
        <v>3811</v>
      </c>
      <c r="M90" s="7" t="s">
        <v>3811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5616</v>
      </c>
      <c r="V90" s="32" t="s">
        <v>6176</v>
      </c>
    </row>
    <row r="91" spans="1:22">
      <c r="A91" s="5" t="s">
        <v>3674</v>
      </c>
      <c r="B91" s="32" t="s">
        <v>3324</v>
      </c>
      <c r="C91" s="32" t="s">
        <v>3688</v>
      </c>
      <c r="D91" s="5" t="s">
        <v>4448</v>
      </c>
      <c r="E91" s="48">
        <v>0</v>
      </c>
      <c r="F91" s="32" t="s">
        <v>3673</v>
      </c>
      <c r="G91" s="7">
        <v>44862</v>
      </c>
      <c r="H91" s="32" t="s">
        <v>3670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3811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5615</v>
      </c>
    </row>
    <row r="92" spans="1:22">
      <c r="A92" s="5" t="s">
        <v>3705</v>
      </c>
      <c r="B92" s="32" t="s">
        <v>56</v>
      </c>
      <c r="C92" s="32" t="s">
        <v>3703</v>
      </c>
      <c r="D92" s="5" t="s">
        <v>4047</v>
      </c>
      <c r="E92" s="48">
        <v>9338</v>
      </c>
      <c r="G92" s="7" t="s">
        <v>3811</v>
      </c>
      <c r="H92" s="32" t="s">
        <v>3704</v>
      </c>
      <c r="J92" s="48">
        <v>9338</v>
      </c>
      <c r="K92" s="48">
        <v>0</v>
      </c>
      <c r="L92" s="7" t="s">
        <v>3811</v>
      </c>
      <c r="M92" s="7" t="s">
        <v>3811</v>
      </c>
      <c r="N92" s="7">
        <v>44274</v>
      </c>
      <c r="O92" s="7" t="s">
        <v>3811</v>
      </c>
      <c r="P92" s="48">
        <v>84</v>
      </c>
      <c r="Q92" s="48">
        <v>49</v>
      </c>
      <c r="R92" s="48">
        <v>14</v>
      </c>
      <c r="S92" s="48">
        <v>0</v>
      </c>
      <c r="T92" s="5" t="s">
        <v>5615</v>
      </c>
    </row>
    <row r="93" spans="1:22">
      <c r="A93" s="5" t="s">
        <v>3705</v>
      </c>
      <c r="B93" s="32" t="s">
        <v>60</v>
      </c>
      <c r="C93" s="32" t="s">
        <v>3713</v>
      </c>
      <c r="D93" s="5" t="s">
        <v>4052</v>
      </c>
      <c r="E93" s="48">
        <v>0</v>
      </c>
      <c r="G93" s="7">
        <v>44917</v>
      </c>
      <c r="J93" s="48">
        <v>0</v>
      </c>
      <c r="K93" s="48">
        <v>0</v>
      </c>
      <c r="L93" s="7" t="s">
        <v>3811</v>
      </c>
      <c r="M93" s="7" t="s">
        <v>3811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5617</v>
      </c>
    </row>
    <row r="94" spans="1:22">
      <c r="A94" s="5" t="s">
        <v>3705</v>
      </c>
      <c r="B94" s="32" t="s">
        <v>60</v>
      </c>
      <c r="C94" s="32" t="s">
        <v>3709</v>
      </c>
      <c r="D94" s="5" t="s">
        <v>4049</v>
      </c>
      <c r="E94" s="48">
        <v>496</v>
      </c>
      <c r="G94" s="7" t="s">
        <v>3811</v>
      </c>
      <c r="H94" s="32" t="s">
        <v>3704</v>
      </c>
      <c r="J94" s="48">
        <v>496</v>
      </c>
      <c r="K94" s="48">
        <v>0</v>
      </c>
      <c r="L94" s="7" t="s">
        <v>3811</v>
      </c>
      <c r="M94" s="7" t="s">
        <v>3811</v>
      </c>
      <c r="N94" s="7">
        <v>44642</v>
      </c>
      <c r="O94" s="7" t="s">
        <v>3811</v>
      </c>
      <c r="P94" s="48">
        <v>84</v>
      </c>
      <c r="Q94" s="48">
        <v>49</v>
      </c>
      <c r="R94" s="48">
        <v>14</v>
      </c>
      <c r="S94" s="48">
        <v>0</v>
      </c>
      <c r="T94" s="5" t="s">
        <v>5615</v>
      </c>
    </row>
    <row r="95" spans="1:22">
      <c r="A95" s="5" t="s">
        <v>3705</v>
      </c>
      <c r="B95" s="32" t="s">
        <v>61</v>
      </c>
      <c r="C95" s="32" t="s">
        <v>3712</v>
      </c>
      <c r="D95" s="5" t="s">
        <v>4052</v>
      </c>
      <c r="E95" s="48">
        <v>0</v>
      </c>
      <c r="G95" s="7">
        <v>44917</v>
      </c>
      <c r="J95" s="48">
        <v>0</v>
      </c>
      <c r="K95" s="48">
        <v>0</v>
      </c>
      <c r="L95" s="7" t="s">
        <v>3811</v>
      </c>
      <c r="M95" s="7" t="s">
        <v>3811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5617</v>
      </c>
    </row>
    <row r="96" spans="1:22">
      <c r="A96" s="5" t="s">
        <v>3705</v>
      </c>
      <c r="B96" s="32" t="s">
        <v>64</v>
      </c>
      <c r="C96" s="32" t="s">
        <v>3706</v>
      </c>
      <c r="D96" s="5" t="s">
        <v>4052</v>
      </c>
      <c r="E96" s="48">
        <v>0</v>
      </c>
      <c r="G96" s="7">
        <v>44917</v>
      </c>
      <c r="J96" s="48">
        <v>0</v>
      </c>
      <c r="K96" s="48">
        <v>0</v>
      </c>
      <c r="L96" s="7" t="s">
        <v>3811</v>
      </c>
      <c r="M96" s="7" t="s">
        <v>3811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5617</v>
      </c>
    </row>
    <row r="97" spans="1:22">
      <c r="A97" s="5" t="s">
        <v>3705</v>
      </c>
      <c r="B97" s="32" t="s">
        <v>64</v>
      </c>
      <c r="C97" s="32" t="s">
        <v>3706</v>
      </c>
      <c r="D97" s="5" t="s">
        <v>4052</v>
      </c>
      <c r="E97" s="48">
        <v>0</v>
      </c>
      <c r="G97" s="7">
        <v>44917</v>
      </c>
      <c r="J97" s="48">
        <v>0</v>
      </c>
      <c r="K97" s="48">
        <v>0</v>
      </c>
      <c r="L97" s="7" t="s">
        <v>3811</v>
      </c>
      <c r="M97" s="7" t="s">
        <v>3811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5617</v>
      </c>
    </row>
    <row r="98" spans="1:22">
      <c r="A98" s="5" t="s">
        <v>3705</v>
      </c>
      <c r="B98" s="32" t="s">
        <v>64</v>
      </c>
      <c r="C98" s="32" t="s">
        <v>3706</v>
      </c>
      <c r="D98" s="5" t="s">
        <v>4049</v>
      </c>
      <c r="E98" s="48">
        <v>8105</v>
      </c>
      <c r="G98" s="7" t="s">
        <v>3811</v>
      </c>
      <c r="H98" s="32" t="s">
        <v>3704</v>
      </c>
      <c r="J98" s="48">
        <v>8105</v>
      </c>
      <c r="K98" s="48">
        <v>0</v>
      </c>
      <c r="L98" s="7" t="s">
        <v>3811</v>
      </c>
      <c r="M98" s="7" t="s">
        <v>3811</v>
      </c>
      <c r="N98" s="7">
        <v>44642</v>
      </c>
      <c r="O98" s="7" t="s">
        <v>3811</v>
      </c>
      <c r="P98" s="48">
        <v>84</v>
      </c>
      <c r="Q98" s="48">
        <v>49</v>
      </c>
      <c r="R98" s="48">
        <v>14</v>
      </c>
      <c r="S98" s="48">
        <v>0</v>
      </c>
      <c r="T98" s="5" t="s">
        <v>5615</v>
      </c>
    </row>
    <row r="99" spans="1:22">
      <c r="A99" s="5" t="s">
        <v>3705</v>
      </c>
      <c r="B99" s="32" t="s">
        <v>65</v>
      </c>
      <c r="C99" s="32" t="s">
        <v>3707</v>
      </c>
      <c r="D99" s="5" t="s">
        <v>4052</v>
      </c>
      <c r="E99" s="48">
        <v>0</v>
      </c>
      <c r="G99" s="7">
        <v>44917</v>
      </c>
      <c r="J99" s="48">
        <v>0</v>
      </c>
      <c r="K99" s="48">
        <v>0</v>
      </c>
      <c r="L99" s="7" t="s">
        <v>3811</v>
      </c>
      <c r="M99" s="7" t="s">
        <v>3811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5617</v>
      </c>
    </row>
    <row r="100" spans="1:22">
      <c r="A100" s="5" t="s">
        <v>3705</v>
      </c>
      <c r="B100" s="32" t="s">
        <v>65</v>
      </c>
      <c r="C100" s="32" t="s">
        <v>3707</v>
      </c>
      <c r="D100" s="5" t="s">
        <v>4049</v>
      </c>
      <c r="E100" s="48">
        <v>35887</v>
      </c>
      <c r="G100" s="7" t="s">
        <v>3811</v>
      </c>
      <c r="H100" s="32" t="s">
        <v>3704</v>
      </c>
      <c r="J100" s="48">
        <v>35887</v>
      </c>
      <c r="K100" s="48">
        <v>0</v>
      </c>
      <c r="L100" s="7" t="s">
        <v>3811</v>
      </c>
      <c r="M100" s="7" t="s">
        <v>3811</v>
      </c>
      <c r="N100" s="7">
        <v>44642</v>
      </c>
      <c r="O100" s="7" t="s">
        <v>3811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5615</v>
      </c>
    </row>
    <row r="101" spans="1:22">
      <c r="A101" s="5" t="s">
        <v>3705</v>
      </c>
      <c r="B101" s="32" t="s">
        <v>74</v>
      </c>
      <c r="C101" s="32" t="s">
        <v>3710</v>
      </c>
      <c r="D101" s="5" t="s">
        <v>4061</v>
      </c>
      <c r="E101" s="48">
        <v>10662</v>
      </c>
      <c r="G101" s="7" t="s">
        <v>3811</v>
      </c>
      <c r="H101" s="32" t="s">
        <v>3704</v>
      </c>
      <c r="J101" s="48">
        <v>10662</v>
      </c>
      <c r="K101" s="48">
        <v>0</v>
      </c>
      <c r="L101" s="7" t="s">
        <v>3811</v>
      </c>
      <c r="M101" s="7" t="s">
        <v>3811</v>
      </c>
      <c r="N101" s="7">
        <v>44658</v>
      </c>
      <c r="O101" s="7" t="s">
        <v>3811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5615</v>
      </c>
    </row>
    <row r="102" spans="1:22">
      <c r="A102" s="5" t="s">
        <v>3705</v>
      </c>
      <c r="B102" s="32" t="s">
        <v>74</v>
      </c>
      <c r="C102" s="32" t="s">
        <v>3710</v>
      </c>
      <c r="D102" s="5" t="s">
        <v>4052</v>
      </c>
      <c r="E102" s="48">
        <v>24277</v>
      </c>
      <c r="G102" s="7" t="s">
        <v>3811</v>
      </c>
      <c r="H102" s="32" t="s">
        <v>3704</v>
      </c>
      <c r="J102" s="48">
        <v>24277</v>
      </c>
      <c r="K102" s="48">
        <v>0</v>
      </c>
      <c r="L102" s="7" t="s">
        <v>3811</v>
      </c>
      <c r="M102" s="7" t="s">
        <v>3811</v>
      </c>
      <c r="N102" s="7">
        <v>44778</v>
      </c>
      <c r="O102" s="7" t="s">
        <v>3811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5615</v>
      </c>
      <c r="V102" s="32" t="s">
        <v>7667</v>
      </c>
    </row>
    <row r="103" spans="1:22">
      <c r="A103" s="5" t="s">
        <v>3705</v>
      </c>
      <c r="B103" s="32" t="s">
        <v>75</v>
      </c>
      <c r="C103" s="32" t="s">
        <v>3711</v>
      </c>
      <c r="D103" s="5" t="s">
        <v>4061</v>
      </c>
      <c r="E103" s="48">
        <v>600</v>
      </c>
      <c r="G103" s="7" t="s">
        <v>3811</v>
      </c>
      <c r="H103" s="32" t="s">
        <v>3704</v>
      </c>
      <c r="J103" s="48">
        <v>600</v>
      </c>
      <c r="K103" s="48">
        <v>0</v>
      </c>
      <c r="L103" s="7" t="s">
        <v>3811</v>
      </c>
      <c r="M103" s="7" t="s">
        <v>3811</v>
      </c>
      <c r="N103" s="7">
        <v>44658</v>
      </c>
      <c r="O103" s="7" t="s">
        <v>3811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5615</v>
      </c>
    </row>
    <row r="104" spans="1:22">
      <c r="A104" s="5" t="s">
        <v>3705</v>
      </c>
      <c r="B104" s="32" t="s">
        <v>75</v>
      </c>
      <c r="C104" s="32" t="s">
        <v>3711</v>
      </c>
      <c r="D104" s="5" t="s">
        <v>4052</v>
      </c>
      <c r="E104" s="48">
        <v>8719</v>
      </c>
      <c r="G104" s="7" t="s">
        <v>3811</v>
      </c>
      <c r="H104" s="32" t="s">
        <v>3704</v>
      </c>
      <c r="J104" s="48">
        <v>8719</v>
      </c>
      <c r="K104" s="48">
        <v>0</v>
      </c>
      <c r="L104" s="7" t="s">
        <v>3811</v>
      </c>
      <c r="M104" s="7" t="s">
        <v>3811</v>
      </c>
      <c r="N104" s="7">
        <v>44778</v>
      </c>
      <c r="O104" s="7" t="s">
        <v>3811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5615</v>
      </c>
    </row>
    <row r="105" spans="1:22">
      <c r="A105" s="5" t="s">
        <v>3705</v>
      </c>
      <c r="B105" s="32" t="s">
        <v>2261</v>
      </c>
      <c r="C105" s="32" t="s">
        <v>3708</v>
      </c>
      <c r="D105" s="5" t="s">
        <v>4381</v>
      </c>
      <c r="E105" s="48">
        <v>5462</v>
      </c>
      <c r="G105" s="7" t="s">
        <v>3811</v>
      </c>
      <c r="H105" s="32" t="s">
        <v>3704</v>
      </c>
      <c r="J105" s="48">
        <v>5462</v>
      </c>
      <c r="K105" s="48">
        <v>0</v>
      </c>
      <c r="L105" s="7" t="s">
        <v>3811</v>
      </c>
      <c r="M105" s="7" t="s">
        <v>3811</v>
      </c>
      <c r="N105" s="7">
        <v>44700</v>
      </c>
      <c r="O105" s="7" t="s">
        <v>3811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5615</v>
      </c>
    </row>
    <row r="106" spans="1:22">
      <c r="A106" s="5" t="s">
        <v>3715</v>
      </c>
      <c r="B106" s="32" t="s">
        <v>1194</v>
      </c>
      <c r="C106" s="32" t="s">
        <v>1193</v>
      </c>
      <c r="D106" s="5" t="s">
        <v>4233</v>
      </c>
      <c r="E106" s="48">
        <v>3168</v>
      </c>
      <c r="G106" s="7">
        <v>44859</v>
      </c>
      <c r="H106" s="32" t="s">
        <v>3704</v>
      </c>
      <c r="J106" s="48">
        <v>3168</v>
      </c>
      <c r="K106" s="48">
        <v>0</v>
      </c>
      <c r="L106" s="7" t="s">
        <v>3811</v>
      </c>
      <c r="M106" s="7">
        <v>45141</v>
      </c>
      <c r="N106" s="7">
        <v>44788</v>
      </c>
      <c r="O106" s="7" t="s">
        <v>3811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5615</v>
      </c>
      <c r="V106" s="32" t="s">
        <v>3714</v>
      </c>
    </row>
    <row r="107" spans="1:22">
      <c r="A107" s="5" t="s">
        <v>3715</v>
      </c>
      <c r="B107" s="32" t="s">
        <v>1590</v>
      </c>
      <c r="C107" s="32" t="s">
        <v>1591</v>
      </c>
      <c r="D107" s="5" t="s">
        <v>4276</v>
      </c>
      <c r="E107" s="48">
        <v>2090</v>
      </c>
      <c r="G107" s="7">
        <v>44830</v>
      </c>
      <c r="H107" s="32" t="s">
        <v>3704</v>
      </c>
      <c r="J107" s="48">
        <v>2090</v>
      </c>
      <c r="K107" s="48">
        <v>0</v>
      </c>
      <c r="L107" s="7" t="s">
        <v>3811</v>
      </c>
      <c r="M107" s="7">
        <v>45141</v>
      </c>
      <c r="N107" s="7">
        <v>44750</v>
      </c>
      <c r="O107" s="7" t="s">
        <v>3811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5615</v>
      </c>
      <c r="V107" s="32" t="s">
        <v>3714</v>
      </c>
    </row>
    <row r="108" spans="1:22">
      <c r="A108" s="5" t="s">
        <v>3715</v>
      </c>
      <c r="B108" s="32" t="s">
        <v>1590</v>
      </c>
      <c r="C108" s="32" t="s">
        <v>1591</v>
      </c>
      <c r="D108" s="5" t="s">
        <v>7630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3811</v>
      </c>
      <c r="M108" s="7" t="s">
        <v>3811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5616</v>
      </c>
      <c r="V108" s="32" t="s">
        <v>3714</v>
      </c>
    </row>
    <row r="109" spans="1:22">
      <c r="A109" s="5" t="s">
        <v>3715</v>
      </c>
      <c r="B109" s="32" t="s">
        <v>1592</v>
      </c>
      <c r="C109" s="32" t="s">
        <v>1591</v>
      </c>
      <c r="D109" s="5" t="s">
        <v>4276</v>
      </c>
      <c r="E109" s="48">
        <v>2235</v>
      </c>
      <c r="G109" s="7">
        <v>44830</v>
      </c>
      <c r="H109" s="32" t="s">
        <v>3704</v>
      </c>
      <c r="J109" s="48">
        <v>2235</v>
      </c>
      <c r="K109" s="48">
        <v>0</v>
      </c>
      <c r="L109" s="7" t="s">
        <v>3811</v>
      </c>
      <c r="M109" s="7">
        <v>45141</v>
      </c>
      <c r="N109" s="7">
        <v>44750</v>
      </c>
      <c r="O109" s="7" t="s">
        <v>3811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5615</v>
      </c>
      <c r="V109" s="32" t="s">
        <v>3714</v>
      </c>
    </row>
    <row r="110" spans="1:22">
      <c r="A110" s="5" t="s">
        <v>3715</v>
      </c>
      <c r="B110" s="32" t="s">
        <v>1592</v>
      </c>
      <c r="C110" s="32" t="s">
        <v>1591</v>
      </c>
      <c r="D110" s="5" t="s">
        <v>7630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3811</v>
      </c>
      <c r="M110" s="7" t="s">
        <v>3811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5616</v>
      </c>
      <c r="V110" s="32" t="s">
        <v>3714</v>
      </c>
    </row>
    <row r="111" spans="1:22">
      <c r="A111" s="5" t="s">
        <v>3715</v>
      </c>
      <c r="B111" s="32" t="s">
        <v>1600</v>
      </c>
      <c r="C111" s="32" t="s">
        <v>1599</v>
      </c>
      <c r="D111" s="5" t="s">
        <v>4279</v>
      </c>
      <c r="E111" s="48">
        <v>6380</v>
      </c>
      <c r="G111" s="7">
        <v>44830</v>
      </c>
      <c r="H111" s="32" t="s">
        <v>3704</v>
      </c>
      <c r="J111" s="48">
        <v>6380</v>
      </c>
      <c r="K111" s="48">
        <v>0</v>
      </c>
      <c r="L111" s="7" t="s">
        <v>3811</v>
      </c>
      <c r="M111" s="7">
        <v>45141</v>
      </c>
      <c r="N111" s="7">
        <v>44771</v>
      </c>
      <c r="O111" s="7" t="s">
        <v>3811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5615</v>
      </c>
      <c r="V111" s="32" t="s">
        <v>3714</v>
      </c>
    </row>
    <row r="112" spans="1:22">
      <c r="A112" s="5" t="s">
        <v>3715</v>
      </c>
      <c r="B112" s="32" t="s">
        <v>1735</v>
      </c>
      <c r="C112" s="32" t="s">
        <v>1736</v>
      </c>
      <c r="D112" s="5" t="s">
        <v>5314</v>
      </c>
      <c r="E112" s="48">
        <v>0</v>
      </c>
      <c r="G112" s="7">
        <v>44895</v>
      </c>
      <c r="H112" s="32" t="s">
        <v>3704</v>
      </c>
      <c r="J112" s="48">
        <v>0</v>
      </c>
      <c r="K112" s="48">
        <v>4039</v>
      </c>
      <c r="L112" s="7">
        <v>44950</v>
      </c>
      <c r="M112" s="7" t="s">
        <v>3811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5615</v>
      </c>
      <c r="V112" s="32" t="s">
        <v>7703</v>
      </c>
    </row>
    <row r="113" spans="1:22">
      <c r="A113" s="5" t="s">
        <v>3715</v>
      </c>
      <c r="B113" s="32" t="s">
        <v>1737</v>
      </c>
      <c r="C113" s="32" t="s">
        <v>1736</v>
      </c>
      <c r="D113" s="5" t="s">
        <v>4299</v>
      </c>
      <c r="E113" s="48">
        <v>1610</v>
      </c>
      <c r="G113" s="7">
        <v>44818</v>
      </c>
      <c r="H113" s="32" t="s">
        <v>3704</v>
      </c>
      <c r="J113" s="48">
        <v>1610</v>
      </c>
      <c r="K113" s="48">
        <v>0</v>
      </c>
      <c r="L113" s="7" t="s">
        <v>3811</v>
      </c>
      <c r="M113" s="7">
        <v>44993</v>
      </c>
      <c r="N113" s="7">
        <v>44736</v>
      </c>
      <c r="O113" s="7" t="s">
        <v>3811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5615</v>
      </c>
    </row>
    <row r="114" spans="1:22">
      <c r="A114" s="5" t="s">
        <v>3715</v>
      </c>
      <c r="B114" s="32" t="s">
        <v>1848</v>
      </c>
      <c r="C114" s="32" t="s">
        <v>1847</v>
      </c>
      <c r="D114" s="5" t="s">
        <v>4235</v>
      </c>
      <c r="E114" s="48">
        <v>2136</v>
      </c>
      <c r="G114" s="7">
        <v>44803</v>
      </c>
      <c r="H114" s="32" t="s">
        <v>3704</v>
      </c>
      <c r="J114" s="48">
        <v>2136</v>
      </c>
      <c r="K114" s="48">
        <v>0</v>
      </c>
      <c r="L114" s="7" t="s">
        <v>3811</v>
      </c>
      <c r="M114" s="7">
        <v>44939</v>
      </c>
      <c r="N114" s="7">
        <v>44718</v>
      </c>
      <c r="O114" s="7" t="s">
        <v>3811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5615</v>
      </c>
      <c r="V114" s="32" t="s">
        <v>5637</v>
      </c>
    </row>
    <row r="115" spans="1:22">
      <c r="A115" s="5" t="s">
        <v>3715</v>
      </c>
      <c r="B115" s="32" t="s">
        <v>1848</v>
      </c>
      <c r="C115" s="32" t="s">
        <v>1847</v>
      </c>
      <c r="D115" s="5" t="s">
        <v>4279</v>
      </c>
      <c r="E115" s="48">
        <v>3589</v>
      </c>
      <c r="G115" s="7">
        <v>44846</v>
      </c>
      <c r="H115" s="32" t="s">
        <v>3704</v>
      </c>
      <c r="J115" s="48">
        <v>3589</v>
      </c>
      <c r="K115" s="48">
        <v>0</v>
      </c>
      <c r="L115" s="7" t="s">
        <v>3811</v>
      </c>
      <c r="M115" s="7">
        <v>45141</v>
      </c>
      <c r="N115" s="7">
        <v>44771</v>
      </c>
      <c r="O115" s="7" t="s">
        <v>3811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5615</v>
      </c>
      <c r="V115" s="32" t="s">
        <v>3714</v>
      </c>
    </row>
    <row r="116" spans="1:22">
      <c r="A116" s="5" t="s">
        <v>3715</v>
      </c>
      <c r="B116" s="32" t="s">
        <v>2020</v>
      </c>
      <c r="C116" s="32" t="s">
        <v>2019</v>
      </c>
      <c r="D116" s="5" t="s">
        <v>4235</v>
      </c>
      <c r="E116" s="48">
        <v>1440</v>
      </c>
      <c r="G116" s="7">
        <v>44792</v>
      </c>
      <c r="H116" s="32" t="s">
        <v>3704</v>
      </c>
      <c r="J116" s="48">
        <v>1440</v>
      </c>
      <c r="K116" s="48">
        <v>0</v>
      </c>
      <c r="L116" s="7" t="s">
        <v>3811</v>
      </c>
      <c r="M116" s="7">
        <v>44939</v>
      </c>
      <c r="N116" s="7">
        <v>44718</v>
      </c>
      <c r="O116" s="7" t="s">
        <v>3811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5615</v>
      </c>
      <c r="V116" s="32" t="s">
        <v>3714</v>
      </c>
    </row>
    <row r="117" spans="1:22">
      <c r="A117" s="5" t="s">
        <v>3715</v>
      </c>
      <c r="B117" s="32" t="s">
        <v>2020</v>
      </c>
      <c r="C117" s="32" t="s">
        <v>2019</v>
      </c>
      <c r="D117" s="5" t="s">
        <v>4299</v>
      </c>
      <c r="E117" s="48">
        <v>2273</v>
      </c>
      <c r="G117" s="7">
        <v>44806</v>
      </c>
      <c r="H117" s="32" t="s">
        <v>3704</v>
      </c>
      <c r="J117" s="48">
        <v>2273</v>
      </c>
      <c r="K117" s="48">
        <v>0</v>
      </c>
      <c r="L117" s="7" t="s">
        <v>3811</v>
      </c>
      <c r="M117" s="7">
        <v>45141</v>
      </c>
      <c r="N117" s="7">
        <v>44736</v>
      </c>
      <c r="O117" s="7" t="s">
        <v>3811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5615</v>
      </c>
      <c r="V117" s="32" t="s">
        <v>3714</v>
      </c>
    </row>
    <row r="118" spans="1:22">
      <c r="A118" s="5" t="s">
        <v>3715</v>
      </c>
      <c r="B118" s="32" t="s">
        <v>2324</v>
      </c>
      <c r="C118" s="32" t="s">
        <v>3716</v>
      </c>
      <c r="D118" s="5" t="s">
        <v>4235</v>
      </c>
      <c r="E118" s="48">
        <v>1759</v>
      </c>
      <c r="G118" s="7">
        <v>44848</v>
      </c>
      <c r="H118" s="32" t="s">
        <v>3704</v>
      </c>
      <c r="J118" s="48">
        <v>1759</v>
      </c>
      <c r="K118" s="48">
        <v>0</v>
      </c>
      <c r="L118" s="7" t="s">
        <v>3811</v>
      </c>
      <c r="M118" s="7">
        <v>45141</v>
      </c>
      <c r="N118" s="7">
        <v>44718</v>
      </c>
      <c r="O118" s="7" t="s">
        <v>3811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5615</v>
      </c>
      <c r="V118" s="32" t="s">
        <v>3714</v>
      </c>
    </row>
    <row r="119" spans="1:22">
      <c r="A119" s="5" t="s">
        <v>3715</v>
      </c>
      <c r="B119" s="32" t="s">
        <v>3151</v>
      </c>
      <c r="C119" s="32" t="s">
        <v>3152</v>
      </c>
      <c r="D119" s="5" t="s">
        <v>4492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3811</v>
      </c>
      <c r="M119" s="7" t="s">
        <v>3811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5616</v>
      </c>
      <c r="V119" s="32" t="s">
        <v>6150</v>
      </c>
    </row>
    <row r="120" spans="1:22">
      <c r="A120" s="5" t="s">
        <v>3715</v>
      </c>
      <c r="B120" s="32" t="s">
        <v>3151</v>
      </c>
      <c r="C120" s="32" t="s">
        <v>3152</v>
      </c>
      <c r="D120" s="5" t="s">
        <v>7717</v>
      </c>
      <c r="E120" s="48">
        <v>0</v>
      </c>
      <c r="G120" s="7" t="s">
        <v>3811</v>
      </c>
      <c r="J120" s="48">
        <v>0</v>
      </c>
      <c r="K120" s="48">
        <v>0</v>
      </c>
      <c r="L120" s="7" t="s">
        <v>3811</v>
      </c>
      <c r="M120" s="7" t="s">
        <v>3811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5616</v>
      </c>
    </row>
    <row r="121" spans="1:22">
      <c r="A121" s="5" t="s">
        <v>3715</v>
      </c>
      <c r="B121" s="32" t="s">
        <v>3153</v>
      </c>
      <c r="C121" s="32" t="s">
        <v>3152</v>
      </c>
      <c r="D121" s="5" t="s">
        <v>4492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3811</v>
      </c>
      <c r="M121" s="7" t="s">
        <v>3811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5616</v>
      </c>
      <c r="V121" s="32" t="s">
        <v>6150</v>
      </c>
    </row>
    <row r="122" spans="1:22">
      <c r="A122" s="5" t="s">
        <v>3715</v>
      </c>
      <c r="B122" s="32" t="s">
        <v>3153</v>
      </c>
      <c r="C122" s="32" t="s">
        <v>3152</v>
      </c>
      <c r="D122" s="5" t="s">
        <v>7717</v>
      </c>
      <c r="E122" s="48">
        <v>0</v>
      </c>
      <c r="G122" s="7" t="s">
        <v>3811</v>
      </c>
      <c r="J122" s="48">
        <v>0</v>
      </c>
      <c r="K122" s="48">
        <v>0</v>
      </c>
      <c r="L122" s="7" t="s">
        <v>3811</v>
      </c>
      <c r="M122" s="7" t="s">
        <v>3811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5616</v>
      </c>
    </row>
    <row r="123" spans="1:22">
      <c r="A123" s="5" t="s">
        <v>894</v>
      </c>
      <c r="B123" s="32" t="s">
        <v>301</v>
      </c>
      <c r="C123" s="32" t="s">
        <v>302</v>
      </c>
      <c r="D123" s="5" t="s">
        <v>4094</v>
      </c>
      <c r="E123" s="48">
        <v>3075</v>
      </c>
      <c r="G123" s="7">
        <v>44840</v>
      </c>
      <c r="H123" s="32" t="s">
        <v>3670</v>
      </c>
      <c r="J123" s="48">
        <v>3075</v>
      </c>
      <c r="K123" s="48">
        <v>0</v>
      </c>
      <c r="L123" s="7" t="s">
        <v>3811</v>
      </c>
      <c r="M123" s="7">
        <v>45019</v>
      </c>
      <c r="N123" s="7">
        <v>44750</v>
      </c>
      <c r="O123" s="7" t="s">
        <v>3811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5615</v>
      </c>
      <c r="V123" s="32" t="s">
        <v>3718</v>
      </c>
    </row>
    <row r="124" spans="1:22">
      <c r="A124" s="5" t="s">
        <v>894</v>
      </c>
      <c r="B124" s="32" t="s">
        <v>301</v>
      </c>
      <c r="C124" s="32" t="s">
        <v>302</v>
      </c>
      <c r="D124" s="5" t="s">
        <v>5937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3811</v>
      </c>
      <c r="M124" s="7" t="s">
        <v>3811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5616</v>
      </c>
      <c r="V124" s="32" t="s">
        <v>5936</v>
      </c>
    </row>
    <row r="125" spans="1:22">
      <c r="A125" s="5" t="s">
        <v>894</v>
      </c>
      <c r="B125" s="32" t="s">
        <v>303</v>
      </c>
      <c r="C125" s="32" t="s">
        <v>302</v>
      </c>
      <c r="D125" s="5" t="s">
        <v>4094</v>
      </c>
      <c r="E125" s="48">
        <v>1311</v>
      </c>
      <c r="G125" s="7">
        <v>44840</v>
      </c>
      <c r="H125" s="32" t="s">
        <v>3670</v>
      </c>
      <c r="J125" s="48">
        <v>1311</v>
      </c>
      <c r="K125" s="48">
        <v>0</v>
      </c>
      <c r="L125" s="7" t="s">
        <v>3811</v>
      </c>
      <c r="M125" s="7">
        <v>45019</v>
      </c>
      <c r="N125" s="7">
        <v>44750</v>
      </c>
      <c r="O125" s="7" t="s">
        <v>3811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5615</v>
      </c>
      <c r="V125" s="32" t="s">
        <v>5564</v>
      </c>
    </row>
    <row r="126" spans="1:22">
      <c r="A126" s="5" t="s">
        <v>894</v>
      </c>
      <c r="B126" s="32" t="s">
        <v>303</v>
      </c>
      <c r="C126" s="32" t="s">
        <v>302</v>
      </c>
      <c r="D126" s="5" t="s">
        <v>5937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3811</v>
      </c>
      <c r="M126" s="7" t="s">
        <v>3811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5616</v>
      </c>
      <c r="V126" s="32" t="s">
        <v>5939</v>
      </c>
    </row>
    <row r="127" spans="1:22">
      <c r="A127" s="5" t="s">
        <v>894</v>
      </c>
      <c r="B127" s="32" t="s">
        <v>304</v>
      </c>
      <c r="C127" s="32" t="s">
        <v>305</v>
      </c>
      <c r="D127" s="5" t="s">
        <v>4097</v>
      </c>
      <c r="E127" s="48">
        <v>372</v>
      </c>
      <c r="G127" s="7">
        <v>43067</v>
      </c>
      <c r="H127" s="32" t="s">
        <v>3670</v>
      </c>
      <c r="I127" s="48">
        <v>372</v>
      </c>
      <c r="J127" s="48">
        <v>0</v>
      </c>
      <c r="K127" s="48">
        <v>0</v>
      </c>
      <c r="L127" s="7" t="s">
        <v>3811</v>
      </c>
      <c r="M127" s="7">
        <v>2958465</v>
      </c>
      <c r="N127" s="7" t="s">
        <v>4099</v>
      </c>
      <c r="O127" s="7" t="s">
        <v>3811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5615</v>
      </c>
      <c r="V127" s="32" t="s">
        <v>3719</v>
      </c>
    </row>
    <row r="128" spans="1:22">
      <c r="A128" s="5" t="s">
        <v>894</v>
      </c>
      <c r="B128" s="32" t="s">
        <v>308</v>
      </c>
      <c r="C128" s="32" t="s">
        <v>309</v>
      </c>
      <c r="D128" s="5" t="s">
        <v>4102</v>
      </c>
      <c r="E128" s="48">
        <v>4166</v>
      </c>
      <c r="G128" s="7">
        <v>44763</v>
      </c>
      <c r="H128" s="32" t="s">
        <v>3670</v>
      </c>
      <c r="J128" s="48">
        <v>4166</v>
      </c>
      <c r="K128" s="48">
        <v>0</v>
      </c>
      <c r="L128" s="7" t="s">
        <v>3811</v>
      </c>
      <c r="M128" s="7">
        <v>44944</v>
      </c>
      <c r="N128" s="7">
        <v>44713</v>
      </c>
      <c r="O128" s="7" t="s">
        <v>3811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5615</v>
      </c>
      <c r="V128" s="32" t="s">
        <v>3720</v>
      </c>
    </row>
    <row r="129" spans="1:22">
      <c r="A129" s="5" t="s">
        <v>894</v>
      </c>
      <c r="B129" s="32" t="s">
        <v>308</v>
      </c>
      <c r="C129" s="32" t="s">
        <v>309</v>
      </c>
      <c r="D129" s="5" t="s">
        <v>4100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3811</v>
      </c>
      <c r="M129" s="7" t="s">
        <v>3811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5616</v>
      </c>
      <c r="V129" s="32" t="s">
        <v>3722</v>
      </c>
    </row>
    <row r="130" spans="1:22">
      <c r="A130" s="5" t="s">
        <v>894</v>
      </c>
      <c r="B130" s="32" t="s">
        <v>310</v>
      </c>
      <c r="C130" s="32" t="s">
        <v>309</v>
      </c>
      <c r="D130" s="5" t="s">
        <v>4102</v>
      </c>
      <c r="E130" s="48">
        <v>1971</v>
      </c>
      <c r="G130" s="7">
        <v>44763</v>
      </c>
      <c r="H130" s="32" t="s">
        <v>3670</v>
      </c>
      <c r="J130" s="48">
        <v>1971</v>
      </c>
      <c r="K130" s="48">
        <v>0</v>
      </c>
      <c r="L130" s="7" t="s">
        <v>3811</v>
      </c>
      <c r="M130" s="7">
        <v>44944</v>
      </c>
      <c r="N130" s="7">
        <v>44713</v>
      </c>
      <c r="O130" s="7" t="s">
        <v>3811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5615</v>
      </c>
      <c r="V130" s="32" t="s">
        <v>3721</v>
      </c>
    </row>
    <row r="131" spans="1:22">
      <c r="A131" s="5" t="s">
        <v>894</v>
      </c>
      <c r="B131" s="32" t="s">
        <v>310</v>
      </c>
      <c r="C131" s="32" t="s">
        <v>309</v>
      </c>
      <c r="D131" s="5" t="s">
        <v>4100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3811</v>
      </c>
      <c r="M131" s="7" t="s">
        <v>3811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5616</v>
      </c>
      <c r="V131" s="32" t="s">
        <v>3723</v>
      </c>
    </row>
    <row r="132" spans="1:22">
      <c r="A132" s="5" t="s">
        <v>894</v>
      </c>
      <c r="B132" s="32" t="s">
        <v>332</v>
      </c>
      <c r="C132" s="32" t="s">
        <v>331</v>
      </c>
      <c r="D132" s="5" t="s">
        <v>6044</v>
      </c>
      <c r="E132" s="48">
        <v>584</v>
      </c>
      <c r="G132" s="7">
        <v>44872</v>
      </c>
      <c r="H132" s="32" t="s">
        <v>3670</v>
      </c>
      <c r="J132" s="48">
        <v>584</v>
      </c>
      <c r="K132" s="48">
        <v>0</v>
      </c>
      <c r="L132" s="7" t="s">
        <v>3811</v>
      </c>
      <c r="M132" s="7">
        <v>45052</v>
      </c>
      <c r="N132" s="7">
        <v>44869</v>
      </c>
      <c r="O132" s="7" t="s">
        <v>3811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5615</v>
      </c>
      <c r="V132" s="32" t="s">
        <v>6043</v>
      </c>
    </row>
    <row r="133" spans="1:22">
      <c r="A133" s="5" t="s">
        <v>894</v>
      </c>
      <c r="B133" s="32" t="s">
        <v>332</v>
      </c>
      <c r="C133" s="32" t="s">
        <v>331</v>
      </c>
      <c r="D133" s="5" t="s">
        <v>6044</v>
      </c>
      <c r="E133" s="48">
        <v>584</v>
      </c>
      <c r="G133" s="7">
        <v>44872</v>
      </c>
      <c r="H133" s="32" t="s">
        <v>3670</v>
      </c>
      <c r="J133" s="48">
        <v>584</v>
      </c>
      <c r="K133" s="48">
        <v>0</v>
      </c>
      <c r="L133" s="7" t="s">
        <v>3811</v>
      </c>
      <c r="M133" s="7">
        <v>45052</v>
      </c>
      <c r="N133" s="7">
        <v>44869</v>
      </c>
      <c r="O133" s="7" t="s">
        <v>3811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5615</v>
      </c>
      <c r="V133" s="32" t="s">
        <v>6043</v>
      </c>
    </row>
    <row r="134" spans="1:22">
      <c r="A134" s="5" t="s">
        <v>894</v>
      </c>
      <c r="B134" s="32" t="s">
        <v>344</v>
      </c>
      <c r="C134" s="32" t="s">
        <v>345</v>
      </c>
      <c r="D134" s="5" t="s">
        <v>4111</v>
      </c>
      <c r="E134" s="48">
        <v>769</v>
      </c>
      <c r="G134" s="7">
        <v>44791</v>
      </c>
      <c r="H134" s="32" t="s">
        <v>3670</v>
      </c>
      <c r="J134" s="48">
        <v>769</v>
      </c>
      <c r="K134" s="48">
        <v>0</v>
      </c>
      <c r="L134" s="7" t="s">
        <v>3811</v>
      </c>
      <c r="M134" s="7">
        <v>44975</v>
      </c>
      <c r="N134" s="7">
        <v>44664</v>
      </c>
      <c r="O134" s="7" t="s">
        <v>3811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5615</v>
      </c>
      <c r="V134" s="32" t="s">
        <v>3724</v>
      </c>
    </row>
    <row r="135" spans="1:22">
      <c r="A135" s="5" t="s">
        <v>894</v>
      </c>
      <c r="B135" s="32" t="s">
        <v>344</v>
      </c>
      <c r="C135" s="32" t="s">
        <v>345</v>
      </c>
      <c r="D135" s="5" t="s">
        <v>4109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3811</v>
      </c>
      <c r="M135" s="7" t="s">
        <v>3811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5616</v>
      </c>
      <c r="V135" s="32" t="s">
        <v>3727</v>
      </c>
    </row>
    <row r="136" spans="1:22">
      <c r="A136" s="5" t="s">
        <v>894</v>
      </c>
      <c r="B136" s="32" t="s">
        <v>346</v>
      </c>
      <c r="C136" s="32" t="s">
        <v>345</v>
      </c>
      <c r="D136" s="5" t="s">
        <v>4111</v>
      </c>
      <c r="E136" s="48">
        <v>2866</v>
      </c>
      <c r="G136" s="7">
        <v>44791</v>
      </c>
      <c r="H136" s="32" t="s">
        <v>3670</v>
      </c>
      <c r="J136" s="48">
        <v>2866</v>
      </c>
      <c r="K136" s="48">
        <v>0</v>
      </c>
      <c r="L136" s="7" t="s">
        <v>3811</v>
      </c>
      <c r="M136" s="7">
        <v>44975</v>
      </c>
      <c r="N136" s="7">
        <v>44664</v>
      </c>
      <c r="O136" s="7" t="s">
        <v>3811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5615</v>
      </c>
      <c r="V136" s="32" t="s">
        <v>3725</v>
      </c>
    </row>
    <row r="137" spans="1:22">
      <c r="A137" s="5" t="s">
        <v>894</v>
      </c>
      <c r="B137" s="32" t="s">
        <v>346</v>
      </c>
      <c r="C137" s="32" t="s">
        <v>345</v>
      </c>
      <c r="D137" s="5" t="s">
        <v>4109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3811</v>
      </c>
      <c r="M137" s="7" t="s">
        <v>3811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5616</v>
      </c>
      <c r="V137" s="32" t="s">
        <v>3728</v>
      </c>
    </row>
    <row r="138" spans="1:22">
      <c r="A138" s="5" t="s">
        <v>894</v>
      </c>
      <c r="B138" s="32" t="s">
        <v>347</v>
      </c>
      <c r="C138" s="32" t="s">
        <v>345</v>
      </c>
      <c r="D138" s="5" t="s">
        <v>4111</v>
      </c>
      <c r="E138" s="48">
        <v>5289</v>
      </c>
      <c r="G138" s="7">
        <v>44791</v>
      </c>
      <c r="H138" s="32" t="s">
        <v>3670</v>
      </c>
      <c r="J138" s="48">
        <v>5289</v>
      </c>
      <c r="K138" s="48">
        <v>0</v>
      </c>
      <c r="L138" s="7" t="s">
        <v>3811</v>
      </c>
      <c r="M138" s="7">
        <v>44975</v>
      </c>
      <c r="N138" s="7">
        <v>44664</v>
      </c>
      <c r="O138" s="7" t="s">
        <v>3811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5615</v>
      </c>
      <c r="V138" s="32" t="s">
        <v>3726</v>
      </c>
    </row>
    <row r="139" spans="1:22">
      <c r="A139" s="5" t="s">
        <v>894</v>
      </c>
      <c r="B139" s="32" t="s">
        <v>347</v>
      </c>
      <c r="C139" s="32" t="s">
        <v>345</v>
      </c>
      <c r="D139" s="5" t="s">
        <v>4109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3811</v>
      </c>
      <c r="M139" s="7" t="s">
        <v>3811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5616</v>
      </c>
      <c r="V139" s="32" t="s">
        <v>3729</v>
      </c>
    </row>
    <row r="140" spans="1:22">
      <c r="A140" s="5" t="s">
        <v>894</v>
      </c>
      <c r="B140" s="32" t="s">
        <v>366</v>
      </c>
      <c r="C140" s="32" t="s">
        <v>365</v>
      </c>
      <c r="D140" s="5" t="s">
        <v>4120</v>
      </c>
      <c r="E140" s="48">
        <v>1734</v>
      </c>
      <c r="G140" s="7">
        <v>44763</v>
      </c>
      <c r="H140" s="32" t="s">
        <v>3670</v>
      </c>
      <c r="J140" s="48">
        <v>1734</v>
      </c>
      <c r="K140" s="48">
        <v>0</v>
      </c>
      <c r="L140" s="7" t="s">
        <v>3811</v>
      </c>
      <c r="M140" s="7">
        <v>44941</v>
      </c>
      <c r="N140" s="7">
        <v>44734</v>
      </c>
      <c r="O140" s="7" t="s">
        <v>3811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5615</v>
      </c>
      <c r="V140" s="32" t="s">
        <v>3730</v>
      </c>
    </row>
    <row r="141" spans="1:22">
      <c r="A141" s="5" t="s">
        <v>894</v>
      </c>
      <c r="B141" s="32" t="s">
        <v>472</v>
      </c>
      <c r="C141" s="32" t="s">
        <v>3731</v>
      </c>
      <c r="D141" s="5" t="s">
        <v>4134</v>
      </c>
      <c r="E141" s="48">
        <v>602</v>
      </c>
      <c r="G141" s="7">
        <v>44755</v>
      </c>
      <c r="H141" s="32" t="s">
        <v>3670</v>
      </c>
      <c r="J141" s="48">
        <v>602</v>
      </c>
      <c r="K141" s="48">
        <v>0</v>
      </c>
      <c r="L141" s="7" t="s">
        <v>3811</v>
      </c>
      <c r="M141" s="7">
        <v>44935</v>
      </c>
      <c r="N141" s="7">
        <v>44707</v>
      </c>
      <c r="O141" s="7" t="s">
        <v>3811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5615</v>
      </c>
      <c r="V141" s="32" t="s">
        <v>3732</v>
      </c>
    </row>
    <row r="142" spans="1:22">
      <c r="A142" s="5" t="s">
        <v>894</v>
      </c>
      <c r="B142" s="32" t="s">
        <v>547</v>
      </c>
      <c r="C142" s="32" t="s">
        <v>546</v>
      </c>
      <c r="D142" s="5" t="s">
        <v>4140</v>
      </c>
      <c r="E142" s="48">
        <v>1344</v>
      </c>
      <c r="G142" s="7">
        <v>44105</v>
      </c>
      <c r="H142" s="32" t="s">
        <v>3670</v>
      </c>
      <c r="I142" s="48">
        <v>1344</v>
      </c>
      <c r="J142" s="48">
        <v>0</v>
      </c>
      <c r="K142" s="48">
        <v>0</v>
      </c>
      <c r="L142" s="7" t="s">
        <v>3811</v>
      </c>
      <c r="M142" s="7">
        <v>2958465</v>
      </c>
      <c r="N142" s="7" t="s">
        <v>4099</v>
      </c>
      <c r="O142" s="7" t="s">
        <v>3811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5615</v>
      </c>
      <c r="V142" s="32" t="s">
        <v>4139</v>
      </c>
    </row>
    <row r="143" spans="1:22">
      <c r="A143" s="5" t="s">
        <v>894</v>
      </c>
      <c r="B143" s="32" t="s">
        <v>555</v>
      </c>
      <c r="C143" s="32" t="s">
        <v>556</v>
      </c>
      <c r="D143" s="5" t="s">
        <v>4142</v>
      </c>
      <c r="E143" s="48">
        <v>502</v>
      </c>
      <c r="G143" s="7">
        <v>44841</v>
      </c>
      <c r="H143" s="32" t="s">
        <v>3670</v>
      </c>
      <c r="J143" s="48">
        <v>502</v>
      </c>
      <c r="K143" s="48">
        <v>0</v>
      </c>
      <c r="L143" s="7" t="s">
        <v>3811</v>
      </c>
      <c r="M143" s="7">
        <v>45022</v>
      </c>
      <c r="N143" s="7">
        <v>44734</v>
      </c>
      <c r="O143" s="7" t="s">
        <v>3811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5615</v>
      </c>
      <c r="V143" s="32" t="s">
        <v>5627</v>
      </c>
    </row>
    <row r="144" spans="1:22">
      <c r="A144" s="5" t="s">
        <v>894</v>
      </c>
      <c r="B144" s="32" t="s">
        <v>558</v>
      </c>
      <c r="C144" s="32" t="s">
        <v>556</v>
      </c>
      <c r="D144" s="5" t="s">
        <v>4142</v>
      </c>
      <c r="E144" s="48">
        <v>3848</v>
      </c>
      <c r="G144" s="7">
        <v>44841</v>
      </c>
      <c r="H144" s="32" t="s">
        <v>3670</v>
      </c>
      <c r="I144" s="48">
        <v>1680</v>
      </c>
      <c r="J144" s="48">
        <v>2168</v>
      </c>
      <c r="K144" s="48">
        <v>0</v>
      </c>
      <c r="L144" s="7" t="s">
        <v>3811</v>
      </c>
      <c r="M144" s="7">
        <v>45022</v>
      </c>
      <c r="N144" s="7">
        <v>44734</v>
      </c>
      <c r="O144" s="7" t="s">
        <v>3811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5615</v>
      </c>
      <c r="V144" s="32" t="s">
        <v>5628</v>
      </c>
    </row>
    <row r="145" spans="1:22">
      <c r="A145" s="5" t="s">
        <v>894</v>
      </c>
      <c r="B145" s="32" t="s">
        <v>562</v>
      </c>
      <c r="C145" s="32" t="s">
        <v>3733</v>
      </c>
      <c r="D145" s="5" t="s">
        <v>4145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3811</v>
      </c>
      <c r="M145" s="7" t="s">
        <v>3811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5616</v>
      </c>
      <c r="V145" s="32" t="s">
        <v>3734</v>
      </c>
    </row>
    <row r="146" spans="1:22">
      <c r="A146" s="5" t="s">
        <v>894</v>
      </c>
      <c r="B146" s="32" t="s">
        <v>574</v>
      </c>
      <c r="C146" s="32" t="s">
        <v>575</v>
      </c>
      <c r="D146" s="5" t="s">
        <v>4149</v>
      </c>
      <c r="E146" s="48">
        <v>5000</v>
      </c>
      <c r="G146" s="7">
        <v>44867</v>
      </c>
      <c r="H146" s="32" t="s">
        <v>3670</v>
      </c>
      <c r="J146" s="48">
        <v>5000</v>
      </c>
      <c r="K146" s="48">
        <v>0</v>
      </c>
      <c r="L146" s="7" t="s">
        <v>3811</v>
      </c>
      <c r="M146" s="7">
        <v>45047</v>
      </c>
      <c r="N146" s="7">
        <v>44750</v>
      </c>
      <c r="O146" s="7" t="s">
        <v>3811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5615</v>
      </c>
      <c r="V146" s="32" t="s">
        <v>3735</v>
      </c>
    </row>
    <row r="147" spans="1:22">
      <c r="A147" s="5" t="s">
        <v>894</v>
      </c>
      <c r="B147" s="32" t="s">
        <v>576</v>
      </c>
      <c r="C147" s="32" t="s">
        <v>575</v>
      </c>
      <c r="D147" s="5" t="s">
        <v>4149</v>
      </c>
      <c r="E147" s="48">
        <v>3000</v>
      </c>
      <c r="G147" s="7">
        <v>44867</v>
      </c>
      <c r="H147" s="32" t="s">
        <v>3670</v>
      </c>
      <c r="J147" s="48">
        <v>3000</v>
      </c>
      <c r="K147" s="48">
        <v>0</v>
      </c>
      <c r="L147" s="7" t="s">
        <v>3811</v>
      </c>
      <c r="M147" s="7">
        <v>45047</v>
      </c>
      <c r="N147" s="7">
        <v>44750</v>
      </c>
      <c r="O147" s="7" t="s">
        <v>3811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5615</v>
      </c>
      <c r="V147" s="32" t="s">
        <v>3736</v>
      </c>
    </row>
    <row r="148" spans="1:22">
      <c r="A148" s="5" t="s">
        <v>894</v>
      </c>
      <c r="B148" s="32" t="s">
        <v>580</v>
      </c>
      <c r="C148" s="32" t="s">
        <v>581</v>
      </c>
      <c r="D148" s="5" t="s">
        <v>5316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3811</v>
      </c>
      <c r="M148" s="7" t="s">
        <v>3811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5616</v>
      </c>
      <c r="V148" s="32" t="s">
        <v>5315</v>
      </c>
    </row>
    <row r="149" spans="1:22">
      <c r="A149" s="5" t="s">
        <v>894</v>
      </c>
      <c r="B149" s="32" t="s">
        <v>583</v>
      </c>
      <c r="C149" s="32" t="s">
        <v>581</v>
      </c>
      <c r="D149" s="5" t="s">
        <v>4120</v>
      </c>
      <c r="E149" s="48">
        <v>4659</v>
      </c>
      <c r="G149" s="7">
        <v>44805</v>
      </c>
      <c r="H149" s="32" t="s">
        <v>3670</v>
      </c>
      <c r="J149" s="48">
        <v>4659</v>
      </c>
      <c r="K149" s="48">
        <v>0</v>
      </c>
      <c r="L149" s="7" t="s">
        <v>3811</v>
      </c>
      <c r="M149" s="7">
        <v>44982</v>
      </c>
      <c r="N149" s="7">
        <v>44734</v>
      </c>
      <c r="O149" s="7" t="s">
        <v>3811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5615</v>
      </c>
      <c r="V149" s="32" t="s">
        <v>3737</v>
      </c>
    </row>
    <row r="150" spans="1:22">
      <c r="A150" s="5" t="s">
        <v>894</v>
      </c>
      <c r="B150" s="32" t="s">
        <v>583</v>
      </c>
      <c r="C150" s="32" t="s">
        <v>581</v>
      </c>
      <c r="D150" s="5" t="s">
        <v>5316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3811</v>
      </c>
      <c r="M150" s="7" t="s">
        <v>3811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5616</v>
      </c>
      <c r="V150" s="32" t="s">
        <v>5317</v>
      </c>
    </row>
    <row r="151" spans="1:22">
      <c r="A151" s="5" t="s">
        <v>894</v>
      </c>
      <c r="B151" s="32" t="s">
        <v>836</v>
      </c>
      <c r="C151" s="32" t="s">
        <v>837</v>
      </c>
      <c r="D151" s="5" t="s">
        <v>5937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3811</v>
      </c>
      <c r="M151" s="7" t="s">
        <v>3811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5616</v>
      </c>
      <c r="V151" s="32" t="s">
        <v>5953</v>
      </c>
    </row>
    <row r="152" spans="1:22">
      <c r="A152" s="5" t="s">
        <v>894</v>
      </c>
      <c r="B152" s="32" t="s">
        <v>838</v>
      </c>
      <c r="C152" s="32" t="s">
        <v>837</v>
      </c>
      <c r="D152" s="5" t="s">
        <v>5937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3811</v>
      </c>
      <c r="M152" s="7" t="s">
        <v>3811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5616</v>
      </c>
      <c r="V152" s="32" t="s">
        <v>5955</v>
      </c>
    </row>
    <row r="153" spans="1:22">
      <c r="A153" s="5" t="s">
        <v>894</v>
      </c>
      <c r="B153" s="32" t="s">
        <v>842</v>
      </c>
      <c r="C153" s="32" t="s">
        <v>843</v>
      </c>
      <c r="D153" s="5" t="s">
        <v>4111</v>
      </c>
      <c r="E153" s="48">
        <v>1538</v>
      </c>
      <c r="G153" s="7">
        <v>44777</v>
      </c>
      <c r="H153" s="32" t="s">
        <v>3670</v>
      </c>
      <c r="J153" s="48">
        <v>1538</v>
      </c>
      <c r="K153" s="48">
        <v>0</v>
      </c>
      <c r="L153" s="7" t="s">
        <v>3811</v>
      </c>
      <c r="M153" s="7">
        <v>44957</v>
      </c>
      <c r="N153" s="7">
        <v>44664</v>
      </c>
      <c r="O153" s="7" t="s">
        <v>3811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5615</v>
      </c>
      <c r="V153" s="32" t="s">
        <v>3738</v>
      </c>
    </row>
    <row r="154" spans="1:22">
      <c r="A154" s="5" t="s">
        <v>894</v>
      </c>
      <c r="B154" s="32" t="s">
        <v>845</v>
      </c>
      <c r="C154" s="32" t="s">
        <v>843</v>
      </c>
      <c r="D154" s="5" t="s">
        <v>4111</v>
      </c>
      <c r="E154" s="48">
        <v>1817</v>
      </c>
      <c r="G154" s="7">
        <v>44777</v>
      </c>
      <c r="H154" s="32" t="s">
        <v>3670</v>
      </c>
      <c r="J154" s="48">
        <v>1817</v>
      </c>
      <c r="K154" s="48">
        <v>0</v>
      </c>
      <c r="L154" s="7" t="s">
        <v>3811</v>
      </c>
      <c r="M154" s="7">
        <v>44957</v>
      </c>
      <c r="N154" s="7">
        <v>44664</v>
      </c>
      <c r="O154" s="7" t="s">
        <v>3811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5615</v>
      </c>
      <c r="V154" s="32" t="s">
        <v>3739</v>
      </c>
    </row>
    <row r="155" spans="1:22">
      <c r="A155" s="5" t="s">
        <v>894</v>
      </c>
      <c r="B155" s="32" t="s">
        <v>845</v>
      </c>
      <c r="C155" s="32" t="s">
        <v>843</v>
      </c>
      <c r="D155" s="5" t="s">
        <v>4177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3811</v>
      </c>
      <c r="M155" s="7" t="s">
        <v>3811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5616</v>
      </c>
      <c r="V155" s="32" t="s">
        <v>3740</v>
      </c>
    </row>
    <row r="156" spans="1:22">
      <c r="A156" s="5" t="s">
        <v>894</v>
      </c>
      <c r="B156" s="32" t="s">
        <v>868</v>
      </c>
      <c r="C156" s="32" t="s">
        <v>869</v>
      </c>
      <c r="D156" s="5" t="s">
        <v>4186</v>
      </c>
      <c r="E156" s="48">
        <v>24532</v>
      </c>
      <c r="G156" s="7">
        <v>44770</v>
      </c>
      <c r="H156" s="32" t="s">
        <v>3670</v>
      </c>
      <c r="J156" s="48">
        <v>24532</v>
      </c>
      <c r="K156" s="48">
        <v>0</v>
      </c>
      <c r="L156" s="7" t="s">
        <v>3811</v>
      </c>
      <c r="M156" s="7">
        <v>44950</v>
      </c>
      <c r="N156" s="7">
        <v>44664</v>
      </c>
      <c r="O156" s="7" t="s">
        <v>3811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5615</v>
      </c>
      <c r="V156" s="32" t="s">
        <v>3741</v>
      </c>
    </row>
    <row r="157" spans="1:22">
      <c r="A157" s="5" t="s">
        <v>894</v>
      </c>
      <c r="B157" s="32" t="s">
        <v>868</v>
      </c>
      <c r="C157" s="32" t="s">
        <v>869</v>
      </c>
      <c r="D157" s="5" t="s">
        <v>4094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3811</v>
      </c>
      <c r="M157" s="7" t="s">
        <v>3811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5616</v>
      </c>
      <c r="V157" s="32" t="s">
        <v>3742</v>
      </c>
    </row>
    <row r="158" spans="1:22">
      <c r="A158" s="5" t="s">
        <v>894</v>
      </c>
      <c r="B158" s="32" t="s">
        <v>871</v>
      </c>
      <c r="C158" s="32" t="s">
        <v>869</v>
      </c>
      <c r="D158" s="5" t="s">
        <v>4094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3811</v>
      </c>
      <c r="M158" s="7" t="s">
        <v>3811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5616</v>
      </c>
      <c r="V158" s="32" t="s">
        <v>3743</v>
      </c>
    </row>
    <row r="159" spans="1:22">
      <c r="A159" s="5" t="s">
        <v>894</v>
      </c>
      <c r="B159" s="32" t="s">
        <v>888</v>
      </c>
      <c r="C159" s="32" t="s">
        <v>3744</v>
      </c>
      <c r="D159" s="5" t="s">
        <v>5316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3811</v>
      </c>
      <c r="M159" s="7" t="s">
        <v>3811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5616</v>
      </c>
      <c r="V159" s="32" t="s">
        <v>5318</v>
      </c>
    </row>
    <row r="160" spans="1:22">
      <c r="A160" s="5" t="s">
        <v>894</v>
      </c>
      <c r="B160" s="32" t="s">
        <v>891</v>
      </c>
      <c r="C160" s="32" t="s">
        <v>3744</v>
      </c>
      <c r="D160" s="5" t="s">
        <v>4191</v>
      </c>
      <c r="E160" s="48">
        <v>1514</v>
      </c>
      <c r="G160" s="7">
        <v>44819</v>
      </c>
      <c r="H160" s="32" t="s">
        <v>3670</v>
      </c>
      <c r="J160" s="48">
        <v>1514</v>
      </c>
      <c r="K160" s="48">
        <v>0</v>
      </c>
      <c r="L160" s="7" t="s">
        <v>3811</v>
      </c>
      <c r="M160" s="7">
        <v>44999</v>
      </c>
      <c r="N160" s="7">
        <v>44795</v>
      </c>
      <c r="O160" s="7" t="s">
        <v>3811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5615</v>
      </c>
      <c r="V160" s="32" t="s">
        <v>5428</v>
      </c>
    </row>
    <row r="161" spans="1:22">
      <c r="A161" s="5" t="s">
        <v>894</v>
      </c>
      <c r="B161" s="32" t="s">
        <v>891</v>
      </c>
      <c r="C161" s="32" t="s">
        <v>3744</v>
      </c>
      <c r="D161" s="5" t="s">
        <v>5316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3811</v>
      </c>
      <c r="M161" s="7" t="s">
        <v>3811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5616</v>
      </c>
      <c r="V161" s="32" t="s">
        <v>5319</v>
      </c>
    </row>
    <row r="162" spans="1:22">
      <c r="A162" s="5" t="s">
        <v>894</v>
      </c>
      <c r="B162" s="32" t="s">
        <v>892</v>
      </c>
      <c r="C162" s="32" t="s">
        <v>893</v>
      </c>
      <c r="D162" s="5" t="s">
        <v>5958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3811</v>
      </c>
      <c r="M162" s="7" t="s">
        <v>3811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5616</v>
      </c>
      <c r="V162" s="32" t="s">
        <v>5957</v>
      </c>
    </row>
    <row r="163" spans="1:22">
      <c r="A163" s="5" t="s">
        <v>894</v>
      </c>
      <c r="B163" s="32" t="s">
        <v>895</v>
      </c>
      <c r="C163" s="32" t="s">
        <v>893</v>
      </c>
      <c r="D163" s="5" t="s">
        <v>5958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3811</v>
      </c>
      <c r="M163" s="7" t="s">
        <v>3811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5616</v>
      </c>
      <c r="V163" s="32" t="s">
        <v>5960</v>
      </c>
    </row>
    <row r="164" spans="1:22">
      <c r="A164" s="5" t="s">
        <v>894</v>
      </c>
      <c r="B164" s="32" t="s">
        <v>3745</v>
      </c>
      <c r="C164" s="32" t="s">
        <v>898</v>
      </c>
      <c r="D164" s="5" t="s">
        <v>4145</v>
      </c>
      <c r="E164" s="48">
        <v>3537</v>
      </c>
      <c r="G164" s="7">
        <v>44838</v>
      </c>
      <c r="H164" s="32" t="s">
        <v>3670</v>
      </c>
      <c r="J164" s="48">
        <v>3537</v>
      </c>
      <c r="K164" s="48">
        <v>0</v>
      </c>
      <c r="L164" s="7" t="s">
        <v>3811</v>
      </c>
      <c r="M164" s="7">
        <v>45019</v>
      </c>
      <c r="N164" s="7">
        <v>44734</v>
      </c>
      <c r="O164" s="7" t="s">
        <v>3811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5615</v>
      </c>
      <c r="V164" s="32" t="s">
        <v>3746</v>
      </c>
    </row>
    <row r="165" spans="1:22">
      <c r="A165" s="5" t="s">
        <v>894</v>
      </c>
      <c r="B165" s="32" t="s">
        <v>911</v>
      </c>
      <c r="C165" s="32" t="s">
        <v>912</v>
      </c>
      <c r="D165" s="5" t="s">
        <v>4142</v>
      </c>
      <c r="E165" s="48">
        <v>500</v>
      </c>
      <c r="G165" s="7">
        <v>44910</v>
      </c>
      <c r="H165" s="32" t="s">
        <v>3670</v>
      </c>
      <c r="J165" s="48">
        <v>500</v>
      </c>
      <c r="K165" s="48">
        <v>0</v>
      </c>
      <c r="L165" s="7" t="s">
        <v>3811</v>
      </c>
      <c r="M165" s="7" t="s">
        <v>3811</v>
      </c>
      <c r="N165" s="7">
        <v>44734</v>
      </c>
      <c r="O165" s="7" t="s">
        <v>3811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5615</v>
      </c>
      <c r="V165" s="32" t="s">
        <v>3747</v>
      </c>
    </row>
    <row r="166" spans="1:22">
      <c r="A166" s="5" t="s">
        <v>894</v>
      </c>
      <c r="B166" s="32" t="s">
        <v>914</v>
      </c>
      <c r="C166" s="32" t="s">
        <v>912</v>
      </c>
      <c r="D166" s="5" t="s">
        <v>4142</v>
      </c>
      <c r="E166" s="48">
        <v>2500</v>
      </c>
      <c r="G166" s="7">
        <v>44910</v>
      </c>
      <c r="H166" s="32" t="s">
        <v>3670</v>
      </c>
      <c r="J166" s="48">
        <v>2500</v>
      </c>
      <c r="K166" s="48">
        <v>0</v>
      </c>
      <c r="L166" s="7" t="s">
        <v>3811</v>
      </c>
      <c r="M166" s="7" t="s">
        <v>3811</v>
      </c>
      <c r="N166" s="7">
        <v>44734</v>
      </c>
      <c r="O166" s="7" t="s">
        <v>3811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5615</v>
      </c>
      <c r="V166" s="32" t="s">
        <v>3748</v>
      </c>
    </row>
    <row r="167" spans="1:22">
      <c r="A167" s="5" t="s">
        <v>894</v>
      </c>
      <c r="B167" s="32" t="s">
        <v>936</v>
      </c>
      <c r="C167" s="32" t="s">
        <v>937</v>
      </c>
      <c r="D167" s="5" t="s">
        <v>4198</v>
      </c>
      <c r="E167" s="48">
        <v>1251</v>
      </c>
      <c r="G167" s="7">
        <v>44820</v>
      </c>
      <c r="H167" s="32" t="s">
        <v>3670</v>
      </c>
      <c r="J167" s="48">
        <v>1251</v>
      </c>
      <c r="K167" s="48">
        <v>0</v>
      </c>
      <c r="L167" s="7" t="s">
        <v>3811</v>
      </c>
      <c r="M167" s="7">
        <v>45003</v>
      </c>
      <c r="N167" s="7">
        <v>44734</v>
      </c>
      <c r="O167" s="7" t="s">
        <v>3811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5615</v>
      </c>
      <c r="V167" s="32" t="s">
        <v>3749</v>
      </c>
    </row>
    <row r="168" spans="1:22">
      <c r="A168" s="5" t="s">
        <v>894</v>
      </c>
      <c r="B168" s="32" t="s">
        <v>938</v>
      </c>
      <c r="C168" s="32" t="s">
        <v>937</v>
      </c>
      <c r="D168" s="5" t="s">
        <v>4198</v>
      </c>
      <c r="E168" s="48">
        <v>1691</v>
      </c>
      <c r="G168" s="7">
        <v>44820</v>
      </c>
      <c r="H168" s="32" t="s">
        <v>3670</v>
      </c>
      <c r="J168" s="48">
        <v>1691</v>
      </c>
      <c r="K168" s="48">
        <v>0</v>
      </c>
      <c r="L168" s="7" t="s">
        <v>3811</v>
      </c>
      <c r="M168" s="7">
        <v>45003</v>
      </c>
      <c r="N168" s="7">
        <v>44734</v>
      </c>
      <c r="O168" s="7" t="s">
        <v>3811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5615</v>
      </c>
      <c r="V168" s="32" t="s">
        <v>5320</v>
      </c>
    </row>
    <row r="169" spans="1:22">
      <c r="A169" s="5" t="s">
        <v>894</v>
      </c>
      <c r="B169" s="32" t="s">
        <v>952</v>
      </c>
      <c r="C169" s="32" t="s">
        <v>953</v>
      </c>
      <c r="D169" s="5" t="s">
        <v>4210</v>
      </c>
      <c r="E169" s="48">
        <v>673</v>
      </c>
      <c r="G169" s="7">
        <v>44634</v>
      </c>
      <c r="H169" s="32" t="s">
        <v>3670</v>
      </c>
      <c r="I169" s="48">
        <v>673</v>
      </c>
      <c r="J169" s="48">
        <v>0</v>
      </c>
      <c r="K169" s="48">
        <v>0</v>
      </c>
      <c r="L169" s="7" t="s">
        <v>3811</v>
      </c>
      <c r="M169" s="7">
        <v>2958465</v>
      </c>
      <c r="N169" s="7">
        <v>44550</v>
      </c>
      <c r="O169" s="7" t="s">
        <v>3811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5615</v>
      </c>
      <c r="V169" s="32" t="s">
        <v>4209</v>
      </c>
    </row>
    <row r="170" spans="1:22">
      <c r="A170" s="5" t="s">
        <v>894</v>
      </c>
      <c r="B170" s="32" t="s">
        <v>954</v>
      </c>
      <c r="C170" s="32" t="s">
        <v>953</v>
      </c>
      <c r="D170" s="5" t="s">
        <v>4186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3811</v>
      </c>
      <c r="M170" s="7" t="s">
        <v>3811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5616</v>
      </c>
      <c r="V170" s="32" t="s">
        <v>3750</v>
      </c>
    </row>
    <row r="171" spans="1:22">
      <c r="A171" s="5" t="s">
        <v>894</v>
      </c>
      <c r="B171" s="32" t="s">
        <v>1096</v>
      </c>
      <c r="C171" s="32" t="s">
        <v>5629</v>
      </c>
      <c r="D171" s="5" t="s">
        <v>5630</v>
      </c>
      <c r="E171" s="48">
        <v>1411</v>
      </c>
      <c r="G171" s="7">
        <v>44868</v>
      </c>
      <c r="H171" s="32" t="s">
        <v>3670</v>
      </c>
      <c r="J171" s="48">
        <v>1411</v>
      </c>
      <c r="K171" s="48">
        <v>0</v>
      </c>
      <c r="L171" s="7" t="s">
        <v>3811</v>
      </c>
      <c r="M171" s="7">
        <v>45049</v>
      </c>
      <c r="N171" s="7">
        <v>44846</v>
      </c>
      <c r="O171" s="7" t="s">
        <v>3811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5615</v>
      </c>
      <c r="V171" s="32" t="s">
        <v>6486</v>
      </c>
    </row>
    <row r="172" spans="1:22">
      <c r="A172" s="5" t="s">
        <v>894</v>
      </c>
      <c r="B172" s="32" t="s">
        <v>1107</v>
      </c>
      <c r="C172" s="32" t="s">
        <v>1105</v>
      </c>
      <c r="D172" s="5" t="s">
        <v>4186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3811</v>
      </c>
      <c r="M172" s="7" t="s">
        <v>3811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5616</v>
      </c>
      <c r="V172" s="32" t="s">
        <v>3751</v>
      </c>
    </row>
    <row r="173" spans="1:22">
      <c r="A173" s="5" t="s">
        <v>894</v>
      </c>
      <c r="B173" s="32" t="s">
        <v>3752</v>
      </c>
      <c r="C173" s="32" t="s">
        <v>3753</v>
      </c>
      <c r="D173" s="5" t="s">
        <v>4230</v>
      </c>
      <c r="E173" s="48">
        <v>2533</v>
      </c>
      <c r="G173" s="7">
        <v>44812</v>
      </c>
      <c r="H173" s="32" t="s">
        <v>3670</v>
      </c>
      <c r="J173" s="48">
        <v>2533</v>
      </c>
      <c r="K173" s="48">
        <v>0</v>
      </c>
      <c r="L173" s="7" t="s">
        <v>3811</v>
      </c>
      <c r="M173" s="7">
        <v>44992</v>
      </c>
      <c r="N173" s="7">
        <v>44690</v>
      </c>
      <c r="O173" s="7" t="s">
        <v>3811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5615</v>
      </c>
      <c r="V173" s="32" t="s">
        <v>3754</v>
      </c>
    </row>
    <row r="174" spans="1:22">
      <c r="A174" s="5" t="s">
        <v>894</v>
      </c>
      <c r="B174" s="32" t="s">
        <v>1292</v>
      </c>
      <c r="C174" s="32" t="s">
        <v>3755</v>
      </c>
      <c r="D174" s="5" t="s">
        <v>4094</v>
      </c>
      <c r="E174" s="48">
        <v>13000</v>
      </c>
      <c r="G174" s="7">
        <v>44903</v>
      </c>
      <c r="H174" s="32" t="s">
        <v>3670</v>
      </c>
      <c r="J174" s="48">
        <v>13000</v>
      </c>
      <c r="K174" s="48">
        <v>0</v>
      </c>
      <c r="L174" s="7" t="s">
        <v>3811</v>
      </c>
      <c r="M174" s="7" t="s">
        <v>3811</v>
      </c>
      <c r="N174" s="7">
        <v>44750</v>
      </c>
      <c r="O174" s="7" t="s">
        <v>3811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5615</v>
      </c>
      <c r="V174" s="32" t="s">
        <v>6487</v>
      </c>
    </row>
    <row r="175" spans="1:22">
      <c r="A175" s="5" t="s">
        <v>894</v>
      </c>
      <c r="B175" s="32" t="s">
        <v>1294</v>
      </c>
      <c r="C175" s="32" t="s">
        <v>3755</v>
      </c>
      <c r="D175" s="5" t="s">
        <v>4094</v>
      </c>
      <c r="E175" s="48">
        <v>2000</v>
      </c>
      <c r="G175" s="7">
        <v>44903</v>
      </c>
      <c r="H175" s="32" t="s">
        <v>3670</v>
      </c>
      <c r="J175" s="48">
        <v>2000</v>
      </c>
      <c r="K175" s="48">
        <v>0</v>
      </c>
      <c r="L175" s="7" t="s">
        <v>3811</v>
      </c>
      <c r="M175" s="7" t="s">
        <v>3811</v>
      </c>
      <c r="N175" s="7">
        <v>44750</v>
      </c>
      <c r="O175" s="7" t="s">
        <v>3811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5615</v>
      </c>
      <c r="V175" s="32" t="s">
        <v>3756</v>
      </c>
    </row>
    <row r="176" spans="1:22">
      <c r="A176" s="5" t="s">
        <v>894</v>
      </c>
      <c r="B176" s="32" t="s">
        <v>1582</v>
      </c>
      <c r="C176" s="32" t="s">
        <v>1583</v>
      </c>
      <c r="D176" s="5" t="s">
        <v>4274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3811</v>
      </c>
      <c r="M176" s="7" t="s">
        <v>3811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5616</v>
      </c>
      <c r="V176" s="32" t="s">
        <v>3757</v>
      </c>
    </row>
    <row r="177" spans="1:22">
      <c r="A177" s="5" t="s">
        <v>894</v>
      </c>
      <c r="B177" s="32" t="s">
        <v>1604</v>
      </c>
      <c r="C177" s="32" t="s">
        <v>3758</v>
      </c>
      <c r="D177" s="5" t="s">
        <v>4281</v>
      </c>
      <c r="E177" s="48">
        <v>456</v>
      </c>
      <c r="G177" s="7">
        <v>44776</v>
      </c>
      <c r="H177" s="32" t="s">
        <v>3670</v>
      </c>
      <c r="J177" s="48">
        <v>456</v>
      </c>
      <c r="K177" s="48">
        <v>0</v>
      </c>
      <c r="L177" s="7" t="s">
        <v>3811</v>
      </c>
      <c r="M177" s="7">
        <v>44957</v>
      </c>
      <c r="N177" s="7">
        <v>44705</v>
      </c>
      <c r="O177" s="7" t="s">
        <v>3811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5615</v>
      </c>
      <c r="V177" s="32" t="s">
        <v>3759</v>
      </c>
    </row>
    <row r="178" spans="1:22">
      <c r="A178" s="5" t="s">
        <v>894</v>
      </c>
      <c r="B178" s="32" t="s">
        <v>1604</v>
      </c>
      <c r="C178" s="32" t="s">
        <v>3758</v>
      </c>
      <c r="D178" s="5" t="s">
        <v>5316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3811</v>
      </c>
      <c r="M178" s="7" t="s">
        <v>3811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5616</v>
      </c>
      <c r="V178" s="32" t="s">
        <v>5321</v>
      </c>
    </row>
    <row r="179" spans="1:22">
      <c r="A179" s="5" t="s">
        <v>894</v>
      </c>
      <c r="B179" s="32" t="s">
        <v>1606</v>
      </c>
      <c r="C179" s="32" t="s">
        <v>3758</v>
      </c>
      <c r="D179" s="5" t="s">
        <v>4281</v>
      </c>
      <c r="E179" s="48">
        <v>1610</v>
      </c>
      <c r="G179" s="7">
        <v>44776</v>
      </c>
      <c r="H179" s="32" t="s">
        <v>3670</v>
      </c>
      <c r="J179" s="48">
        <v>1610</v>
      </c>
      <c r="K179" s="48">
        <v>0</v>
      </c>
      <c r="L179" s="7" t="s">
        <v>3811</v>
      </c>
      <c r="M179" s="7">
        <v>44957</v>
      </c>
      <c r="N179" s="7">
        <v>44705</v>
      </c>
      <c r="O179" s="7" t="s">
        <v>3811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5615</v>
      </c>
      <c r="V179" s="32" t="s">
        <v>3760</v>
      </c>
    </row>
    <row r="180" spans="1:22">
      <c r="A180" s="5" t="s">
        <v>894</v>
      </c>
      <c r="B180" s="32" t="s">
        <v>1606</v>
      </c>
      <c r="C180" s="32" t="s">
        <v>3758</v>
      </c>
      <c r="D180" s="5" t="s">
        <v>5316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3811</v>
      </c>
      <c r="M180" s="7" t="s">
        <v>3811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5616</v>
      </c>
      <c r="V180" s="32" t="s">
        <v>5322</v>
      </c>
    </row>
    <row r="181" spans="1:22">
      <c r="A181" s="5" t="s">
        <v>894</v>
      </c>
      <c r="B181" s="32" t="s">
        <v>1618</v>
      </c>
      <c r="C181" s="32" t="s">
        <v>3761</v>
      </c>
      <c r="D181" s="5" t="s">
        <v>4284</v>
      </c>
      <c r="E181" s="48">
        <v>4456</v>
      </c>
      <c r="G181" s="7">
        <v>44852</v>
      </c>
      <c r="H181" s="32" t="s">
        <v>3670</v>
      </c>
      <c r="J181" s="48">
        <v>4456</v>
      </c>
      <c r="K181" s="48">
        <v>0</v>
      </c>
      <c r="L181" s="7" t="s">
        <v>3811</v>
      </c>
      <c r="M181" s="7">
        <v>45032</v>
      </c>
      <c r="N181" s="7">
        <v>44799</v>
      </c>
      <c r="O181" s="7" t="s">
        <v>3811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5615</v>
      </c>
      <c r="V181" s="32" t="s">
        <v>6490</v>
      </c>
    </row>
    <row r="182" spans="1:22">
      <c r="A182" s="5" t="s">
        <v>894</v>
      </c>
      <c r="B182" s="32" t="s">
        <v>1621</v>
      </c>
      <c r="C182" s="32" t="s">
        <v>3761</v>
      </c>
      <c r="D182" s="5" t="s">
        <v>4284</v>
      </c>
      <c r="E182" s="48">
        <v>3765</v>
      </c>
      <c r="G182" s="7">
        <v>44852</v>
      </c>
      <c r="H182" s="32" t="s">
        <v>3670</v>
      </c>
      <c r="J182" s="48">
        <v>3765</v>
      </c>
      <c r="K182" s="48">
        <v>0</v>
      </c>
      <c r="L182" s="7" t="s">
        <v>3811</v>
      </c>
      <c r="M182" s="7">
        <v>45032</v>
      </c>
      <c r="N182" s="7">
        <v>44799</v>
      </c>
      <c r="O182" s="7" t="s">
        <v>3811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5615</v>
      </c>
      <c r="V182" s="32" t="s">
        <v>6089</v>
      </c>
    </row>
    <row r="183" spans="1:22">
      <c r="A183" s="5" t="s">
        <v>894</v>
      </c>
      <c r="B183" s="32" t="s">
        <v>1717</v>
      </c>
      <c r="C183" s="32" t="s">
        <v>6245</v>
      </c>
      <c r="D183" s="5" t="s">
        <v>6247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3811</v>
      </c>
      <c r="M183" s="7" t="s">
        <v>3811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5616</v>
      </c>
      <c r="V183" s="32" t="s">
        <v>6246</v>
      </c>
    </row>
    <row r="184" spans="1:22">
      <c r="A184" s="5" t="s">
        <v>894</v>
      </c>
      <c r="B184" s="32" t="s">
        <v>1717</v>
      </c>
      <c r="C184" s="32" t="s">
        <v>6245</v>
      </c>
      <c r="D184" s="5" t="s">
        <v>6247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3811</v>
      </c>
      <c r="M184" s="7" t="s">
        <v>3811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5616</v>
      </c>
      <c r="V184" s="32" t="s">
        <v>6246</v>
      </c>
    </row>
    <row r="185" spans="1:22">
      <c r="A185" s="5" t="s">
        <v>894</v>
      </c>
      <c r="B185" s="32" t="s">
        <v>1718</v>
      </c>
      <c r="C185" s="32" t="s">
        <v>3762</v>
      </c>
      <c r="D185" s="5" t="s">
        <v>4297</v>
      </c>
      <c r="E185" s="48">
        <v>2193</v>
      </c>
      <c r="G185" s="7">
        <v>44861</v>
      </c>
      <c r="H185" s="32" t="s">
        <v>3670</v>
      </c>
      <c r="J185" s="48">
        <v>2193</v>
      </c>
      <c r="K185" s="48">
        <v>0</v>
      </c>
      <c r="L185" s="7" t="s">
        <v>3811</v>
      </c>
      <c r="M185" s="7">
        <v>45045</v>
      </c>
      <c r="N185" s="7">
        <v>44791</v>
      </c>
      <c r="O185" s="7" t="s">
        <v>3811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5615</v>
      </c>
      <c r="V185" s="32" t="s">
        <v>6090</v>
      </c>
    </row>
    <row r="186" spans="1:22">
      <c r="A186" s="5" t="s">
        <v>894</v>
      </c>
      <c r="B186" s="32" t="s">
        <v>1782</v>
      </c>
      <c r="C186" s="32" t="s">
        <v>1781</v>
      </c>
      <c r="D186" s="5" t="s">
        <v>4306</v>
      </c>
      <c r="E186" s="48">
        <v>400</v>
      </c>
      <c r="G186" s="7">
        <v>44784</v>
      </c>
      <c r="H186" s="32" t="s">
        <v>3670</v>
      </c>
      <c r="J186" s="48">
        <v>400</v>
      </c>
      <c r="K186" s="48">
        <v>0</v>
      </c>
      <c r="L186" s="7" t="s">
        <v>3811</v>
      </c>
      <c r="M186" s="7">
        <v>44965</v>
      </c>
      <c r="N186" s="7">
        <v>44489</v>
      </c>
      <c r="O186" s="7" t="s">
        <v>3811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5615</v>
      </c>
      <c r="V186" s="32" t="s">
        <v>3763</v>
      </c>
    </row>
    <row r="187" spans="1:22">
      <c r="A187" s="5" t="s">
        <v>894</v>
      </c>
      <c r="B187" s="32" t="s">
        <v>1783</v>
      </c>
      <c r="C187" s="32" t="s">
        <v>1781</v>
      </c>
      <c r="D187" s="5" t="s">
        <v>4306</v>
      </c>
      <c r="E187" s="48">
        <v>2167</v>
      </c>
      <c r="G187" s="7">
        <v>44784</v>
      </c>
      <c r="H187" s="32" t="s">
        <v>3670</v>
      </c>
      <c r="J187" s="48">
        <v>2167</v>
      </c>
      <c r="K187" s="48">
        <v>0</v>
      </c>
      <c r="L187" s="7" t="s">
        <v>3811</v>
      </c>
      <c r="M187" s="7">
        <v>44965</v>
      </c>
      <c r="N187" s="7">
        <v>44489</v>
      </c>
      <c r="O187" s="7" t="s">
        <v>3811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5615</v>
      </c>
      <c r="V187" s="32" t="s">
        <v>3764</v>
      </c>
    </row>
    <row r="188" spans="1:22">
      <c r="A188" s="5" t="s">
        <v>894</v>
      </c>
      <c r="B188" s="32" t="s">
        <v>1805</v>
      </c>
      <c r="C188" s="32" t="s">
        <v>1802</v>
      </c>
      <c r="D188" s="5" t="s">
        <v>4186</v>
      </c>
      <c r="E188" s="48">
        <v>168</v>
      </c>
      <c r="G188" s="7">
        <v>44777</v>
      </c>
      <c r="H188" s="32" t="s">
        <v>3670</v>
      </c>
      <c r="J188" s="48">
        <v>168</v>
      </c>
      <c r="K188" s="48">
        <v>0</v>
      </c>
      <c r="L188" s="7" t="s">
        <v>3811</v>
      </c>
      <c r="M188" s="7">
        <v>44956</v>
      </c>
      <c r="N188" s="7">
        <v>44664</v>
      </c>
      <c r="O188" s="7" t="s">
        <v>3811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5615</v>
      </c>
      <c r="V188" s="32" t="s">
        <v>3765</v>
      </c>
    </row>
    <row r="189" spans="1:22">
      <c r="A189" s="5" t="s">
        <v>894</v>
      </c>
      <c r="B189" s="32" t="s">
        <v>1805</v>
      </c>
      <c r="C189" s="32" t="s">
        <v>1802</v>
      </c>
      <c r="D189" s="5" t="s">
        <v>4309</v>
      </c>
      <c r="E189" s="48">
        <v>3000</v>
      </c>
      <c r="G189" s="7">
        <v>44910</v>
      </c>
      <c r="H189" s="32" t="s">
        <v>3670</v>
      </c>
      <c r="J189" s="48">
        <v>3000</v>
      </c>
      <c r="K189" s="48">
        <v>0</v>
      </c>
      <c r="L189" s="7" t="s">
        <v>3811</v>
      </c>
      <c r="M189" s="7" t="s">
        <v>3811</v>
      </c>
      <c r="N189" s="7">
        <v>44797</v>
      </c>
      <c r="O189" s="7" t="s">
        <v>3811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5615</v>
      </c>
      <c r="V189" s="32" t="s">
        <v>3766</v>
      </c>
    </row>
    <row r="190" spans="1:22">
      <c r="A190" s="5" t="s">
        <v>894</v>
      </c>
      <c r="B190" s="32" t="s">
        <v>1852</v>
      </c>
      <c r="C190" s="32" t="s">
        <v>3767</v>
      </c>
      <c r="D190" s="5" t="s">
        <v>5316</v>
      </c>
      <c r="E190" s="48">
        <v>3000</v>
      </c>
      <c r="G190" s="7">
        <v>44910</v>
      </c>
      <c r="H190" s="32" t="s">
        <v>3670</v>
      </c>
      <c r="J190" s="48">
        <v>3000</v>
      </c>
      <c r="K190" s="48">
        <v>0</v>
      </c>
      <c r="L190" s="7" t="s">
        <v>3811</v>
      </c>
      <c r="M190" s="7" t="s">
        <v>3811</v>
      </c>
      <c r="N190" s="7">
        <v>44812</v>
      </c>
      <c r="O190" s="7" t="s">
        <v>3811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5615</v>
      </c>
      <c r="V190" s="32" t="s">
        <v>5323</v>
      </c>
    </row>
    <row r="191" spans="1:22">
      <c r="A191" s="5" t="s">
        <v>894</v>
      </c>
      <c r="B191" s="32" t="s">
        <v>1864</v>
      </c>
      <c r="C191" s="32" t="s">
        <v>7705</v>
      </c>
      <c r="D191" s="5" t="s">
        <v>7707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3811</v>
      </c>
      <c r="M191" s="7" t="s">
        <v>3811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5617</v>
      </c>
      <c r="V191" s="32" t="s">
        <v>7706</v>
      </c>
    </row>
    <row r="192" spans="1:22">
      <c r="A192" s="5" t="s">
        <v>894</v>
      </c>
      <c r="B192" s="32" t="s">
        <v>1866</v>
      </c>
      <c r="C192" s="32" t="s">
        <v>1867</v>
      </c>
      <c r="D192" s="5" t="s">
        <v>6092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3811</v>
      </c>
      <c r="M192" s="7" t="s">
        <v>3811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5616</v>
      </c>
      <c r="V192" s="32" t="s">
        <v>6091</v>
      </c>
    </row>
    <row r="193" spans="1:22">
      <c r="A193" s="5" t="s">
        <v>894</v>
      </c>
      <c r="B193" s="32" t="s">
        <v>1866</v>
      </c>
      <c r="C193" s="32" t="s">
        <v>1867</v>
      </c>
      <c r="D193" s="5" t="s">
        <v>6092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3811</v>
      </c>
      <c r="M193" s="7" t="s">
        <v>3811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5616</v>
      </c>
      <c r="V193" s="32" t="s">
        <v>6091</v>
      </c>
    </row>
    <row r="194" spans="1:22">
      <c r="A194" s="5" t="s">
        <v>894</v>
      </c>
      <c r="B194" s="32" t="s">
        <v>1868</v>
      </c>
      <c r="C194" s="32" t="s">
        <v>1867</v>
      </c>
      <c r="D194" s="5" t="s">
        <v>4331</v>
      </c>
      <c r="E194" s="48">
        <v>504</v>
      </c>
      <c r="G194" s="7">
        <v>44552</v>
      </c>
      <c r="H194" s="32" t="s">
        <v>3670</v>
      </c>
      <c r="I194" s="48">
        <v>504</v>
      </c>
      <c r="J194" s="48">
        <v>0</v>
      </c>
      <c r="K194" s="48">
        <v>0</v>
      </c>
      <c r="L194" s="7" t="s">
        <v>3811</v>
      </c>
      <c r="M194" s="7">
        <v>2958465</v>
      </c>
      <c r="N194" s="7">
        <v>44386</v>
      </c>
      <c r="O194" s="7" t="s">
        <v>3811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5615</v>
      </c>
      <c r="V194" s="32" t="s">
        <v>3768</v>
      </c>
    </row>
    <row r="195" spans="1:22">
      <c r="A195" s="5" t="s">
        <v>894</v>
      </c>
      <c r="B195" s="32" t="s">
        <v>1868</v>
      </c>
      <c r="C195" s="32" t="s">
        <v>1867</v>
      </c>
      <c r="D195" s="5" t="s">
        <v>6092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3811</v>
      </c>
      <c r="M195" s="7" t="s">
        <v>3811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5616</v>
      </c>
      <c r="V195" s="32" t="s">
        <v>6094</v>
      </c>
    </row>
    <row r="196" spans="1:22">
      <c r="A196" s="5" t="s">
        <v>894</v>
      </c>
      <c r="B196" s="32" t="s">
        <v>1868</v>
      </c>
      <c r="C196" s="32" t="s">
        <v>1867</v>
      </c>
      <c r="D196" s="5" t="s">
        <v>6092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3811</v>
      </c>
      <c r="M196" s="7" t="s">
        <v>3811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5616</v>
      </c>
      <c r="V196" s="32" t="s">
        <v>6094</v>
      </c>
    </row>
    <row r="197" spans="1:22">
      <c r="A197" s="5" t="s">
        <v>894</v>
      </c>
      <c r="B197" s="32" t="s">
        <v>1898</v>
      </c>
      <c r="C197" s="32" t="s">
        <v>1899</v>
      </c>
      <c r="D197" s="5" t="s">
        <v>4274</v>
      </c>
      <c r="E197" s="48">
        <v>1331</v>
      </c>
      <c r="G197" s="7">
        <v>44798</v>
      </c>
      <c r="H197" s="32" t="s">
        <v>3670</v>
      </c>
      <c r="J197" s="48">
        <v>1331</v>
      </c>
      <c r="K197" s="48">
        <v>0</v>
      </c>
      <c r="L197" s="7" t="s">
        <v>3811</v>
      </c>
      <c r="M197" s="7">
        <v>44979</v>
      </c>
      <c r="N197" s="7">
        <v>44750</v>
      </c>
      <c r="O197" s="7" t="s">
        <v>3811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5615</v>
      </c>
      <c r="V197" s="32" t="s">
        <v>3770</v>
      </c>
    </row>
    <row r="198" spans="1:22">
      <c r="A198" s="5" t="s">
        <v>894</v>
      </c>
      <c r="B198" s="32" t="s">
        <v>1900</v>
      </c>
      <c r="C198" s="32" t="s">
        <v>1899</v>
      </c>
      <c r="D198" s="5" t="s">
        <v>4274</v>
      </c>
      <c r="E198" s="48">
        <v>823</v>
      </c>
      <c r="G198" s="7">
        <v>44798</v>
      </c>
      <c r="H198" s="32" t="s">
        <v>3670</v>
      </c>
      <c r="J198" s="48">
        <v>823</v>
      </c>
      <c r="K198" s="48">
        <v>0</v>
      </c>
      <c r="L198" s="7" t="s">
        <v>3811</v>
      </c>
      <c r="M198" s="7">
        <v>44979</v>
      </c>
      <c r="N198" s="7">
        <v>44750</v>
      </c>
      <c r="O198" s="7" t="s">
        <v>3811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5615</v>
      </c>
      <c r="V198" s="32" t="s">
        <v>3771</v>
      </c>
    </row>
    <row r="199" spans="1:22">
      <c r="A199" s="5" t="s">
        <v>894</v>
      </c>
      <c r="B199" s="32" t="s">
        <v>1900</v>
      </c>
      <c r="C199" s="32" t="s">
        <v>1899</v>
      </c>
      <c r="D199" s="5" t="s">
        <v>5584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3811</v>
      </c>
      <c r="M199" s="7" t="s">
        <v>3811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5616</v>
      </c>
      <c r="V199" s="32" t="s">
        <v>5583</v>
      </c>
    </row>
    <row r="200" spans="1:22">
      <c r="A200" s="5" t="s">
        <v>894</v>
      </c>
      <c r="B200" s="32" t="s">
        <v>1901</v>
      </c>
      <c r="C200" s="32" t="s">
        <v>6249</v>
      </c>
      <c r="D200" s="5" t="s">
        <v>6247</v>
      </c>
      <c r="E200" s="48">
        <v>400</v>
      </c>
      <c r="G200" s="7">
        <v>44903</v>
      </c>
      <c r="H200" s="32" t="s">
        <v>3670</v>
      </c>
      <c r="J200" s="48">
        <v>400</v>
      </c>
      <c r="K200" s="48">
        <v>0</v>
      </c>
      <c r="L200" s="7" t="s">
        <v>3811</v>
      </c>
      <c r="M200" s="7" t="s">
        <v>3811</v>
      </c>
      <c r="N200" s="7">
        <v>44873</v>
      </c>
      <c r="O200" s="7" t="s">
        <v>3811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5615</v>
      </c>
      <c r="V200" s="32" t="s">
        <v>6250</v>
      </c>
    </row>
    <row r="201" spans="1:22">
      <c r="A201" s="5" t="s">
        <v>894</v>
      </c>
      <c r="B201" s="32" t="s">
        <v>1901</v>
      </c>
      <c r="C201" s="32" t="s">
        <v>6249</v>
      </c>
      <c r="D201" s="5" t="s">
        <v>6247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3811</v>
      </c>
      <c r="M201" s="7" t="s">
        <v>3811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5617</v>
      </c>
      <c r="V201" s="32" t="s">
        <v>6250</v>
      </c>
    </row>
    <row r="202" spans="1:22">
      <c r="A202" s="5" t="s">
        <v>894</v>
      </c>
      <c r="B202" s="32" t="s">
        <v>1911</v>
      </c>
      <c r="C202" s="32" t="s">
        <v>1908</v>
      </c>
      <c r="D202" s="5" t="s">
        <v>4330</v>
      </c>
      <c r="E202" s="48">
        <v>502</v>
      </c>
      <c r="G202" s="7">
        <v>44833</v>
      </c>
      <c r="H202" s="32" t="s">
        <v>3670</v>
      </c>
      <c r="J202" s="48">
        <v>502</v>
      </c>
      <c r="K202" s="48">
        <v>0</v>
      </c>
      <c r="L202" s="7" t="s">
        <v>3811</v>
      </c>
      <c r="M202" s="7">
        <v>45014</v>
      </c>
      <c r="N202" s="7">
        <v>44788</v>
      </c>
      <c r="O202" s="7" t="s">
        <v>3811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5615</v>
      </c>
      <c r="V202" s="32" t="s">
        <v>5586</v>
      </c>
    </row>
    <row r="203" spans="1:22">
      <c r="A203" s="5" t="s">
        <v>894</v>
      </c>
      <c r="B203" s="32" t="s">
        <v>1923</v>
      </c>
      <c r="C203" s="32" t="s">
        <v>3772</v>
      </c>
      <c r="D203" s="5" t="s">
        <v>5316</v>
      </c>
      <c r="E203" s="48">
        <v>5000</v>
      </c>
      <c r="G203" s="7">
        <v>44910</v>
      </c>
      <c r="H203" s="32" t="s">
        <v>3670</v>
      </c>
      <c r="J203" s="48">
        <v>5000</v>
      </c>
      <c r="K203" s="48">
        <v>0</v>
      </c>
      <c r="L203" s="7" t="s">
        <v>3811</v>
      </c>
      <c r="M203" s="7" t="s">
        <v>3811</v>
      </c>
      <c r="N203" s="7">
        <v>44812</v>
      </c>
      <c r="O203" s="7" t="s">
        <v>3811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5615</v>
      </c>
      <c r="V203" s="32" t="s">
        <v>5324</v>
      </c>
    </row>
    <row r="204" spans="1:22">
      <c r="A204" s="5" t="s">
        <v>894</v>
      </c>
      <c r="B204" s="32" t="s">
        <v>1944</v>
      </c>
      <c r="C204" s="32" t="s">
        <v>1945</v>
      </c>
      <c r="D204" s="5" t="s">
        <v>5326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3811</v>
      </c>
      <c r="M204" s="7" t="s">
        <v>3811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5616</v>
      </c>
      <c r="V204" s="32" t="s">
        <v>5325</v>
      </c>
    </row>
    <row r="205" spans="1:22">
      <c r="A205" s="5" t="s">
        <v>894</v>
      </c>
      <c r="B205" s="32" t="s">
        <v>1946</v>
      </c>
      <c r="C205" s="32" t="s">
        <v>1945</v>
      </c>
      <c r="D205" s="5" t="s">
        <v>5326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3811</v>
      </c>
      <c r="M205" s="7" t="s">
        <v>3811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5616</v>
      </c>
      <c r="V205" s="32" t="s">
        <v>5327</v>
      </c>
    </row>
    <row r="206" spans="1:22">
      <c r="A206" s="5" t="s">
        <v>894</v>
      </c>
      <c r="B206" s="32" t="s">
        <v>1972</v>
      </c>
      <c r="C206" s="32" t="s">
        <v>1973</v>
      </c>
      <c r="D206" s="5" t="s">
        <v>4345</v>
      </c>
      <c r="E206" s="48">
        <v>6231</v>
      </c>
      <c r="G206" s="7">
        <v>44869</v>
      </c>
      <c r="H206" s="32" t="s">
        <v>3670</v>
      </c>
      <c r="J206" s="48">
        <v>6231</v>
      </c>
      <c r="K206" s="48">
        <v>0</v>
      </c>
      <c r="L206" s="7" t="s">
        <v>3811</v>
      </c>
      <c r="M206" s="7">
        <v>45052</v>
      </c>
      <c r="N206" s="7">
        <v>44610</v>
      </c>
      <c r="O206" s="7" t="s">
        <v>3811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5615</v>
      </c>
      <c r="V206" s="32" t="s">
        <v>6252</v>
      </c>
    </row>
    <row r="207" spans="1:22">
      <c r="A207" s="5" t="s">
        <v>894</v>
      </c>
      <c r="B207" s="32" t="s">
        <v>1975</v>
      </c>
      <c r="C207" s="32" t="s">
        <v>1973</v>
      </c>
      <c r="D207" s="5" t="s">
        <v>4345</v>
      </c>
      <c r="E207" s="48">
        <v>2000</v>
      </c>
      <c r="G207" s="7">
        <v>44869</v>
      </c>
      <c r="H207" s="32" t="s">
        <v>3670</v>
      </c>
      <c r="J207" s="48">
        <v>2000</v>
      </c>
      <c r="K207" s="48">
        <v>0</v>
      </c>
      <c r="L207" s="7" t="s">
        <v>3811</v>
      </c>
      <c r="M207" s="7">
        <v>45052</v>
      </c>
      <c r="N207" s="7">
        <v>44610</v>
      </c>
      <c r="O207" s="7" t="s">
        <v>3811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5615</v>
      </c>
      <c r="V207" s="32" t="s">
        <v>6253</v>
      </c>
    </row>
    <row r="208" spans="1:22">
      <c r="A208" s="5" t="s">
        <v>894</v>
      </c>
      <c r="B208" s="32" t="s">
        <v>2103</v>
      </c>
      <c r="C208" s="32" t="s">
        <v>2104</v>
      </c>
      <c r="D208" s="5" t="s">
        <v>4145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3811</v>
      </c>
      <c r="M208" s="7" t="s">
        <v>3811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5616</v>
      </c>
      <c r="V208" s="32" t="s">
        <v>3773</v>
      </c>
    </row>
    <row r="209" spans="1:22">
      <c r="A209" s="5" t="s">
        <v>894</v>
      </c>
      <c r="B209" s="32" t="s">
        <v>2105</v>
      </c>
      <c r="C209" s="32" t="s">
        <v>2104</v>
      </c>
      <c r="D209" s="5" t="s">
        <v>4145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3811</v>
      </c>
      <c r="M209" s="7" t="s">
        <v>3811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5616</v>
      </c>
      <c r="V209" s="32" t="s">
        <v>3774</v>
      </c>
    </row>
    <row r="210" spans="1:22">
      <c r="A210" s="5" t="s">
        <v>894</v>
      </c>
      <c r="B210" s="32" t="s">
        <v>2121</v>
      </c>
      <c r="C210" s="32" t="s">
        <v>2120</v>
      </c>
      <c r="D210" s="5" t="s">
        <v>5584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3811</v>
      </c>
      <c r="M210" s="7" t="s">
        <v>3811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5616</v>
      </c>
      <c r="V210" s="32" t="s">
        <v>5589</v>
      </c>
    </row>
    <row r="211" spans="1:22">
      <c r="A211" s="5" t="s">
        <v>894</v>
      </c>
      <c r="B211" s="32" t="s">
        <v>2156</v>
      </c>
      <c r="C211" s="32" t="s">
        <v>3775</v>
      </c>
      <c r="D211" s="5" t="s">
        <v>4361</v>
      </c>
      <c r="E211" s="48">
        <v>1344</v>
      </c>
      <c r="G211" s="7">
        <v>44217</v>
      </c>
      <c r="H211" s="32" t="s">
        <v>3670</v>
      </c>
      <c r="I211" s="48">
        <v>1344</v>
      </c>
      <c r="J211" s="48">
        <v>0</v>
      </c>
      <c r="K211" s="48">
        <v>0</v>
      </c>
      <c r="L211" s="7" t="s">
        <v>3811</v>
      </c>
      <c r="M211" s="7">
        <v>2958465</v>
      </c>
      <c r="N211" s="7">
        <v>43893</v>
      </c>
      <c r="O211" s="7" t="s">
        <v>3811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5615</v>
      </c>
      <c r="V211" s="32" t="s">
        <v>3776</v>
      </c>
    </row>
    <row r="212" spans="1:22">
      <c r="A212" s="5" t="s">
        <v>894</v>
      </c>
      <c r="B212" s="32" t="s">
        <v>2158</v>
      </c>
      <c r="C212" s="32" t="s">
        <v>3777</v>
      </c>
      <c r="D212" s="5" t="s">
        <v>4100</v>
      </c>
      <c r="E212" s="48">
        <v>1000</v>
      </c>
      <c r="G212" s="7">
        <v>44910</v>
      </c>
      <c r="H212" s="32" t="s">
        <v>3670</v>
      </c>
      <c r="J212" s="48">
        <v>1000</v>
      </c>
      <c r="K212" s="48">
        <v>0</v>
      </c>
      <c r="L212" s="7" t="s">
        <v>3811</v>
      </c>
      <c r="M212" s="7" t="s">
        <v>3811</v>
      </c>
      <c r="N212" s="7">
        <v>44795</v>
      </c>
      <c r="O212" s="7" t="s">
        <v>3811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5615</v>
      </c>
      <c r="V212" s="32" t="s">
        <v>3778</v>
      </c>
    </row>
    <row r="213" spans="1:22">
      <c r="A213" s="5" t="s">
        <v>894</v>
      </c>
      <c r="B213" s="32" t="s">
        <v>2160</v>
      </c>
      <c r="C213" s="32" t="s">
        <v>3777</v>
      </c>
      <c r="D213" s="5" t="s">
        <v>4100</v>
      </c>
      <c r="E213" s="48">
        <v>2000</v>
      </c>
      <c r="G213" s="7">
        <v>44910</v>
      </c>
      <c r="H213" s="32" t="s">
        <v>3670</v>
      </c>
      <c r="J213" s="48">
        <v>2000</v>
      </c>
      <c r="K213" s="48">
        <v>0</v>
      </c>
      <c r="L213" s="7" t="s">
        <v>3811</v>
      </c>
      <c r="M213" s="7" t="s">
        <v>3811</v>
      </c>
      <c r="N213" s="7">
        <v>44795</v>
      </c>
      <c r="O213" s="7" t="s">
        <v>3811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5615</v>
      </c>
      <c r="V213" s="32" t="s">
        <v>3779</v>
      </c>
    </row>
    <row r="214" spans="1:22">
      <c r="A214" s="5" t="s">
        <v>894</v>
      </c>
      <c r="B214" s="32" t="s">
        <v>2207</v>
      </c>
      <c r="C214" s="32" t="s">
        <v>2208</v>
      </c>
      <c r="D214" s="5" t="s">
        <v>4370</v>
      </c>
      <c r="E214" s="48">
        <v>1972</v>
      </c>
      <c r="G214" s="7">
        <v>44805</v>
      </c>
      <c r="H214" s="32" t="s">
        <v>3670</v>
      </c>
      <c r="J214" s="48">
        <v>1972</v>
      </c>
      <c r="K214" s="48">
        <v>0</v>
      </c>
      <c r="L214" s="7" t="s">
        <v>3811</v>
      </c>
      <c r="M214" s="7">
        <v>44985</v>
      </c>
      <c r="N214" s="7">
        <v>44655</v>
      </c>
      <c r="O214" s="7" t="s">
        <v>3811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5615</v>
      </c>
      <c r="V214" s="32" t="s">
        <v>3780</v>
      </c>
    </row>
    <row r="215" spans="1:22">
      <c r="A215" s="5" t="s">
        <v>894</v>
      </c>
      <c r="B215" s="32" t="s">
        <v>2207</v>
      </c>
      <c r="C215" s="32" t="s">
        <v>2208</v>
      </c>
      <c r="D215" s="5" t="s">
        <v>5937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3811</v>
      </c>
      <c r="M215" s="7" t="s">
        <v>3811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5616</v>
      </c>
      <c r="V215" s="32" t="s">
        <v>5979</v>
      </c>
    </row>
    <row r="216" spans="1:22">
      <c r="A216" s="5" t="s">
        <v>894</v>
      </c>
      <c r="B216" s="32" t="s">
        <v>2232</v>
      </c>
      <c r="C216" s="32" t="s">
        <v>2233</v>
      </c>
      <c r="D216" s="5" t="s">
        <v>4377</v>
      </c>
      <c r="E216" s="48">
        <v>1439</v>
      </c>
      <c r="G216" s="7">
        <v>44821</v>
      </c>
      <c r="H216" s="32" t="s">
        <v>3670</v>
      </c>
      <c r="J216" s="48">
        <v>1439</v>
      </c>
      <c r="K216" s="48">
        <v>0</v>
      </c>
      <c r="L216" s="7" t="s">
        <v>3811</v>
      </c>
      <c r="M216" s="7" t="s">
        <v>3811</v>
      </c>
      <c r="N216" s="7">
        <v>44792</v>
      </c>
      <c r="O216" s="7" t="s">
        <v>3811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5615</v>
      </c>
      <c r="V216" s="32" t="s">
        <v>5429</v>
      </c>
    </row>
    <row r="217" spans="1:22">
      <c r="A217" s="5" t="s">
        <v>894</v>
      </c>
      <c r="B217" s="32" t="s">
        <v>2238</v>
      </c>
      <c r="C217" s="32" t="s">
        <v>6102</v>
      </c>
      <c r="D217" s="5" t="s">
        <v>6104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3811</v>
      </c>
      <c r="M217" s="7" t="s">
        <v>3811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5616</v>
      </c>
      <c r="V217" s="32" t="s">
        <v>6103</v>
      </c>
    </row>
    <row r="218" spans="1:22">
      <c r="A218" s="5" t="s">
        <v>894</v>
      </c>
      <c r="B218" s="32" t="s">
        <v>2358</v>
      </c>
      <c r="C218" s="32" t="s">
        <v>3781</v>
      </c>
      <c r="D218" s="5" t="s">
        <v>4309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3811</v>
      </c>
      <c r="M218" s="7" t="s">
        <v>3811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5616</v>
      </c>
      <c r="V218" s="32" t="s">
        <v>5591</v>
      </c>
    </row>
    <row r="219" spans="1:22">
      <c r="A219" s="5" t="s">
        <v>894</v>
      </c>
      <c r="B219" s="32" t="s">
        <v>2361</v>
      </c>
      <c r="C219" s="32" t="s">
        <v>3781</v>
      </c>
      <c r="D219" s="5" t="s">
        <v>4309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3811</v>
      </c>
      <c r="M219" s="7" t="s">
        <v>3811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5616</v>
      </c>
      <c r="V219" s="32" t="s">
        <v>3782</v>
      </c>
    </row>
    <row r="220" spans="1:22">
      <c r="A220" s="5" t="s">
        <v>894</v>
      </c>
      <c r="B220" s="32" t="s">
        <v>2380</v>
      </c>
      <c r="C220" s="32" t="s">
        <v>3783</v>
      </c>
      <c r="D220" s="5" t="s">
        <v>4387</v>
      </c>
      <c r="E220" s="48">
        <v>3537</v>
      </c>
      <c r="G220" s="7">
        <v>44700</v>
      </c>
      <c r="H220" s="32" t="s">
        <v>3670</v>
      </c>
      <c r="J220" s="48">
        <v>3537</v>
      </c>
      <c r="K220" s="48">
        <v>0</v>
      </c>
      <c r="L220" s="7" t="s">
        <v>3811</v>
      </c>
      <c r="M220" s="7">
        <v>44927</v>
      </c>
      <c r="N220" s="7">
        <v>44595</v>
      </c>
      <c r="O220" s="7" t="s">
        <v>3811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5615</v>
      </c>
      <c r="V220" s="32" t="s">
        <v>3784</v>
      </c>
    </row>
    <row r="221" spans="1:22">
      <c r="A221" s="5" t="s">
        <v>894</v>
      </c>
      <c r="B221" s="32" t="s">
        <v>2383</v>
      </c>
      <c r="C221" s="32" t="s">
        <v>3783</v>
      </c>
      <c r="D221" s="5" t="s">
        <v>4120</v>
      </c>
      <c r="E221" s="48">
        <v>5000</v>
      </c>
      <c r="G221" s="7">
        <v>44910</v>
      </c>
      <c r="H221" s="32" t="s">
        <v>3670</v>
      </c>
      <c r="J221" s="48">
        <v>5000</v>
      </c>
      <c r="K221" s="48">
        <v>0</v>
      </c>
      <c r="L221" s="7" t="s">
        <v>3811</v>
      </c>
      <c r="M221" s="7" t="s">
        <v>3811</v>
      </c>
      <c r="N221" s="7">
        <v>44734</v>
      </c>
      <c r="O221" s="7" t="s">
        <v>3811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5615</v>
      </c>
      <c r="V221" s="32" t="s">
        <v>3785</v>
      </c>
    </row>
    <row r="222" spans="1:22">
      <c r="A222" s="5" t="s">
        <v>894</v>
      </c>
      <c r="B222" s="32" t="s">
        <v>2394</v>
      </c>
      <c r="C222" s="32" t="s">
        <v>3786</v>
      </c>
      <c r="D222" s="5" t="s">
        <v>4392</v>
      </c>
      <c r="E222" s="48">
        <v>993</v>
      </c>
      <c r="G222" s="7">
        <v>44128</v>
      </c>
      <c r="H222" s="32" t="s">
        <v>3670</v>
      </c>
      <c r="I222" s="48">
        <v>993</v>
      </c>
      <c r="J222" s="48">
        <v>0</v>
      </c>
      <c r="K222" s="48">
        <v>0</v>
      </c>
      <c r="L222" s="7" t="s">
        <v>3811</v>
      </c>
      <c r="M222" s="7">
        <v>2958465</v>
      </c>
      <c r="N222" s="7">
        <v>43980</v>
      </c>
      <c r="O222" s="7" t="s">
        <v>3811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5615</v>
      </c>
      <c r="V222" s="32" t="s">
        <v>3787</v>
      </c>
    </row>
    <row r="223" spans="1:22">
      <c r="A223" s="5" t="s">
        <v>894</v>
      </c>
      <c r="B223" s="32" t="s">
        <v>2396</v>
      </c>
      <c r="C223" s="32" t="s">
        <v>3788</v>
      </c>
      <c r="D223" s="5" t="s">
        <v>4094</v>
      </c>
      <c r="E223" s="48">
        <v>1700</v>
      </c>
      <c r="G223" s="7">
        <v>44895</v>
      </c>
      <c r="H223" s="32" t="s">
        <v>3670</v>
      </c>
      <c r="J223" s="48">
        <v>1700</v>
      </c>
      <c r="K223" s="48">
        <v>0</v>
      </c>
      <c r="L223" s="7" t="s">
        <v>3811</v>
      </c>
      <c r="M223" s="7">
        <v>45075</v>
      </c>
      <c r="N223" s="7">
        <v>44750</v>
      </c>
      <c r="O223" s="7" t="s">
        <v>3811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5615</v>
      </c>
      <c r="V223" s="32" t="s">
        <v>6495</v>
      </c>
    </row>
    <row r="224" spans="1:22">
      <c r="A224" s="5" t="s">
        <v>894</v>
      </c>
      <c r="B224" s="32" t="s">
        <v>2399</v>
      </c>
      <c r="C224" s="32" t="s">
        <v>3788</v>
      </c>
      <c r="D224" s="5" t="s">
        <v>4094</v>
      </c>
      <c r="E224" s="48">
        <v>3069</v>
      </c>
      <c r="G224" s="7">
        <v>44895</v>
      </c>
      <c r="H224" s="32" t="s">
        <v>3670</v>
      </c>
      <c r="J224" s="48">
        <v>3069</v>
      </c>
      <c r="K224" s="48">
        <v>0</v>
      </c>
      <c r="L224" s="7" t="s">
        <v>3811</v>
      </c>
      <c r="M224" s="7">
        <v>45075</v>
      </c>
      <c r="N224" s="7">
        <v>44750</v>
      </c>
      <c r="O224" s="7" t="s">
        <v>3811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5615</v>
      </c>
      <c r="V224" s="32" t="s">
        <v>6496</v>
      </c>
    </row>
    <row r="225" spans="1:22">
      <c r="A225" s="5" t="s">
        <v>894</v>
      </c>
      <c r="B225" s="32" t="s">
        <v>2401</v>
      </c>
      <c r="C225" s="32" t="s">
        <v>2402</v>
      </c>
      <c r="D225" s="5" t="s">
        <v>4387</v>
      </c>
      <c r="E225" s="48">
        <v>1539</v>
      </c>
      <c r="G225" s="7">
        <v>44701</v>
      </c>
      <c r="H225" s="32" t="s">
        <v>3670</v>
      </c>
      <c r="J225" s="48">
        <v>1539</v>
      </c>
      <c r="K225" s="48">
        <v>0</v>
      </c>
      <c r="L225" s="7" t="s">
        <v>3811</v>
      </c>
      <c r="M225" s="7">
        <v>44927</v>
      </c>
      <c r="N225" s="7">
        <v>44595</v>
      </c>
      <c r="O225" s="7" t="s">
        <v>3811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5615</v>
      </c>
      <c r="V225" s="32" t="s">
        <v>3789</v>
      </c>
    </row>
    <row r="226" spans="1:22">
      <c r="A226" s="5" t="s">
        <v>894</v>
      </c>
      <c r="B226" s="32" t="s">
        <v>2404</v>
      </c>
      <c r="C226" s="32" t="s">
        <v>2402</v>
      </c>
      <c r="D226" s="5" t="s">
        <v>4387</v>
      </c>
      <c r="E226" s="48">
        <v>685</v>
      </c>
      <c r="G226" s="7">
        <v>44701</v>
      </c>
      <c r="H226" s="32" t="s">
        <v>3670</v>
      </c>
      <c r="J226" s="48">
        <v>685</v>
      </c>
      <c r="K226" s="48">
        <v>0</v>
      </c>
      <c r="L226" s="7" t="s">
        <v>3811</v>
      </c>
      <c r="M226" s="7">
        <v>44927</v>
      </c>
      <c r="N226" s="7">
        <v>44595</v>
      </c>
      <c r="O226" s="7" t="s">
        <v>3811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5615</v>
      </c>
      <c r="V226" s="32" t="s">
        <v>3790</v>
      </c>
    </row>
    <row r="227" spans="1:22">
      <c r="A227" s="5" t="s">
        <v>894</v>
      </c>
      <c r="B227" s="32" t="s">
        <v>2413</v>
      </c>
      <c r="C227" s="32" t="s">
        <v>2411</v>
      </c>
      <c r="D227" s="5" t="s">
        <v>4177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3811</v>
      </c>
      <c r="M227" s="7" t="s">
        <v>3811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5616</v>
      </c>
      <c r="V227" s="32" t="s">
        <v>3791</v>
      </c>
    </row>
    <row r="228" spans="1:22">
      <c r="A228" s="5" t="s">
        <v>894</v>
      </c>
      <c r="B228" s="32" t="s">
        <v>2414</v>
      </c>
      <c r="C228" s="32" t="s">
        <v>2415</v>
      </c>
      <c r="D228" s="5" t="s">
        <v>4274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3811</v>
      </c>
      <c r="M228" s="7" t="s">
        <v>3811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5616</v>
      </c>
      <c r="V228" s="32" t="s">
        <v>3792</v>
      </c>
    </row>
    <row r="229" spans="1:22">
      <c r="A229" s="5" t="s">
        <v>894</v>
      </c>
      <c r="B229" s="32" t="s">
        <v>2417</v>
      </c>
      <c r="C229" s="32" t="s">
        <v>2415</v>
      </c>
      <c r="D229" s="5" t="s">
        <v>4274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3811</v>
      </c>
      <c r="M229" s="7" t="s">
        <v>3811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5616</v>
      </c>
      <c r="V229" s="32" t="s">
        <v>3793</v>
      </c>
    </row>
    <row r="230" spans="1:22">
      <c r="A230" s="5" t="s">
        <v>894</v>
      </c>
      <c r="B230" s="32" t="s">
        <v>2423</v>
      </c>
      <c r="C230" s="32" t="s">
        <v>2424</v>
      </c>
      <c r="D230" s="5" t="s">
        <v>4401</v>
      </c>
      <c r="E230" s="48">
        <v>4085</v>
      </c>
      <c r="G230" s="7">
        <v>44881</v>
      </c>
      <c r="H230" s="32" t="s">
        <v>3670</v>
      </c>
      <c r="J230" s="48">
        <v>4085</v>
      </c>
      <c r="K230" s="48">
        <v>0</v>
      </c>
      <c r="L230" s="7" t="s">
        <v>3811</v>
      </c>
      <c r="M230" s="7">
        <v>45062</v>
      </c>
      <c r="N230" s="7">
        <v>44720</v>
      </c>
      <c r="O230" s="7" t="s">
        <v>3811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5615</v>
      </c>
      <c r="V230" s="32" t="s">
        <v>6452</v>
      </c>
    </row>
    <row r="231" spans="1:22">
      <c r="A231" s="5" t="s">
        <v>894</v>
      </c>
      <c r="B231" s="32" t="s">
        <v>2425</v>
      </c>
      <c r="C231" s="32" t="s">
        <v>2424</v>
      </c>
      <c r="D231" s="5" t="s">
        <v>4401</v>
      </c>
      <c r="E231" s="48">
        <v>500</v>
      </c>
      <c r="G231" s="7">
        <v>44881</v>
      </c>
      <c r="H231" s="32" t="s">
        <v>3670</v>
      </c>
      <c r="J231" s="48">
        <v>500</v>
      </c>
      <c r="K231" s="48">
        <v>0</v>
      </c>
      <c r="L231" s="7" t="s">
        <v>3811</v>
      </c>
      <c r="M231" s="7">
        <v>45062</v>
      </c>
      <c r="N231" s="7">
        <v>44720</v>
      </c>
      <c r="O231" s="7" t="s">
        <v>3811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5615</v>
      </c>
      <c r="V231" s="32" t="s">
        <v>6453</v>
      </c>
    </row>
    <row r="232" spans="1:22">
      <c r="A232" s="5" t="s">
        <v>894</v>
      </c>
      <c r="B232" s="32" t="s">
        <v>2435</v>
      </c>
      <c r="C232" s="32" t="s">
        <v>3794</v>
      </c>
      <c r="D232" s="5" t="s">
        <v>4149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3811</v>
      </c>
      <c r="M232" s="7" t="s">
        <v>3811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5616</v>
      </c>
      <c r="V232" s="32" t="s">
        <v>3795</v>
      </c>
    </row>
    <row r="233" spans="1:22">
      <c r="A233" s="5" t="s">
        <v>894</v>
      </c>
      <c r="B233" s="32" t="s">
        <v>2437</v>
      </c>
      <c r="C233" s="32" t="s">
        <v>3796</v>
      </c>
      <c r="D233" s="5" t="s">
        <v>4145</v>
      </c>
      <c r="E233" s="48">
        <v>1000</v>
      </c>
      <c r="G233" s="7">
        <v>44910</v>
      </c>
      <c r="H233" s="32" t="s">
        <v>3670</v>
      </c>
      <c r="J233" s="48">
        <v>1000</v>
      </c>
      <c r="K233" s="48">
        <v>0</v>
      </c>
      <c r="L233" s="7" t="s">
        <v>3811</v>
      </c>
      <c r="M233" s="7" t="s">
        <v>3811</v>
      </c>
      <c r="N233" s="7">
        <v>44734</v>
      </c>
      <c r="O233" s="7" t="s">
        <v>3811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5615</v>
      </c>
      <c r="V233" s="32" t="s">
        <v>5983</v>
      </c>
    </row>
    <row r="234" spans="1:22">
      <c r="A234" s="5" t="s">
        <v>894</v>
      </c>
      <c r="B234" s="32" t="s">
        <v>2440</v>
      </c>
      <c r="C234" s="32" t="s">
        <v>3796</v>
      </c>
      <c r="D234" s="5" t="s">
        <v>4387</v>
      </c>
      <c r="E234" s="48">
        <v>756</v>
      </c>
      <c r="G234" s="7">
        <v>44704</v>
      </c>
      <c r="H234" s="32" t="s">
        <v>3670</v>
      </c>
      <c r="J234" s="48">
        <v>756</v>
      </c>
      <c r="K234" s="48">
        <v>0</v>
      </c>
      <c r="L234" s="7" t="s">
        <v>3811</v>
      </c>
      <c r="M234" s="7">
        <v>44927</v>
      </c>
      <c r="N234" s="7">
        <v>44595</v>
      </c>
      <c r="O234" s="7" t="s">
        <v>3811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5615</v>
      </c>
      <c r="V234" s="32" t="s">
        <v>3797</v>
      </c>
    </row>
    <row r="235" spans="1:22">
      <c r="A235" s="5" t="s">
        <v>894</v>
      </c>
      <c r="B235" s="32" t="s">
        <v>2440</v>
      </c>
      <c r="C235" s="32" t="s">
        <v>3796</v>
      </c>
      <c r="D235" s="5" t="s">
        <v>4145</v>
      </c>
      <c r="E235" s="48">
        <v>2000</v>
      </c>
      <c r="G235" s="7">
        <v>44910</v>
      </c>
      <c r="H235" s="32" t="s">
        <v>3670</v>
      </c>
      <c r="J235" s="48">
        <v>2000</v>
      </c>
      <c r="K235" s="48">
        <v>0</v>
      </c>
      <c r="L235" s="7" t="s">
        <v>3811</v>
      </c>
      <c r="M235" s="7" t="s">
        <v>3811</v>
      </c>
      <c r="N235" s="7">
        <v>44734</v>
      </c>
      <c r="O235" s="7" t="s">
        <v>3811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5615</v>
      </c>
      <c r="V235" s="32" t="s">
        <v>5984</v>
      </c>
    </row>
    <row r="236" spans="1:22">
      <c r="A236" s="5" t="s">
        <v>894</v>
      </c>
      <c r="B236" s="32" t="s">
        <v>2866</v>
      </c>
      <c r="C236" s="32" t="s">
        <v>3798</v>
      </c>
      <c r="D236" s="5" t="s">
        <v>4274</v>
      </c>
      <c r="E236" s="48">
        <v>2236</v>
      </c>
      <c r="G236" s="7">
        <v>44896</v>
      </c>
      <c r="H236" s="32" t="s">
        <v>3670</v>
      </c>
      <c r="J236" s="48">
        <v>2236</v>
      </c>
      <c r="K236" s="48">
        <v>0</v>
      </c>
      <c r="L236" s="7" t="s">
        <v>3811</v>
      </c>
      <c r="M236" s="7" t="s">
        <v>3811</v>
      </c>
      <c r="N236" s="7">
        <v>44750</v>
      </c>
      <c r="O236" s="7" t="s">
        <v>3811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5615</v>
      </c>
      <c r="V236" s="32" t="s">
        <v>6501</v>
      </c>
    </row>
    <row r="237" spans="1:22">
      <c r="A237" s="5" t="s">
        <v>894</v>
      </c>
      <c r="B237" s="32" t="s">
        <v>2868</v>
      </c>
      <c r="C237" s="32" t="s">
        <v>3798</v>
      </c>
      <c r="D237" s="5" t="s">
        <v>4274</v>
      </c>
      <c r="E237" s="48">
        <v>1118</v>
      </c>
      <c r="G237" s="7">
        <v>44896</v>
      </c>
      <c r="H237" s="32" t="s">
        <v>3670</v>
      </c>
      <c r="J237" s="48">
        <v>1118</v>
      </c>
      <c r="K237" s="48">
        <v>0</v>
      </c>
      <c r="L237" s="7" t="s">
        <v>3811</v>
      </c>
      <c r="M237" s="7" t="s">
        <v>3811</v>
      </c>
      <c r="N237" s="7">
        <v>44750</v>
      </c>
      <c r="O237" s="7" t="s">
        <v>3811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5615</v>
      </c>
      <c r="V237" s="32" t="s">
        <v>6502</v>
      </c>
    </row>
    <row r="238" spans="1:22">
      <c r="A238" s="5" t="s">
        <v>894</v>
      </c>
      <c r="B238" s="32" t="s">
        <v>2980</v>
      </c>
      <c r="C238" s="32" t="s">
        <v>2981</v>
      </c>
      <c r="D238" s="5" t="s">
        <v>4400</v>
      </c>
      <c r="E238" s="48">
        <v>933</v>
      </c>
      <c r="G238" s="7">
        <v>44762</v>
      </c>
      <c r="H238" s="32" t="s">
        <v>3670</v>
      </c>
      <c r="J238" s="48">
        <v>933</v>
      </c>
      <c r="K238" s="48">
        <v>0</v>
      </c>
      <c r="L238" s="7" t="s">
        <v>3811</v>
      </c>
      <c r="M238" s="7">
        <v>44942</v>
      </c>
      <c r="N238" s="7">
        <v>44482</v>
      </c>
      <c r="O238" s="7" t="s">
        <v>3811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5615</v>
      </c>
      <c r="V238" s="32" t="s">
        <v>5328</v>
      </c>
    </row>
    <row r="239" spans="1:22">
      <c r="A239" s="5" t="s">
        <v>894</v>
      </c>
      <c r="B239" s="32" t="s">
        <v>2982</v>
      </c>
      <c r="C239" s="32" t="s">
        <v>2981</v>
      </c>
      <c r="D239" s="5" t="s">
        <v>4400</v>
      </c>
      <c r="E239" s="48">
        <v>1000</v>
      </c>
      <c r="G239" s="7">
        <v>44762</v>
      </c>
      <c r="H239" s="32" t="s">
        <v>3670</v>
      </c>
      <c r="J239" s="48">
        <v>1000</v>
      </c>
      <c r="K239" s="48">
        <v>0</v>
      </c>
      <c r="L239" s="7" t="s">
        <v>3811</v>
      </c>
      <c r="M239" s="7">
        <v>44942</v>
      </c>
      <c r="N239" s="7">
        <v>44482</v>
      </c>
      <c r="O239" s="7" t="s">
        <v>3811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5615</v>
      </c>
      <c r="V239" s="32" t="s">
        <v>5329</v>
      </c>
    </row>
    <row r="240" spans="1:22">
      <c r="A240" s="5" t="s">
        <v>894</v>
      </c>
      <c r="B240" s="32" t="s">
        <v>2994</v>
      </c>
      <c r="C240" s="32" t="s">
        <v>2995</v>
      </c>
      <c r="D240" s="5" t="s">
        <v>4458</v>
      </c>
      <c r="E240" s="48">
        <v>706</v>
      </c>
      <c r="G240" s="7">
        <v>44840</v>
      </c>
      <c r="H240" s="32" t="s">
        <v>3670</v>
      </c>
      <c r="J240" s="48">
        <v>706</v>
      </c>
      <c r="K240" s="48">
        <v>0</v>
      </c>
      <c r="L240" s="7" t="s">
        <v>3811</v>
      </c>
      <c r="M240" s="7">
        <v>45022</v>
      </c>
      <c r="N240" s="7">
        <v>44804</v>
      </c>
      <c r="O240" s="7" t="s">
        <v>3811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5615</v>
      </c>
      <c r="V240" s="32" t="s">
        <v>5644</v>
      </c>
    </row>
    <row r="241" spans="1:22">
      <c r="A241" s="5" t="s">
        <v>894</v>
      </c>
      <c r="B241" s="32" t="s">
        <v>2996</v>
      </c>
      <c r="C241" s="32" t="s">
        <v>2995</v>
      </c>
      <c r="D241" s="5" t="s">
        <v>4458</v>
      </c>
      <c r="E241" s="48">
        <v>1706</v>
      </c>
      <c r="G241" s="7">
        <v>44840</v>
      </c>
      <c r="H241" s="32" t="s">
        <v>3670</v>
      </c>
      <c r="J241" s="48">
        <v>1706</v>
      </c>
      <c r="K241" s="48">
        <v>0</v>
      </c>
      <c r="L241" s="7" t="s">
        <v>3811</v>
      </c>
      <c r="M241" s="7">
        <v>45022</v>
      </c>
      <c r="N241" s="7">
        <v>44804</v>
      </c>
      <c r="O241" s="7" t="s">
        <v>3811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5615</v>
      </c>
      <c r="V241" s="32" t="s">
        <v>5645</v>
      </c>
    </row>
    <row r="242" spans="1:22">
      <c r="A242" s="5" t="s">
        <v>894</v>
      </c>
      <c r="B242" s="32" t="s">
        <v>2997</v>
      </c>
      <c r="C242" s="32" t="s">
        <v>2998</v>
      </c>
      <c r="D242" s="5" t="s">
        <v>4094</v>
      </c>
      <c r="E242" s="48">
        <v>2000</v>
      </c>
      <c r="G242" s="7">
        <v>44903</v>
      </c>
      <c r="H242" s="32" t="s">
        <v>3670</v>
      </c>
      <c r="J242" s="48">
        <v>2000</v>
      </c>
      <c r="K242" s="48">
        <v>0</v>
      </c>
      <c r="L242" s="7" t="s">
        <v>3811</v>
      </c>
      <c r="M242" s="7" t="s">
        <v>3811</v>
      </c>
      <c r="N242" s="7">
        <v>44750</v>
      </c>
      <c r="O242" s="7" t="s">
        <v>3811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5615</v>
      </c>
      <c r="V242" s="32" t="s">
        <v>3799</v>
      </c>
    </row>
    <row r="243" spans="1:22">
      <c r="A243" s="5" t="s">
        <v>894</v>
      </c>
      <c r="B243" s="32" t="s">
        <v>2999</v>
      </c>
      <c r="C243" s="32" t="s">
        <v>2998</v>
      </c>
      <c r="D243" s="5" t="s">
        <v>4094</v>
      </c>
      <c r="E243" s="48">
        <v>1000</v>
      </c>
      <c r="G243" s="7">
        <v>44903</v>
      </c>
      <c r="H243" s="32" t="s">
        <v>3670</v>
      </c>
      <c r="J243" s="48">
        <v>1000</v>
      </c>
      <c r="K243" s="48">
        <v>0</v>
      </c>
      <c r="L243" s="7" t="s">
        <v>3811</v>
      </c>
      <c r="M243" s="7" t="s">
        <v>3811</v>
      </c>
      <c r="N243" s="7">
        <v>44750</v>
      </c>
      <c r="O243" s="7" t="s">
        <v>3811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5615</v>
      </c>
      <c r="V243" s="32" t="s">
        <v>3800</v>
      </c>
    </row>
    <row r="244" spans="1:22">
      <c r="A244" s="5" t="s">
        <v>894</v>
      </c>
      <c r="B244" s="32" t="s">
        <v>3030</v>
      </c>
      <c r="C244" s="32" t="s">
        <v>3027</v>
      </c>
      <c r="D244" s="5" t="s">
        <v>4391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3811</v>
      </c>
      <c r="M244" s="7" t="s">
        <v>3811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5616</v>
      </c>
      <c r="V244" s="32" t="s">
        <v>3801</v>
      </c>
    </row>
    <row r="245" spans="1:22">
      <c r="A245" s="5" t="s">
        <v>894</v>
      </c>
      <c r="B245" s="32" t="s">
        <v>3037</v>
      </c>
      <c r="C245" s="32" t="s">
        <v>3038</v>
      </c>
      <c r="D245" s="5" t="s">
        <v>5958</v>
      </c>
      <c r="E245" s="48">
        <v>2000</v>
      </c>
      <c r="G245" s="7">
        <v>44910</v>
      </c>
      <c r="H245" s="32" t="s">
        <v>3670</v>
      </c>
      <c r="J245" s="48">
        <v>2000</v>
      </c>
      <c r="K245" s="48">
        <v>0</v>
      </c>
      <c r="L245" s="7" t="s">
        <v>3811</v>
      </c>
      <c r="M245" s="7" t="s">
        <v>3811</v>
      </c>
      <c r="N245" s="7">
        <v>44833</v>
      </c>
      <c r="O245" s="7" t="s">
        <v>3811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5615</v>
      </c>
      <c r="V245" s="32" t="s">
        <v>5992</v>
      </c>
    </row>
    <row r="246" spans="1:22">
      <c r="A246" s="5" t="s">
        <v>894</v>
      </c>
      <c r="B246" s="32" t="s">
        <v>3041</v>
      </c>
      <c r="C246" s="32" t="s">
        <v>3802</v>
      </c>
      <c r="D246" s="5" t="s">
        <v>4472</v>
      </c>
      <c r="E246" s="48">
        <v>2490</v>
      </c>
      <c r="G246" s="7">
        <v>44694</v>
      </c>
      <c r="H246" s="32" t="s">
        <v>3670</v>
      </c>
      <c r="J246" s="48">
        <v>2490</v>
      </c>
      <c r="K246" s="48">
        <v>0</v>
      </c>
      <c r="L246" s="7" t="s">
        <v>3811</v>
      </c>
      <c r="M246" s="7">
        <v>44927</v>
      </c>
      <c r="N246" s="7">
        <v>44650</v>
      </c>
      <c r="O246" s="7" t="s">
        <v>3811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5615</v>
      </c>
      <c r="V246" s="32" t="s">
        <v>3803</v>
      </c>
    </row>
    <row r="247" spans="1:22">
      <c r="A247" s="5" t="s">
        <v>894</v>
      </c>
      <c r="B247" s="32" t="s">
        <v>3128</v>
      </c>
      <c r="C247" s="32" t="s">
        <v>3127</v>
      </c>
      <c r="D247" s="5" t="s">
        <v>4210</v>
      </c>
      <c r="E247" s="48">
        <v>1128</v>
      </c>
      <c r="G247" s="7">
        <v>44882</v>
      </c>
      <c r="H247" s="32" t="s">
        <v>3670</v>
      </c>
      <c r="J247" s="48">
        <v>1128</v>
      </c>
      <c r="K247" s="48">
        <v>0</v>
      </c>
      <c r="L247" s="7" t="s">
        <v>3811</v>
      </c>
      <c r="M247" s="7">
        <v>45062</v>
      </c>
      <c r="N247" s="7">
        <v>44550</v>
      </c>
      <c r="O247" s="7" t="s">
        <v>3811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5615</v>
      </c>
      <c r="V247" s="32" t="s">
        <v>6473</v>
      </c>
    </row>
    <row r="248" spans="1:22">
      <c r="A248" s="5" t="s">
        <v>894</v>
      </c>
      <c r="B248" s="32" t="s">
        <v>3129</v>
      </c>
      <c r="C248" s="32" t="s">
        <v>3127</v>
      </c>
      <c r="D248" s="5" t="s">
        <v>4210</v>
      </c>
      <c r="E248" s="48">
        <v>2453</v>
      </c>
      <c r="G248" s="7">
        <v>44882</v>
      </c>
      <c r="H248" s="32" t="s">
        <v>3670</v>
      </c>
      <c r="J248" s="48">
        <v>2453</v>
      </c>
      <c r="K248" s="48">
        <v>0</v>
      </c>
      <c r="L248" s="7" t="s">
        <v>3811</v>
      </c>
      <c r="M248" s="7">
        <v>45062</v>
      </c>
      <c r="N248" s="7">
        <v>44550</v>
      </c>
      <c r="O248" s="7" t="s">
        <v>3811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5615</v>
      </c>
      <c r="V248" s="32" t="s">
        <v>3804</v>
      </c>
    </row>
    <row r="249" spans="1:22">
      <c r="A249" s="5" t="s">
        <v>894</v>
      </c>
      <c r="B249" s="32" t="s">
        <v>3133</v>
      </c>
      <c r="C249" s="32" t="s">
        <v>3805</v>
      </c>
      <c r="D249" s="5" t="s">
        <v>4490</v>
      </c>
      <c r="E249" s="48">
        <v>1500</v>
      </c>
      <c r="G249" s="7">
        <v>44798</v>
      </c>
      <c r="H249" s="32" t="s">
        <v>3670</v>
      </c>
      <c r="J249" s="48">
        <v>1500</v>
      </c>
      <c r="K249" s="48">
        <v>0</v>
      </c>
      <c r="L249" s="7" t="s">
        <v>3811</v>
      </c>
      <c r="M249" s="7">
        <v>44979</v>
      </c>
      <c r="N249" s="7">
        <v>44739</v>
      </c>
      <c r="O249" s="7" t="s">
        <v>3811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5615</v>
      </c>
      <c r="V249" s="32" t="s">
        <v>3806</v>
      </c>
    </row>
    <row r="250" spans="1:22">
      <c r="A250" s="5" t="s">
        <v>894</v>
      </c>
      <c r="B250" s="32" t="s">
        <v>3133</v>
      </c>
      <c r="C250" s="32" t="s">
        <v>3805</v>
      </c>
      <c r="D250" s="5" t="s">
        <v>5937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3811</v>
      </c>
      <c r="M250" s="7" t="s">
        <v>3811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5616</v>
      </c>
      <c r="V250" s="32" t="s">
        <v>5995</v>
      </c>
    </row>
    <row r="251" spans="1:22">
      <c r="A251" s="5" t="s">
        <v>894</v>
      </c>
      <c r="B251" s="32" t="s">
        <v>3172</v>
      </c>
      <c r="C251" s="32" t="s">
        <v>3173</v>
      </c>
      <c r="D251" s="5" t="s">
        <v>4391</v>
      </c>
      <c r="E251" s="48">
        <v>709</v>
      </c>
      <c r="G251" s="7">
        <v>44841</v>
      </c>
      <c r="H251" s="32" t="s">
        <v>3670</v>
      </c>
      <c r="J251" s="48">
        <v>709</v>
      </c>
      <c r="K251" s="48">
        <v>0</v>
      </c>
      <c r="L251" s="7" t="s">
        <v>3811</v>
      </c>
      <c r="M251" s="7">
        <v>45022</v>
      </c>
      <c r="N251" s="7">
        <v>44750</v>
      </c>
      <c r="O251" s="7" t="s">
        <v>3811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5615</v>
      </c>
      <c r="V251" s="32" t="s">
        <v>5646</v>
      </c>
    </row>
    <row r="252" spans="1:22">
      <c r="A252" s="5" t="s">
        <v>894</v>
      </c>
      <c r="B252" s="32" t="s">
        <v>3172</v>
      </c>
      <c r="C252" s="32" t="s">
        <v>3173</v>
      </c>
      <c r="D252" s="5" t="s">
        <v>5937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3811</v>
      </c>
      <c r="M252" s="7" t="s">
        <v>3811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5616</v>
      </c>
      <c r="V252" s="32" t="s">
        <v>5997</v>
      </c>
    </row>
    <row r="253" spans="1:22">
      <c r="A253" s="5" t="s">
        <v>894</v>
      </c>
      <c r="B253" s="32" t="s">
        <v>3174</v>
      </c>
      <c r="C253" s="32" t="s">
        <v>3173</v>
      </c>
      <c r="D253" s="5" t="s">
        <v>4391</v>
      </c>
      <c r="E253" s="48">
        <v>5000</v>
      </c>
      <c r="G253" s="7">
        <v>44841</v>
      </c>
      <c r="H253" s="32" t="s">
        <v>3670</v>
      </c>
      <c r="J253" s="48">
        <v>5000</v>
      </c>
      <c r="K253" s="48">
        <v>0</v>
      </c>
      <c r="L253" s="7" t="s">
        <v>3811</v>
      </c>
      <c r="M253" s="7">
        <v>45022</v>
      </c>
      <c r="N253" s="7">
        <v>44750</v>
      </c>
      <c r="O253" s="7" t="s">
        <v>3811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5615</v>
      </c>
      <c r="V253" s="32" t="s">
        <v>5647</v>
      </c>
    </row>
    <row r="254" spans="1:22">
      <c r="A254" s="5" t="s">
        <v>894</v>
      </c>
      <c r="B254" s="32" t="s">
        <v>3174</v>
      </c>
      <c r="C254" s="32" t="s">
        <v>3173</v>
      </c>
      <c r="D254" s="5" t="s">
        <v>5937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3811</v>
      </c>
      <c r="M254" s="7" t="s">
        <v>3811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5616</v>
      </c>
      <c r="V254" s="32" t="s">
        <v>5999</v>
      </c>
    </row>
    <row r="255" spans="1:22">
      <c r="A255" s="5" t="s">
        <v>3807</v>
      </c>
      <c r="B255" s="32" t="s">
        <v>1827</v>
      </c>
      <c r="C255" s="32" t="s">
        <v>1828</v>
      </c>
      <c r="D255" s="5" t="s">
        <v>4317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3811</v>
      </c>
      <c r="M255" s="7" t="s">
        <v>3811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5616</v>
      </c>
    </row>
    <row r="256" spans="1:22">
      <c r="A256" s="5" t="s">
        <v>3807</v>
      </c>
      <c r="B256" s="32" t="s">
        <v>1829</v>
      </c>
      <c r="C256" s="32" t="s">
        <v>1828</v>
      </c>
      <c r="D256" s="5" t="s">
        <v>4317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3811</v>
      </c>
      <c r="M256" s="7" t="s">
        <v>3811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5616</v>
      </c>
    </row>
    <row r="257" spans="1:22">
      <c r="A257" s="5" t="s">
        <v>3807</v>
      </c>
      <c r="B257" s="32" t="s">
        <v>1869</v>
      </c>
      <c r="C257" s="32" t="s">
        <v>1870</v>
      </c>
      <c r="D257" s="5" t="s">
        <v>4317</v>
      </c>
      <c r="E257" s="48">
        <v>0</v>
      </c>
      <c r="G257" s="7">
        <v>44855</v>
      </c>
      <c r="H257" s="32" t="s">
        <v>3537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5615</v>
      </c>
      <c r="V257" s="32" t="s">
        <v>7661</v>
      </c>
    </row>
    <row r="258" spans="1:22">
      <c r="A258" s="5" t="s">
        <v>3807</v>
      </c>
      <c r="B258" s="32" t="s">
        <v>1872</v>
      </c>
      <c r="C258" s="32" t="s">
        <v>1870</v>
      </c>
      <c r="D258" s="5" t="s">
        <v>4317</v>
      </c>
      <c r="E258" s="48">
        <v>0</v>
      </c>
      <c r="G258" s="7">
        <v>44855</v>
      </c>
      <c r="H258" s="32" t="s">
        <v>3537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5615</v>
      </c>
      <c r="V258" s="32" t="s">
        <v>7661</v>
      </c>
    </row>
    <row r="259" spans="1:22">
      <c r="A259" s="5" t="s">
        <v>3807</v>
      </c>
      <c r="B259" s="32" t="s">
        <v>1873</v>
      </c>
      <c r="C259" s="32" t="s">
        <v>1874</v>
      </c>
      <c r="D259" s="5" t="s">
        <v>5330</v>
      </c>
      <c r="E259" s="48">
        <v>1316</v>
      </c>
      <c r="F259" s="32" t="s">
        <v>3669</v>
      </c>
      <c r="G259" s="7">
        <v>44841</v>
      </c>
      <c r="H259" s="32" t="s">
        <v>3537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3811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5615</v>
      </c>
      <c r="V259" s="32" t="s">
        <v>6096</v>
      </c>
    </row>
    <row r="260" spans="1:22">
      <c r="A260" s="5" t="s">
        <v>3807</v>
      </c>
      <c r="B260" s="32" t="s">
        <v>1875</v>
      </c>
      <c r="C260" s="32" t="s">
        <v>1874</v>
      </c>
      <c r="D260" s="5" t="s">
        <v>5330</v>
      </c>
      <c r="E260" s="48">
        <v>728</v>
      </c>
      <c r="F260" s="32" t="s">
        <v>3669</v>
      </c>
      <c r="G260" s="7">
        <v>44841</v>
      </c>
      <c r="H260" s="32" t="s">
        <v>3537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3811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5615</v>
      </c>
      <c r="V260" s="32" t="s">
        <v>6096</v>
      </c>
    </row>
    <row r="261" spans="1:22">
      <c r="A261" s="5" t="s">
        <v>3807</v>
      </c>
      <c r="B261" s="32" t="s">
        <v>1876</v>
      </c>
      <c r="C261" s="32" t="s">
        <v>1877</v>
      </c>
      <c r="D261" s="5" t="s">
        <v>4335</v>
      </c>
      <c r="E261" s="48">
        <v>1422</v>
      </c>
      <c r="F261" s="32" t="s">
        <v>3669</v>
      </c>
      <c r="G261" s="7">
        <v>44820</v>
      </c>
      <c r="H261" s="32" t="s">
        <v>3537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3811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5615</v>
      </c>
      <c r="V261" s="32" t="s">
        <v>6096</v>
      </c>
    </row>
    <row r="262" spans="1:22">
      <c r="A262" s="5" t="s">
        <v>3807</v>
      </c>
      <c r="B262" s="32" t="s">
        <v>1878</v>
      </c>
      <c r="C262" s="32" t="s">
        <v>1877</v>
      </c>
      <c r="D262" s="5" t="s">
        <v>4317</v>
      </c>
      <c r="E262" s="48">
        <v>2727</v>
      </c>
      <c r="F262" s="32" t="s">
        <v>3669</v>
      </c>
      <c r="G262" s="7">
        <v>44841</v>
      </c>
      <c r="H262" s="32" t="s">
        <v>3537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3811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5615</v>
      </c>
      <c r="V262" s="32" t="s">
        <v>6096</v>
      </c>
    </row>
    <row r="263" spans="1:22">
      <c r="A263" s="5" t="s">
        <v>3807</v>
      </c>
      <c r="B263" s="32" t="s">
        <v>2905</v>
      </c>
      <c r="C263" s="32" t="s">
        <v>2904</v>
      </c>
      <c r="D263" s="5" t="s">
        <v>4442</v>
      </c>
      <c r="E263" s="48">
        <v>703</v>
      </c>
      <c r="F263" s="32" t="s">
        <v>3669</v>
      </c>
      <c r="G263" s="7">
        <v>44750</v>
      </c>
      <c r="H263" s="32" t="s">
        <v>3537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4099</v>
      </c>
      <c r="O263" s="7" t="s">
        <v>3811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5615</v>
      </c>
    </row>
    <row r="264" spans="1:22">
      <c r="A264" s="5" t="s">
        <v>3807</v>
      </c>
      <c r="B264" s="32" t="s">
        <v>3136</v>
      </c>
      <c r="C264" s="32" t="s">
        <v>3137</v>
      </c>
      <c r="D264" s="5" t="s">
        <v>6147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3811</v>
      </c>
      <c r="M264" s="7" t="s">
        <v>3811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5616</v>
      </c>
    </row>
    <row r="265" spans="1:22">
      <c r="A265" s="5" t="s">
        <v>3807</v>
      </c>
      <c r="B265" s="32" t="s">
        <v>3138</v>
      </c>
      <c r="C265" s="32" t="s">
        <v>3137</v>
      </c>
      <c r="D265" s="5" t="s">
        <v>6147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3811</v>
      </c>
      <c r="M265" s="7" t="s">
        <v>3811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5616</v>
      </c>
    </row>
    <row r="266" spans="1:22">
      <c r="A266" s="5" t="s">
        <v>3807</v>
      </c>
      <c r="B266" s="32" t="s">
        <v>3162</v>
      </c>
      <c r="C266" s="32" t="s">
        <v>3161</v>
      </c>
      <c r="D266" s="5" t="s">
        <v>4317</v>
      </c>
      <c r="E266" s="48">
        <v>2978</v>
      </c>
      <c r="F266" s="32" t="s">
        <v>3669</v>
      </c>
      <c r="G266" s="7">
        <v>44841</v>
      </c>
      <c r="H266" s="32" t="s">
        <v>3537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3811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5615</v>
      </c>
      <c r="V266" s="32" t="s">
        <v>6096</v>
      </c>
    </row>
    <row r="267" spans="1:22">
      <c r="A267" s="5" t="s">
        <v>3807</v>
      </c>
      <c r="B267" s="32" t="s">
        <v>3165</v>
      </c>
      <c r="C267" s="32" t="s">
        <v>3164</v>
      </c>
      <c r="D267" s="5" t="s">
        <v>4317</v>
      </c>
      <c r="E267" s="48">
        <v>0</v>
      </c>
      <c r="G267" s="7">
        <v>44854</v>
      </c>
      <c r="H267" s="32" t="s">
        <v>3537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5615</v>
      </c>
      <c r="V267" s="32" t="s">
        <v>7661</v>
      </c>
    </row>
    <row r="268" spans="1:22">
      <c r="A268" s="5" t="s">
        <v>5493</v>
      </c>
      <c r="B268" s="32" t="s">
        <v>972</v>
      </c>
      <c r="C268" s="32" t="s">
        <v>3551</v>
      </c>
      <c r="D268" s="5" t="s">
        <v>6052</v>
      </c>
      <c r="E268" s="48">
        <v>4068</v>
      </c>
      <c r="F268" s="32" t="s">
        <v>5566</v>
      </c>
      <c r="G268" s="7">
        <v>44746</v>
      </c>
      <c r="H268" s="32" t="s">
        <v>3537</v>
      </c>
      <c r="J268" s="48">
        <v>4068</v>
      </c>
      <c r="K268" s="48">
        <v>0</v>
      </c>
      <c r="L268" s="7" t="s">
        <v>3811</v>
      </c>
      <c r="M268" s="7">
        <v>44938</v>
      </c>
      <c r="N268" s="7">
        <v>44844</v>
      </c>
      <c r="O268" s="7" t="s">
        <v>3811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5615</v>
      </c>
    </row>
    <row r="269" spans="1:22">
      <c r="A269" s="5" t="s">
        <v>5493</v>
      </c>
      <c r="B269" s="32" t="s">
        <v>995</v>
      </c>
      <c r="C269" s="32" t="s">
        <v>3554</v>
      </c>
      <c r="D269" s="5" t="s">
        <v>6054</v>
      </c>
      <c r="E269" s="48">
        <v>16224</v>
      </c>
      <c r="F269" s="32" t="s">
        <v>5566</v>
      </c>
      <c r="G269" s="7">
        <v>44808</v>
      </c>
      <c r="H269" s="32" t="s">
        <v>3537</v>
      </c>
      <c r="I269" s="48" t="s">
        <v>3560</v>
      </c>
      <c r="J269" s="48">
        <v>15000</v>
      </c>
      <c r="K269" s="48">
        <v>0</v>
      </c>
      <c r="L269" s="7" t="s">
        <v>3811</v>
      </c>
      <c r="M269" s="7" t="s">
        <v>3811</v>
      </c>
      <c r="N269" s="7">
        <v>44844</v>
      </c>
      <c r="O269" s="7" t="s">
        <v>3811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5615</v>
      </c>
    </row>
    <row r="270" spans="1:22">
      <c r="A270" s="5" t="s">
        <v>5493</v>
      </c>
      <c r="B270" s="32" t="s">
        <v>995</v>
      </c>
      <c r="C270" s="32" t="s">
        <v>3554</v>
      </c>
      <c r="D270" s="5" t="s">
        <v>6056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3811</v>
      </c>
      <c r="M270" s="7" t="s">
        <v>3811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5616</v>
      </c>
    </row>
    <row r="271" spans="1:22">
      <c r="A271" s="5" t="s">
        <v>5493</v>
      </c>
      <c r="B271" s="32" t="s">
        <v>998</v>
      </c>
      <c r="C271" s="32" t="s">
        <v>3554</v>
      </c>
      <c r="D271" s="5" t="s">
        <v>6054</v>
      </c>
      <c r="E271" s="48">
        <v>2654</v>
      </c>
      <c r="F271" s="32" t="s">
        <v>5566</v>
      </c>
      <c r="G271" s="7">
        <v>44808</v>
      </c>
      <c r="H271" s="32" t="s">
        <v>3537</v>
      </c>
      <c r="I271" s="48" t="s">
        <v>3563</v>
      </c>
      <c r="J271" s="48">
        <v>2634</v>
      </c>
      <c r="K271" s="48">
        <v>0</v>
      </c>
      <c r="L271" s="7" t="s">
        <v>3811</v>
      </c>
      <c r="M271" s="7" t="s">
        <v>3811</v>
      </c>
      <c r="N271" s="7">
        <v>44844</v>
      </c>
      <c r="O271" s="7" t="s">
        <v>3811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5615</v>
      </c>
    </row>
    <row r="272" spans="1:22">
      <c r="A272" s="5" t="s">
        <v>5493</v>
      </c>
      <c r="B272" s="32" t="s">
        <v>998</v>
      </c>
      <c r="C272" s="32" t="s">
        <v>3554</v>
      </c>
      <c r="D272" s="5" t="s">
        <v>6056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3811</v>
      </c>
      <c r="M272" s="7" t="s">
        <v>3811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5616</v>
      </c>
    </row>
    <row r="273" spans="1:20">
      <c r="A273" s="5" t="s">
        <v>5493</v>
      </c>
      <c r="B273" s="32" t="s">
        <v>3566</v>
      </c>
      <c r="C273" s="32" t="s">
        <v>3567</v>
      </c>
      <c r="D273" s="5" t="s">
        <v>6061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3811</v>
      </c>
      <c r="M273" s="7" t="s">
        <v>3811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5616</v>
      </c>
    </row>
    <row r="274" spans="1:20">
      <c r="A274" s="5" t="s">
        <v>5493</v>
      </c>
      <c r="B274" s="32" t="s">
        <v>1386</v>
      </c>
      <c r="C274" s="32" t="s">
        <v>3571</v>
      </c>
      <c r="D274" s="5" t="s">
        <v>6065</v>
      </c>
      <c r="E274" s="48">
        <v>0</v>
      </c>
      <c r="F274" s="32" t="s">
        <v>5566</v>
      </c>
      <c r="G274" s="7">
        <v>44882</v>
      </c>
      <c r="H274" s="32" t="s">
        <v>3537</v>
      </c>
      <c r="J274" s="48">
        <v>0</v>
      </c>
      <c r="K274" s="48">
        <v>1501</v>
      </c>
      <c r="L274" s="7">
        <v>44921</v>
      </c>
      <c r="M274" s="7" t="s">
        <v>3811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5615</v>
      </c>
    </row>
    <row r="275" spans="1:20">
      <c r="A275" s="5" t="s">
        <v>5493</v>
      </c>
      <c r="B275" s="32" t="s">
        <v>1388</v>
      </c>
      <c r="C275" s="32" t="s">
        <v>3571</v>
      </c>
      <c r="D275" s="5" t="s">
        <v>6065</v>
      </c>
      <c r="E275" s="48">
        <v>0</v>
      </c>
      <c r="F275" s="32" t="s">
        <v>5566</v>
      </c>
      <c r="G275" s="7">
        <v>44882</v>
      </c>
      <c r="H275" s="32" t="s">
        <v>3537</v>
      </c>
      <c r="I275" s="48" t="s">
        <v>6411</v>
      </c>
      <c r="J275" s="48">
        <v>-46</v>
      </c>
      <c r="K275" s="48">
        <v>1695</v>
      </c>
      <c r="L275" s="7">
        <v>44921</v>
      </c>
      <c r="M275" s="7" t="s">
        <v>3811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5615</v>
      </c>
    </row>
    <row r="276" spans="1:20">
      <c r="A276" s="5" t="s">
        <v>5493</v>
      </c>
      <c r="B276" s="32" t="s">
        <v>1436</v>
      </c>
      <c r="C276" s="32" t="s">
        <v>3574</v>
      </c>
      <c r="D276" s="5" t="s">
        <v>3642</v>
      </c>
      <c r="E276" s="48">
        <v>1554</v>
      </c>
      <c r="F276" s="32" t="s">
        <v>5566</v>
      </c>
      <c r="G276" s="7">
        <v>44826</v>
      </c>
      <c r="H276" s="32" t="s">
        <v>3537</v>
      </c>
      <c r="I276" s="48" t="s">
        <v>5298</v>
      </c>
      <c r="J276" s="48">
        <v>1199</v>
      </c>
      <c r="K276" s="48">
        <v>0</v>
      </c>
      <c r="L276" s="7" t="s">
        <v>3811</v>
      </c>
      <c r="M276" s="7" t="s">
        <v>3811</v>
      </c>
      <c r="N276" s="7" t="s">
        <v>4099</v>
      </c>
      <c r="O276" s="7" t="s">
        <v>3811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5615</v>
      </c>
    </row>
    <row r="277" spans="1:20">
      <c r="A277" s="5" t="s">
        <v>5493</v>
      </c>
      <c r="B277" s="32" t="s">
        <v>1497</v>
      </c>
      <c r="C277" s="32" t="s">
        <v>3579</v>
      </c>
      <c r="D277" s="5" t="s">
        <v>6073</v>
      </c>
      <c r="E277" s="48">
        <v>0</v>
      </c>
      <c r="G277" s="7">
        <v>44908</v>
      </c>
      <c r="H277" s="32" t="s">
        <v>3537</v>
      </c>
      <c r="I277" s="48" t="s">
        <v>7659</v>
      </c>
      <c r="J277" s="48">
        <v>-71</v>
      </c>
      <c r="K277" s="48">
        <v>511</v>
      </c>
      <c r="L277" s="7" t="s">
        <v>3811</v>
      </c>
      <c r="M277" s="7" t="s">
        <v>3811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5615</v>
      </c>
    </row>
    <row r="278" spans="1:20">
      <c r="A278" s="5" t="s">
        <v>5493</v>
      </c>
      <c r="B278" s="32" t="s">
        <v>1499</v>
      </c>
      <c r="C278" s="32" t="s">
        <v>3579</v>
      </c>
      <c r="D278" s="5" t="s">
        <v>6073</v>
      </c>
      <c r="E278" s="48">
        <v>0</v>
      </c>
      <c r="G278" s="7">
        <v>44908</v>
      </c>
      <c r="H278" s="32" t="s">
        <v>3537</v>
      </c>
      <c r="J278" s="48">
        <v>0</v>
      </c>
      <c r="K278" s="48">
        <v>2381</v>
      </c>
      <c r="L278" s="7" t="s">
        <v>3811</v>
      </c>
      <c r="M278" s="7" t="s">
        <v>3811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5615</v>
      </c>
    </row>
    <row r="279" spans="1:20">
      <c r="A279" s="5" t="s">
        <v>5493</v>
      </c>
      <c r="B279" s="32" t="s">
        <v>1543</v>
      </c>
      <c r="C279" s="32" t="s">
        <v>3581</v>
      </c>
      <c r="D279" s="5" t="s">
        <v>6077</v>
      </c>
      <c r="E279" s="48">
        <v>1356</v>
      </c>
      <c r="F279" s="32" t="s">
        <v>5566</v>
      </c>
      <c r="G279" s="7">
        <v>44797</v>
      </c>
      <c r="H279" s="32" t="s">
        <v>3537</v>
      </c>
      <c r="J279" s="48">
        <v>1356</v>
      </c>
      <c r="K279" s="48">
        <v>0</v>
      </c>
      <c r="L279" s="7" t="s">
        <v>3811</v>
      </c>
      <c r="M279" s="7" t="s">
        <v>3811</v>
      </c>
      <c r="N279" s="7">
        <v>44844</v>
      </c>
      <c r="O279" s="7" t="s">
        <v>3811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5615</v>
      </c>
    </row>
    <row r="280" spans="1:20">
      <c r="A280" s="5" t="s">
        <v>5493</v>
      </c>
      <c r="B280" s="32" t="s">
        <v>1543</v>
      </c>
      <c r="C280" s="32" t="s">
        <v>3581</v>
      </c>
      <c r="D280" s="5" t="s">
        <v>6080</v>
      </c>
      <c r="E280" s="48">
        <v>0</v>
      </c>
      <c r="F280" s="32" t="s">
        <v>5566</v>
      </c>
      <c r="G280" s="7">
        <v>44877</v>
      </c>
      <c r="H280" s="32" t="s">
        <v>3537</v>
      </c>
      <c r="J280" s="48">
        <v>0</v>
      </c>
      <c r="K280" s="48">
        <v>1955</v>
      </c>
      <c r="L280" s="7">
        <v>44923</v>
      </c>
      <c r="M280" s="7" t="s">
        <v>3811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5615</v>
      </c>
    </row>
    <row r="281" spans="1:20">
      <c r="A281" s="5" t="s">
        <v>5493</v>
      </c>
      <c r="B281" s="32" t="s">
        <v>1546</v>
      </c>
      <c r="C281" s="32" t="s">
        <v>3581</v>
      </c>
      <c r="D281" s="5" t="s">
        <v>6080</v>
      </c>
      <c r="E281" s="48">
        <v>0</v>
      </c>
      <c r="F281" s="32" t="s">
        <v>5566</v>
      </c>
      <c r="G281" s="7">
        <v>44877</v>
      </c>
      <c r="H281" s="32" t="s">
        <v>3537</v>
      </c>
      <c r="J281" s="48">
        <v>0</v>
      </c>
      <c r="K281" s="48">
        <v>2141</v>
      </c>
      <c r="L281" s="7">
        <v>44923</v>
      </c>
      <c r="M281" s="7" t="s">
        <v>3811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5615</v>
      </c>
    </row>
    <row r="282" spans="1:20">
      <c r="A282" s="5" t="s">
        <v>5493</v>
      </c>
      <c r="B282" s="32" t="s">
        <v>2526</v>
      </c>
      <c r="C282" s="32" t="s">
        <v>3618</v>
      </c>
      <c r="D282" s="5" t="s">
        <v>6111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3811</v>
      </c>
      <c r="M282" s="7" t="s">
        <v>3811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5616</v>
      </c>
    </row>
    <row r="283" spans="1:20">
      <c r="A283" s="5" t="s">
        <v>5493</v>
      </c>
      <c r="B283" s="32" t="s">
        <v>2528</v>
      </c>
      <c r="C283" s="32" t="s">
        <v>3618</v>
      </c>
      <c r="D283" s="5" t="s">
        <v>6111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3811</v>
      </c>
      <c r="M283" s="7" t="s">
        <v>3811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5616</v>
      </c>
    </row>
    <row r="284" spans="1:20">
      <c r="A284" s="5" t="s">
        <v>5493</v>
      </c>
      <c r="B284" s="32" t="s">
        <v>2536</v>
      </c>
      <c r="C284" s="32" t="s">
        <v>3619</v>
      </c>
      <c r="D284" s="5" t="s">
        <v>6114</v>
      </c>
      <c r="E284" s="48">
        <v>2114</v>
      </c>
      <c r="F284" s="32" t="s">
        <v>5566</v>
      </c>
      <c r="G284" s="7">
        <v>44816</v>
      </c>
      <c r="H284" s="32" t="s">
        <v>3537</v>
      </c>
      <c r="I284" s="48" t="s">
        <v>5306</v>
      </c>
      <c r="J284" s="48">
        <v>500</v>
      </c>
      <c r="K284" s="48">
        <v>0</v>
      </c>
      <c r="L284" s="7" t="s">
        <v>3811</v>
      </c>
      <c r="M284" s="7" t="s">
        <v>3811</v>
      </c>
      <c r="N284" s="7">
        <v>44844</v>
      </c>
      <c r="O284" s="7" t="s">
        <v>3811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5615</v>
      </c>
    </row>
    <row r="285" spans="1:20">
      <c r="A285" s="5" t="s">
        <v>5493</v>
      </c>
      <c r="B285" s="32" t="s">
        <v>2538</v>
      </c>
      <c r="C285" s="32" t="s">
        <v>3619</v>
      </c>
      <c r="D285" s="5" t="s">
        <v>6114</v>
      </c>
      <c r="E285" s="48">
        <v>1709</v>
      </c>
      <c r="F285" s="32" t="s">
        <v>5566</v>
      </c>
      <c r="G285" s="7">
        <v>44816</v>
      </c>
      <c r="H285" s="32" t="s">
        <v>3537</v>
      </c>
      <c r="I285" s="48" t="s">
        <v>3631</v>
      </c>
      <c r="J285" s="48">
        <v>1700</v>
      </c>
      <c r="K285" s="48">
        <v>0</v>
      </c>
      <c r="L285" s="7" t="s">
        <v>3811</v>
      </c>
      <c r="M285" s="7" t="s">
        <v>3811</v>
      </c>
      <c r="N285" s="7">
        <v>44844</v>
      </c>
      <c r="O285" s="7" t="s">
        <v>3811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5615</v>
      </c>
    </row>
    <row r="286" spans="1:20">
      <c r="A286" s="5" t="s">
        <v>5493</v>
      </c>
      <c r="B286" s="32" t="s">
        <v>2540</v>
      </c>
      <c r="C286" s="32" t="s">
        <v>3621</v>
      </c>
      <c r="D286" s="5" t="s">
        <v>6117</v>
      </c>
      <c r="E286" s="48">
        <v>994</v>
      </c>
      <c r="F286" s="32" t="s">
        <v>5566</v>
      </c>
      <c r="G286" s="7">
        <v>44798</v>
      </c>
      <c r="H286" s="32" t="s">
        <v>3537</v>
      </c>
      <c r="I286" s="48" t="s">
        <v>3623</v>
      </c>
      <c r="J286" s="48">
        <v>6</v>
      </c>
      <c r="K286" s="48">
        <v>0</v>
      </c>
      <c r="L286" s="7" t="s">
        <v>3811</v>
      </c>
      <c r="M286" s="7" t="s">
        <v>3811</v>
      </c>
      <c r="N286" s="7">
        <v>44844</v>
      </c>
      <c r="O286" s="7" t="s">
        <v>3811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5615</v>
      </c>
    </row>
    <row r="287" spans="1:20">
      <c r="A287" s="5" t="s">
        <v>5493</v>
      </c>
      <c r="B287" s="32" t="s">
        <v>2542</v>
      </c>
      <c r="C287" s="32" t="s">
        <v>3621</v>
      </c>
      <c r="D287" s="5" t="s">
        <v>6117</v>
      </c>
      <c r="E287" s="48">
        <v>2538</v>
      </c>
      <c r="F287" s="32" t="s">
        <v>5566</v>
      </c>
      <c r="G287" s="7">
        <v>44798</v>
      </c>
      <c r="H287" s="32" t="s">
        <v>3537</v>
      </c>
      <c r="I287" s="48" t="s">
        <v>3625</v>
      </c>
      <c r="J287" s="48">
        <v>1700</v>
      </c>
      <c r="K287" s="48">
        <v>0</v>
      </c>
      <c r="L287" s="7" t="s">
        <v>3811</v>
      </c>
      <c r="M287" s="7" t="s">
        <v>3811</v>
      </c>
      <c r="N287" s="7">
        <v>44844</v>
      </c>
      <c r="O287" s="7" t="s">
        <v>3811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5615</v>
      </c>
    </row>
    <row r="288" spans="1:20">
      <c r="A288" s="5" t="s">
        <v>5493</v>
      </c>
      <c r="B288" s="32" t="s">
        <v>2550</v>
      </c>
      <c r="C288" s="32" t="s">
        <v>3627</v>
      </c>
      <c r="D288" s="5" t="s">
        <v>3626</v>
      </c>
      <c r="E288" s="48">
        <v>0</v>
      </c>
      <c r="F288" s="32" t="s">
        <v>5566</v>
      </c>
      <c r="G288" s="7">
        <v>44880</v>
      </c>
      <c r="H288" s="32" t="s">
        <v>3537</v>
      </c>
      <c r="J288" s="48">
        <v>0</v>
      </c>
      <c r="K288" s="48">
        <v>1325</v>
      </c>
      <c r="L288" s="7">
        <v>44923</v>
      </c>
      <c r="M288" s="7" t="s">
        <v>3811</v>
      </c>
      <c r="N288" s="7" t="s">
        <v>4099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5615</v>
      </c>
    </row>
    <row r="289" spans="1:22">
      <c r="A289" s="5" t="s">
        <v>5493</v>
      </c>
      <c r="B289" s="32" t="s">
        <v>2552</v>
      </c>
      <c r="C289" s="32" t="s">
        <v>3627</v>
      </c>
      <c r="D289" s="5" t="s">
        <v>3626</v>
      </c>
      <c r="E289" s="48">
        <v>0</v>
      </c>
      <c r="F289" s="32" t="s">
        <v>5566</v>
      </c>
      <c r="G289" s="7">
        <v>44880</v>
      </c>
      <c r="H289" s="32" t="s">
        <v>3537</v>
      </c>
      <c r="I289" s="48" t="s">
        <v>6410</v>
      </c>
      <c r="J289" s="48">
        <v>-44</v>
      </c>
      <c r="K289" s="48">
        <v>1144</v>
      </c>
      <c r="L289" s="7">
        <v>44923</v>
      </c>
      <c r="M289" s="7" t="s">
        <v>3811</v>
      </c>
      <c r="N289" s="7" t="s">
        <v>4099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5615</v>
      </c>
    </row>
    <row r="290" spans="1:22">
      <c r="A290" s="5" t="s">
        <v>5493</v>
      </c>
      <c r="B290" s="32" t="s">
        <v>2581</v>
      </c>
      <c r="C290" s="32" t="s">
        <v>3632</v>
      </c>
      <c r="D290" s="5" t="s">
        <v>6122</v>
      </c>
      <c r="E290" s="48">
        <v>2535</v>
      </c>
      <c r="F290" s="32" t="s">
        <v>5566</v>
      </c>
      <c r="G290" s="7">
        <v>44819</v>
      </c>
      <c r="H290" s="32" t="s">
        <v>3537</v>
      </c>
      <c r="I290" s="48" t="s">
        <v>6175</v>
      </c>
      <c r="J290" s="48">
        <v>2200</v>
      </c>
      <c r="K290" s="48">
        <v>0</v>
      </c>
      <c r="L290" s="7" t="s">
        <v>3811</v>
      </c>
      <c r="M290" s="7" t="s">
        <v>3811</v>
      </c>
      <c r="N290" s="7">
        <v>44844</v>
      </c>
      <c r="O290" s="7" t="s">
        <v>3811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5615</v>
      </c>
    </row>
    <row r="291" spans="1:22">
      <c r="A291" s="5" t="s">
        <v>5493</v>
      </c>
      <c r="B291" s="32" t="s">
        <v>2664</v>
      </c>
      <c r="C291" s="32" t="s">
        <v>3634</v>
      </c>
      <c r="D291" s="5" t="s">
        <v>6124</v>
      </c>
      <c r="E291" s="48">
        <v>644</v>
      </c>
      <c r="F291" s="32" t="s">
        <v>5566</v>
      </c>
      <c r="G291" s="7">
        <v>44757</v>
      </c>
      <c r="H291" s="32" t="s">
        <v>3537</v>
      </c>
      <c r="I291" s="48" t="s">
        <v>3637</v>
      </c>
      <c r="J291" s="48">
        <v>501</v>
      </c>
      <c r="K291" s="48">
        <v>0</v>
      </c>
      <c r="L291" s="7" t="s">
        <v>3811</v>
      </c>
      <c r="M291" s="7">
        <v>44940</v>
      </c>
      <c r="N291" s="7">
        <v>44844</v>
      </c>
      <c r="O291" s="7" t="s">
        <v>3811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5615</v>
      </c>
    </row>
    <row r="292" spans="1:22">
      <c r="A292" s="5" t="s">
        <v>5493</v>
      </c>
      <c r="B292" s="32" t="s">
        <v>2667</v>
      </c>
      <c r="C292" s="32" t="s">
        <v>3634</v>
      </c>
      <c r="D292" s="5" t="s">
        <v>6124</v>
      </c>
      <c r="E292" s="48">
        <v>3699</v>
      </c>
      <c r="F292" s="32" t="s">
        <v>5566</v>
      </c>
      <c r="G292" s="7">
        <v>44757</v>
      </c>
      <c r="H292" s="32" t="s">
        <v>3537</v>
      </c>
      <c r="J292" s="48">
        <v>3699</v>
      </c>
      <c r="K292" s="48">
        <v>0</v>
      </c>
      <c r="L292" s="7" t="s">
        <v>3811</v>
      </c>
      <c r="M292" s="7">
        <v>44940</v>
      </c>
      <c r="N292" s="7">
        <v>44844</v>
      </c>
      <c r="O292" s="7" t="s">
        <v>3811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5615</v>
      </c>
    </row>
    <row r="293" spans="1:22">
      <c r="A293" s="5" t="s">
        <v>5493</v>
      </c>
      <c r="B293" s="32" t="s">
        <v>2775</v>
      </c>
      <c r="C293" s="32" t="s">
        <v>3643</v>
      </c>
      <c r="D293" s="5" t="s">
        <v>6132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3811</v>
      </c>
      <c r="M293" s="7" t="s">
        <v>3811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5616</v>
      </c>
    </row>
    <row r="294" spans="1:22">
      <c r="A294" s="5" t="s">
        <v>5493</v>
      </c>
      <c r="B294" s="32" t="s">
        <v>2777</v>
      </c>
      <c r="C294" s="32" t="s">
        <v>3643</v>
      </c>
      <c r="D294" s="5" t="s">
        <v>6132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3811</v>
      </c>
      <c r="M294" s="7" t="s">
        <v>3811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5616</v>
      </c>
    </row>
    <row r="295" spans="1:22">
      <c r="A295" s="5" t="s">
        <v>5493</v>
      </c>
      <c r="B295" s="32" t="s">
        <v>6474</v>
      </c>
      <c r="C295" s="32" t="s">
        <v>6474</v>
      </c>
      <c r="D295" s="5" t="s">
        <v>6475</v>
      </c>
      <c r="E295" s="48">
        <v>0</v>
      </c>
      <c r="G295" s="7" t="s">
        <v>3811</v>
      </c>
      <c r="J295" s="48">
        <v>0</v>
      </c>
      <c r="K295" s="48">
        <v>0</v>
      </c>
      <c r="L295" s="7" t="s">
        <v>3811</v>
      </c>
      <c r="M295" s="7" t="s">
        <v>3811</v>
      </c>
      <c r="N295" s="7" t="s">
        <v>4099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5616</v>
      </c>
    </row>
    <row r="296" spans="1:22">
      <c r="A296" s="5" t="s">
        <v>3813</v>
      </c>
      <c r="B296" s="32" t="s">
        <v>66</v>
      </c>
      <c r="C296" s="32" t="s">
        <v>3810</v>
      </c>
      <c r="D296" s="5" t="s">
        <v>3814</v>
      </c>
      <c r="E296" s="48">
        <v>512</v>
      </c>
      <c r="F296" s="32" t="s">
        <v>3811</v>
      </c>
      <c r="G296" s="7">
        <v>44865</v>
      </c>
      <c r="H296" s="32" t="s">
        <v>3670</v>
      </c>
      <c r="I296" s="48" t="s">
        <v>6030</v>
      </c>
      <c r="J296" s="48">
        <v>498</v>
      </c>
      <c r="K296" s="48">
        <v>0</v>
      </c>
      <c r="L296" s="7" t="s">
        <v>3811</v>
      </c>
      <c r="M296" s="7">
        <v>45003</v>
      </c>
      <c r="N296" s="7">
        <v>44795</v>
      </c>
      <c r="O296" s="7" t="s">
        <v>3811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5615</v>
      </c>
      <c r="V296" s="32" t="s">
        <v>3811</v>
      </c>
    </row>
    <row r="297" spans="1:22">
      <c r="A297" s="5" t="s">
        <v>3813</v>
      </c>
      <c r="B297" s="32" t="s">
        <v>69</v>
      </c>
      <c r="C297" s="32" t="s">
        <v>3810</v>
      </c>
      <c r="D297" s="5" t="s">
        <v>3814</v>
      </c>
      <c r="E297" s="48">
        <v>11992</v>
      </c>
      <c r="F297" s="32" t="s">
        <v>3811</v>
      </c>
      <c r="G297" s="7">
        <v>44865</v>
      </c>
      <c r="H297" s="32" t="s">
        <v>3670</v>
      </c>
      <c r="I297" s="48" t="s">
        <v>6031</v>
      </c>
      <c r="J297" s="48">
        <v>10560</v>
      </c>
      <c r="K297" s="48">
        <v>0</v>
      </c>
      <c r="L297" s="7" t="s">
        <v>3811</v>
      </c>
      <c r="M297" s="7">
        <v>45003</v>
      </c>
      <c r="N297" s="7">
        <v>44795</v>
      </c>
      <c r="O297" s="7" t="s">
        <v>3811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5615</v>
      </c>
      <c r="V297" s="32" t="s">
        <v>3811</v>
      </c>
    </row>
    <row r="298" spans="1:22">
      <c r="A298" s="5" t="s">
        <v>3813</v>
      </c>
      <c r="B298" s="32" t="s">
        <v>70</v>
      </c>
      <c r="C298" s="32" t="s">
        <v>3810</v>
      </c>
      <c r="D298" s="5" t="s">
        <v>3814</v>
      </c>
      <c r="E298" s="48">
        <v>10757</v>
      </c>
      <c r="F298" s="32" t="s">
        <v>3811</v>
      </c>
      <c r="G298" s="7">
        <v>44865</v>
      </c>
      <c r="H298" s="32" t="s">
        <v>3670</v>
      </c>
      <c r="I298" s="48" t="s">
        <v>6033</v>
      </c>
      <c r="J298" s="48">
        <v>10428</v>
      </c>
      <c r="K298" s="48">
        <v>0</v>
      </c>
      <c r="L298" s="7" t="s">
        <v>3811</v>
      </c>
      <c r="M298" s="7">
        <v>45003</v>
      </c>
      <c r="N298" s="7">
        <v>44795</v>
      </c>
      <c r="O298" s="7" t="s">
        <v>3811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5615</v>
      </c>
      <c r="V298" s="32" t="s">
        <v>3811</v>
      </c>
    </row>
    <row r="299" spans="1:22">
      <c r="A299" s="5" t="s">
        <v>3813</v>
      </c>
      <c r="B299" s="32" t="s">
        <v>76</v>
      </c>
      <c r="C299" s="32" t="s">
        <v>3821</v>
      </c>
      <c r="D299" s="5" t="s">
        <v>3820</v>
      </c>
      <c r="E299" s="48">
        <v>14180</v>
      </c>
      <c r="F299" s="32" t="s">
        <v>3811</v>
      </c>
      <c r="G299" s="7">
        <v>44879</v>
      </c>
      <c r="H299" s="32" t="s">
        <v>3670</v>
      </c>
      <c r="I299" s="48" t="s">
        <v>6220</v>
      </c>
      <c r="J299" s="48">
        <v>13908</v>
      </c>
      <c r="K299" s="48">
        <v>0</v>
      </c>
      <c r="L299" s="7" t="s">
        <v>3811</v>
      </c>
      <c r="M299" s="7">
        <v>45017</v>
      </c>
      <c r="N299" s="7">
        <v>44795</v>
      </c>
      <c r="O299" s="7" t="s">
        <v>3811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5615</v>
      </c>
      <c r="V299" s="32" t="s">
        <v>3811</v>
      </c>
    </row>
    <row r="300" spans="1:22">
      <c r="A300" s="5" t="s">
        <v>3813</v>
      </c>
      <c r="B300" s="32" t="s">
        <v>79</v>
      </c>
      <c r="C300" s="32" t="s">
        <v>3821</v>
      </c>
      <c r="D300" s="5" t="s">
        <v>3820</v>
      </c>
      <c r="E300" s="48">
        <v>1105</v>
      </c>
      <c r="F300" s="32" t="s">
        <v>3811</v>
      </c>
      <c r="G300" s="7">
        <v>44879</v>
      </c>
      <c r="H300" s="32" t="s">
        <v>3670</v>
      </c>
      <c r="I300" s="48" t="s">
        <v>6218</v>
      </c>
      <c r="J300" s="48">
        <v>991</v>
      </c>
      <c r="K300" s="48">
        <v>0</v>
      </c>
      <c r="L300" s="7" t="s">
        <v>3811</v>
      </c>
      <c r="M300" s="7">
        <v>45017</v>
      </c>
      <c r="N300" s="7">
        <v>44795</v>
      </c>
      <c r="O300" s="7" t="s">
        <v>3811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5615</v>
      </c>
      <c r="V300" s="32" t="s">
        <v>3811</v>
      </c>
    </row>
    <row r="301" spans="1:22">
      <c r="A301" s="5" t="s">
        <v>3813</v>
      </c>
      <c r="B301" s="32" t="s">
        <v>80</v>
      </c>
      <c r="C301" s="32" t="s">
        <v>3821</v>
      </c>
      <c r="D301" s="5" t="s">
        <v>3820</v>
      </c>
      <c r="E301" s="48">
        <v>14194</v>
      </c>
      <c r="F301" s="32" t="s">
        <v>3811</v>
      </c>
      <c r="G301" s="7">
        <v>44879</v>
      </c>
      <c r="H301" s="32" t="s">
        <v>3670</v>
      </c>
      <c r="I301" s="48" t="s">
        <v>6222</v>
      </c>
      <c r="J301" s="48">
        <v>12883</v>
      </c>
      <c r="K301" s="48">
        <v>0</v>
      </c>
      <c r="L301" s="7" t="s">
        <v>3811</v>
      </c>
      <c r="M301" s="7">
        <v>45017</v>
      </c>
      <c r="N301" s="7">
        <v>44795</v>
      </c>
      <c r="O301" s="7" t="s">
        <v>3811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5615</v>
      </c>
      <c r="V301" s="32" t="s">
        <v>3811</v>
      </c>
    </row>
    <row r="302" spans="1:22">
      <c r="A302" s="5" t="s">
        <v>3813</v>
      </c>
      <c r="B302" s="32" t="s">
        <v>83</v>
      </c>
      <c r="C302" s="32" t="s">
        <v>82</v>
      </c>
      <c r="D302" s="5" t="s">
        <v>6415</v>
      </c>
      <c r="E302" s="48">
        <v>0</v>
      </c>
      <c r="F302" s="32" t="s">
        <v>3811</v>
      </c>
      <c r="G302" s="7">
        <v>44949</v>
      </c>
      <c r="H302" s="32" t="s">
        <v>3811</v>
      </c>
      <c r="I302" s="48" t="s">
        <v>3538</v>
      </c>
      <c r="J302" s="48">
        <v>0</v>
      </c>
      <c r="K302" s="48">
        <v>0</v>
      </c>
      <c r="L302" s="7" t="s">
        <v>3811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5616</v>
      </c>
      <c r="V302" s="32" t="s">
        <v>3811</v>
      </c>
    </row>
    <row r="303" spans="1:22">
      <c r="A303" s="5" t="s">
        <v>3813</v>
      </c>
      <c r="B303" s="32" t="s">
        <v>87</v>
      </c>
      <c r="C303" s="32" t="s">
        <v>82</v>
      </c>
      <c r="D303" s="5" t="s">
        <v>3828</v>
      </c>
      <c r="E303" s="48">
        <v>2193</v>
      </c>
      <c r="F303" s="32" t="s">
        <v>3811</v>
      </c>
      <c r="G303" s="7">
        <v>44865</v>
      </c>
      <c r="H303" s="32" t="s">
        <v>3670</v>
      </c>
      <c r="I303" s="48" t="s">
        <v>6034</v>
      </c>
      <c r="J303" s="48">
        <v>1986</v>
      </c>
      <c r="K303" s="48">
        <v>0</v>
      </c>
      <c r="L303" s="7" t="s">
        <v>3811</v>
      </c>
      <c r="M303" s="7">
        <v>44999</v>
      </c>
      <c r="N303" s="7">
        <v>44810</v>
      </c>
      <c r="O303" s="7" t="s">
        <v>3811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5615</v>
      </c>
      <c r="V303" s="32" t="s">
        <v>3811</v>
      </c>
    </row>
    <row r="304" spans="1:22">
      <c r="A304" s="5" t="s">
        <v>3813</v>
      </c>
      <c r="B304" s="32" t="s">
        <v>87</v>
      </c>
      <c r="C304" s="32" t="s">
        <v>82</v>
      </c>
      <c r="D304" s="5" t="s">
        <v>6415</v>
      </c>
      <c r="E304" s="48">
        <v>0</v>
      </c>
      <c r="F304" s="32" t="s">
        <v>3811</v>
      </c>
      <c r="G304" s="7">
        <v>44949</v>
      </c>
      <c r="H304" s="32" t="s">
        <v>3811</v>
      </c>
      <c r="I304" s="48" t="s">
        <v>3538</v>
      </c>
      <c r="J304" s="48">
        <v>0</v>
      </c>
      <c r="K304" s="48">
        <v>0</v>
      </c>
      <c r="L304" s="7" t="s">
        <v>3811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5616</v>
      </c>
      <c r="V304" s="32" t="s">
        <v>3811</v>
      </c>
    </row>
    <row r="305" spans="1:22">
      <c r="A305" s="5" t="s">
        <v>3813</v>
      </c>
      <c r="B305" s="32" t="s">
        <v>92</v>
      </c>
      <c r="C305" s="32" t="s">
        <v>93</v>
      </c>
      <c r="D305" s="5" t="s">
        <v>6415</v>
      </c>
      <c r="E305" s="48">
        <v>0</v>
      </c>
      <c r="F305" s="32" t="s">
        <v>3811</v>
      </c>
      <c r="G305" s="7">
        <v>44949</v>
      </c>
      <c r="H305" s="32" t="s">
        <v>3811</v>
      </c>
      <c r="I305" s="48" t="s">
        <v>3538</v>
      </c>
      <c r="J305" s="48">
        <v>0</v>
      </c>
      <c r="K305" s="48">
        <v>0</v>
      </c>
      <c r="L305" s="7" t="s">
        <v>3811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5616</v>
      </c>
      <c r="V305" s="32" t="s">
        <v>3811</v>
      </c>
    </row>
    <row r="306" spans="1:22">
      <c r="A306" s="5" t="s">
        <v>3813</v>
      </c>
      <c r="B306" s="32" t="s">
        <v>94</v>
      </c>
      <c r="C306" s="32" t="s">
        <v>93</v>
      </c>
      <c r="D306" s="5" t="s">
        <v>5331</v>
      </c>
      <c r="E306" s="48">
        <v>1640</v>
      </c>
      <c r="F306" s="32" t="s">
        <v>3811</v>
      </c>
      <c r="G306" s="7">
        <v>44865</v>
      </c>
      <c r="H306" s="32" t="s">
        <v>3670</v>
      </c>
      <c r="I306" s="48" t="s">
        <v>6036</v>
      </c>
      <c r="J306" s="48">
        <v>1559</v>
      </c>
      <c r="K306" s="48">
        <v>0</v>
      </c>
      <c r="L306" s="7" t="s">
        <v>3811</v>
      </c>
      <c r="M306" s="7">
        <v>44999</v>
      </c>
      <c r="N306" s="7">
        <v>44830</v>
      </c>
      <c r="O306" s="7" t="s">
        <v>3811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5615</v>
      </c>
      <c r="V306" s="32" t="s">
        <v>3811</v>
      </c>
    </row>
    <row r="307" spans="1:22">
      <c r="A307" s="5" t="s">
        <v>3813</v>
      </c>
      <c r="B307" s="32" t="s">
        <v>94</v>
      </c>
      <c r="C307" s="32" t="s">
        <v>93</v>
      </c>
      <c r="D307" s="5" t="s">
        <v>6415</v>
      </c>
      <c r="E307" s="48">
        <v>0</v>
      </c>
      <c r="F307" s="32" t="s">
        <v>3811</v>
      </c>
      <c r="G307" s="7">
        <v>44949</v>
      </c>
      <c r="H307" s="32" t="s">
        <v>3811</v>
      </c>
      <c r="I307" s="48" t="s">
        <v>3538</v>
      </c>
      <c r="J307" s="48">
        <v>0</v>
      </c>
      <c r="K307" s="48">
        <v>0</v>
      </c>
      <c r="L307" s="7" t="s">
        <v>3811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5616</v>
      </c>
      <c r="V307" s="32" t="s">
        <v>3811</v>
      </c>
    </row>
    <row r="308" spans="1:22">
      <c r="A308" s="5" t="s">
        <v>3813</v>
      </c>
      <c r="B308" s="32" t="s">
        <v>95</v>
      </c>
      <c r="C308" s="32" t="s">
        <v>93</v>
      </c>
      <c r="D308" s="5" t="s">
        <v>5331</v>
      </c>
      <c r="E308" s="48">
        <v>1339</v>
      </c>
      <c r="F308" s="32" t="s">
        <v>3811</v>
      </c>
      <c r="G308" s="7">
        <v>44865</v>
      </c>
      <c r="H308" s="32" t="s">
        <v>3670</v>
      </c>
      <c r="I308" s="48" t="s">
        <v>6038</v>
      </c>
      <c r="J308" s="48">
        <v>1339</v>
      </c>
      <c r="K308" s="48">
        <v>0</v>
      </c>
      <c r="L308" s="7" t="s">
        <v>3811</v>
      </c>
      <c r="M308" s="7">
        <v>44999</v>
      </c>
      <c r="N308" s="7">
        <v>44830</v>
      </c>
      <c r="O308" s="7" t="s">
        <v>3811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5615</v>
      </c>
      <c r="V308" s="32" t="s">
        <v>3811</v>
      </c>
    </row>
    <row r="309" spans="1:22">
      <c r="A309" s="5" t="s">
        <v>3813</v>
      </c>
      <c r="B309" s="32" t="s">
        <v>95</v>
      </c>
      <c r="C309" s="32" t="s">
        <v>93</v>
      </c>
      <c r="D309" s="5" t="s">
        <v>6415</v>
      </c>
      <c r="E309" s="48">
        <v>0</v>
      </c>
      <c r="F309" s="32" t="s">
        <v>3811</v>
      </c>
      <c r="G309" s="7">
        <v>44949</v>
      </c>
      <c r="H309" s="32" t="s">
        <v>3811</v>
      </c>
      <c r="I309" s="48" t="s">
        <v>3538</v>
      </c>
      <c r="J309" s="48">
        <v>0</v>
      </c>
      <c r="K309" s="48">
        <v>0</v>
      </c>
      <c r="L309" s="7" t="s">
        <v>3811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5616</v>
      </c>
      <c r="V309" s="32" t="s">
        <v>3811</v>
      </c>
    </row>
    <row r="310" spans="1:22">
      <c r="A310" s="5" t="s">
        <v>3813</v>
      </c>
      <c r="B310" s="32" t="s">
        <v>124</v>
      </c>
      <c r="C310" s="32" t="s">
        <v>3833</v>
      </c>
      <c r="D310" s="5" t="s">
        <v>3832</v>
      </c>
      <c r="E310" s="48">
        <v>0</v>
      </c>
      <c r="F310" s="32" t="s">
        <v>3811</v>
      </c>
      <c r="G310" s="7">
        <v>44977</v>
      </c>
      <c r="H310" s="32" t="s">
        <v>3811</v>
      </c>
      <c r="I310" s="48" t="s">
        <v>3538</v>
      </c>
      <c r="J310" s="48">
        <v>0</v>
      </c>
      <c r="K310" s="48">
        <v>0</v>
      </c>
      <c r="L310" s="7" t="s">
        <v>3811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5616</v>
      </c>
      <c r="V310" s="32" t="s">
        <v>3811</v>
      </c>
    </row>
    <row r="311" spans="1:22">
      <c r="A311" s="5" t="s">
        <v>3813</v>
      </c>
      <c r="B311" s="32" t="s">
        <v>601</v>
      </c>
      <c r="C311" s="32" t="s">
        <v>3836</v>
      </c>
      <c r="D311" s="5" t="s">
        <v>6430</v>
      </c>
      <c r="E311" s="48">
        <v>0</v>
      </c>
      <c r="F311" s="32" t="s">
        <v>3811</v>
      </c>
      <c r="G311" s="7">
        <v>44914</v>
      </c>
      <c r="H311" s="32" t="s">
        <v>3811</v>
      </c>
      <c r="I311" s="48" t="s">
        <v>7675</v>
      </c>
      <c r="J311" s="48">
        <v>-151</v>
      </c>
      <c r="K311" s="48">
        <v>0</v>
      </c>
      <c r="L311" s="7" t="s">
        <v>3811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5617</v>
      </c>
      <c r="V311" s="32" t="s">
        <v>3811</v>
      </c>
    </row>
    <row r="312" spans="1:22">
      <c r="A312" s="5" t="s">
        <v>3813</v>
      </c>
      <c r="B312" s="32" t="s">
        <v>602</v>
      </c>
      <c r="C312" s="32" t="s">
        <v>3836</v>
      </c>
      <c r="D312" s="5" t="s">
        <v>6430</v>
      </c>
      <c r="E312" s="48">
        <v>0</v>
      </c>
      <c r="F312" s="32" t="s">
        <v>3811</v>
      </c>
      <c r="G312" s="7">
        <v>44914</v>
      </c>
      <c r="H312" s="32" t="s">
        <v>3811</v>
      </c>
      <c r="I312" s="48" t="s">
        <v>6471</v>
      </c>
      <c r="J312" s="48">
        <v>0</v>
      </c>
      <c r="K312" s="48">
        <v>0</v>
      </c>
      <c r="L312" s="7" t="s">
        <v>3811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5617</v>
      </c>
      <c r="V312" s="32" t="s">
        <v>3811</v>
      </c>
    </row>
    <row r="313" spans="1:22">
      <c r="A313" s="5" t="s">
        <v>3813</v>
      </c>
      <c r="B313" s="32" t="s">
        <v>3840</v>
      </c>
      <c r="C313" s="32" t="s">
        <v>3841</v>
      </c>
      <c r="D313" s="5" t="s">
        <v>3828</v>
      </c>
      <c r="E313" s="48">
        <v>1523</v>
      </c>
      <c r="F313" s="32" t="s">
        <v>3811</v>
      </c>
      <c r="G313" s="7">
        <v>44851</v>
      </c>
      <c r="H313" s="32" t="s">
        <v>3670</v>
      </c>
      <c r="I313" s="48" t="s">
        <v>5947</v>
      </c>
      <c r="J313" s="48">
        <v>1523</v>
      </c>
      <c r="K313" s="48">
        <v>0</v>
      </c>
      <c r="L313" s="7" t="s">
        <v>3811</v>
      </c>
      <c r="M313" s="7">
        <v>44986</v>
      </c>
      <c r="N313" s="7">
        <v>44810</v>
      </c>
      <c r="O313" s="7" t="s">
        <v>3811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5615</v>
      </c>
      <c r="V313" s="32" t="s">
        <v>3811</v>
      </c>
    </row>
    <row r="314" spans="1:22">
      <c r="A314" s="5" t="s">
        <v>3813</v>
      </c>
      <c r="B314" s="32" t="s">
        <v>3844</v>
      </c>
      <c r="C314" s="32" t="s">
        <v>3841</v>
      </c>
      <c r="D314" s="5" t="s">
        <v>3828</v>
      </c>
      <c r="E314" s="48">
        <v>6433</v>
      </c>
      <c r="F314" s="32" t="s">
        <v>3811</v>
      </c>
      <c r="G314" s="7">
        <v>44851</v>
      </c>
      <c r="H314" s="32" t="s">
        <v>3670</v>
      </c>
      <c r="I314" s="48" t="s">
        <v>5948</v>
      </c>
      <c r="J314" s="48">
        <v>6433</v>
      </c>
      <c r="K314" s="48">
        <v>0</v>
      </c>
      <c r="L314" s="7" t="s">
        <v>3811</v>
      </c>
      <c r="M314" s="7">
        <v>44986</v>
      </c>
      <c r="N314" s="7">
        <v>44810</v>
      </c>
      <c r="O314" s="7" t="s">
        <v>3811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5615</v>
      </c>
      <c r="V314" s="32" t="s">
        <v>3811</v>
      </c>
    </row>
    <row r="315" spans="1:22">
      <c r="A315" s="5" t="s">
        <v>3813</v>
      </c>
      <c r="B315" s="32" t="s">
        <v>647</v>
      </c>
      <c r="C315" s="32" t="s">
        <v>648</v>
      </c>
      <c r="D315" s="5" t="s">
        <v>3846</v>
      </c>
      <c r="E315" s="48">
        <v>1001</v>
      </c>
      <c r="F315" s="32" t="s">
        <v>3811</v>
      </c>
      <c r="G315" s="7">
        <v>44851</v>
      </c>
      <c r="H315" s="32" t="s">
        <v>3670</v>
      </c>
      <c r="I315" s="48" t="s">
        <v>5949</v>
      </c>
      <c r="J315" s="48">
        <v>939</v>
      </c>
      <c r="K315" s="48">
        <v>0</v>
      </c>
      <c r="L315" s="7" t="s">
        <v>3811</v>
      </c>
      <c r="M315" s="7">
        <v>44985</v>
      </c>
      <c r="N315" s="7">
        <v>44781</v>
      </c>
      <c r="O315" s="7" t="s">
        <v>3811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5615</v>
      </c>
      <c r="V315" s="32" t="s">
        <v>3811</v>
      </c>
    </row>
    <row r="316" spans="1:22">
      <c r="A316" s="5" t="s">
        <v>3813</v>
      </c>
      <c r="B316" s="32" t="s">
        <v>647</v>
      </c>
      <c r="C316" s="32" t="s">
        <v>648</v>
      </c>
      <c r="D316" s="5" t="s">
        <v>7611</v>
      </c>
      <c r="E316" s="48">
        <v>0</v>
      </c>
      <c r="F316" s="32" t="s">
        <v>3811</v>
      </c>
      <c r="G316" s="7">
        <v>44963</v>
      </c>
      <c r="H316" s="32" t="s">
        <v>3811</v>
      </c>
      <c r="I316" s="48" t="s">
        <v>3538</v>
      </c>
      <c r="J316" s="48">
        <v>0</v>
      </c>
      <c r="K316" s="48">
        <v>0</v>
      </c>
      <c r="L316" s="7" t="s">
        <v>3811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5616</v>
      </c>
      <c r="V316" s="32" t="s">
        <v>3811</v>
      </c>
    </row>
    <row r="317" spans="1:22">
      <c r="A317" s="5" t="s">
        <v>3813</v>
      </c>
      <c r="B317" s="32" t="s">
        <v>650</v>
      </c>
      <c r="C317" s="32" t="s">
        <v>648</v>
      </c>
      <c r="D317" s="5" t="s">
        <v>7611</v>
      </c>
      <c r="E317" s="48">
        <v>0</v>
      </c>
      <c r="F317" s="32" t="s">
        <v>3811</v>
      </c>
      <c r="G317" s="7">
        <v>44963</v>
      </c>
      <c r="H317" s="32" t="s">
        <v>3811</v>
      </c>
      <c r="I317" s="48" t="s">
        <v>3538</v>
      </c>
      <c r="J317" s="48">
        <v>0</v>
      </c>
      <c r="K317" s="48">
        <v>0</v>
      </c>
      <c r="L317" s="7" t="s">
        <v>3811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5616</v>
      </c>
      <c r="V317" s="32" t="s">
        <v>3811</v>
      </c>
    </row>
    <row r="318" spans="1:22">
      <c r="A318" s="5" t="s">
        <v>3813</v>
      </c>
      <c r="B318" s="32" t="s">
        <v>655</v>
      </c>
      <c r="C318" s="32" t="s">
        <v>3848</v>
      </c>
      <c r="D318" s="5" t="s">
        <v>3828</v>
      </c>
      <c r="E318" s="48">
        <v>20222</v>
      </c>
      <c r="F318" s="32" t="s">
        <v>3811</v>
      </c>
      <c r="G318" s="7">
        <v>44900</v>
      </c>
      <c r="H318" s="32" t="s">
        <v>3670</v>
      </c>
      <c r="I318" s="48" t="s">
        <v>6478</v>
      </c>
      <c r="J318" s="48">
        <v>20222</v>
      </c>
      <c r="K318" s="48">
        <v>0</v>
      </c>
      <c r="L318" s="7" t="s">
        <v>3811</v>
      </c>
      <c r="M318" s="7">
        <v>45045</v>
      </c>
      <c r="N318" s="7">
        <v>44810</v>
      </c>
      <c r="O318" s="7" t="s">
        <v>3811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5615</v>
      </c>
      <c r="V318" s="32" t="s">
        <v>3811</v>
      </c>
    </row>
    <row r="319" spans="1:22">
      <c r="A319" s="5" t="s">
        <v>3813</v>
      </c>
      <c r="B319" s="32" t="s">
        <v>658</v>
      </c>
      <c r="C319" s="32" t="s">
        <v>3848</v>
      </c>
      <c r="D319" s="5" t="s">
        <v>3828</v>
      </c>
      <c r="E319" s="48">
        <v>2535</v>
      </c>
      <c r="F319" s="32" t="s">
        <v>3811</v>
      </c>
      <c r="G319" s="7">
        <v>44900</v>
      </c>
      <c r="H319" s="32" t="s">
        <v>3670</v>
      </c>
      <c r="I319" s="48" t="s">
        <v>6479</v>
      </c>
      <c r="J319" s="48">
        <v>1968</v>
      </c>
      <c r="K319" s="48">
        <v>0</v>
      </c>
      <c r="L319" s="7" t="s">
        <v>3811</v>
      </c>
      <c r="M319" s="7">
        <v>45045</v>
      </c>
      <c r="N319" s="7">
        <v>44810</v>
      </c>
      <c r="O319" s="7" t="s">
        <v>3811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5615</v>
      </c>
      <c r="V319" s="32" t="s">
        <v>3811</v>
      </c>
    </row>
    <row r="320" spans="1:22">
      <c r="A320" s="5" t="s">
        <v>3813</v>
      </c>
      <c r="B320" s="32" t="s">
        <v>660</v>
      </c>
      <c r="C320" s="32" t="s">
        <v>3848</v>
      </c>
      <c r="D320" s="5" t="s">
        <v>3828</v>
      </c>
      <c r="E320" s="48">
        <v>18857</v>
      </c>
      <c r="F320" s="32" t="s">
        <v>3811</v>
      </c>
      <c r="G320" s="7">
        <v>44900</v>
      </c>
      <c r="H320" s="32" t="s">
        <v>3670</v>
      </c>
      <c r="I320" s="48" t="s">
        <v>6480</v>
      </c>
      <c r="J320" s="48">
        <v>16724</v>
      </c>
      <c r="K320" s="48">
        <v>0</v>
      </c>
      <c r="L320" s="7" t="s">
        <v>3811</v>
      </c>
      <c r="M320" s="7">
        <v>45045</v>
      </c>
      <c r="N320" s="7">
        <v>44810</v>
      </c>
      <c r="O320" s="7" t="s">
        <v>3811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5615</v>
      </c>
      <c r="V320" s="32" t="s">
        <v>3811</v>
      </c>
    </row>
    <row r="321" spans="1:22">
      <c r="A321" s="5" t="s">
        <v>3813</v>
      </c>
      <c r="B321" s="32" t="s">
        <v>967</v>
      </c>
      <c r="C321" s="32" t="s">
        <v>965</v>
      </c>
      <c r="D321" s="5" t="s">
        <v>3850</v>
      </c>
      <c r="E321" s="48">
        <v>0</v>
      </c>
      <c r="F321" s="32" t="s">
        <v>3811</v>
      </c>
      <c r="G321" s="7">
        <v>44991</v>
      </c>
      <c r="H321" s="32" t="s">
        <v>3811</v>
      </c>
      <c r="I321" s="48" t="s">
        <v>3538</v>
      </c>
      <c r="J321" s="48">
        <v>0</v>
      </c>
      <c r="K321" s="48">
        <v>0</v>
      </c>
      <c r="L321" s="7" t="s">
        <v>3811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5616</v>
      </c>
      <c r="V321" s="32" t="s">
        <v>3811</v>
      </c>
    </row>
    <row r="322" spans="1:22">
      <c r="A322" s="5" t="s">
        <v>3813</v>
      </c>
      <c r="B322" s="32" t="s">
        <v>4566</v>
      </c>
      <c r="C322" s="32" t="s">
        <v>1495</v>
      </c>
      <c r="D322" s="5" t="s">
        <v>5333</v>
      </c>
      <c r="E322" s="48">
        <v>0</v>
      </c>
      <c r="F322" s="32" t="s">
        <v>3811</v>
      </c>
      <c r="G322" s="7">
        <v>44914</v>
      </c>
      <c r="H322" s="32" t="s">
        <v>3811</v>
      </c>
      <c r="I322" s="48" t="s">
        <v>7687</v>
      </c>
      <c r="J322" s="48">
        <v>0</v>
      </c>
      <c r="K322" s="48">
        <v>0</v>
      </c>
      <c r="L322" s="7" t="s">
        <v>3811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5617</v>
      </c>
      <c r="V322" s="32" t="s">
        <v>3811</v>
      </c>
    </row>
    <row r="323" spans="1:22">
      <c r="A323" s="5" t="s">
        <v>3813</v>
      </c>
      <c r="B323" s="32" t="s">
        <v>980</v>
      </c>
      <c r="C323" s="32" t="s">
        <v>1495</v>
      </c>
      <c r="D323" s="5" t="s">
        <v>5333</v>
      </c>
      <c r="E323" s="48">
        <v>0</v>
      </c>
      <c r="F323" s="32" t="s">
        <v>3811</v>
      </c>
      <c r="G323" s="7">
        <v>44914</v>
      </c>
      <c r="H323" s="32" t="s">
        <v>3811</v>
      </c>
      <c r="I323" s="48" t="s">
        <v>7688</v>
      </c>
      <c r="J323" s="48">
        <v>-191</v>
      </c>
      <c r="K323" s="48">
        <v>0</v>
      </c>
      <c r="L323" s="7" t="s">
        <v>3811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5617</v>
      </c>
      <c r="V323" s="32" t="s">
        <v>3811</v>
      </c>
    </row>
    <row r="324" spans="1:22">
      <c r="A324" s="5" t="s">
        <v>3813</v>
      </c>
      <c r="B324" s="32" t="s">
        <v>1021</v>
      </c>
      <c r="C324" s="32" t="s">
        <v>1022</v>
      </c>
      <c r="D324" s="5" t="s">
        <v>7611</v>
      </c>
      <c r="E324" s="48">
        <v>0</v>
      </c>
      <c r="F324" s="32" t="s">
        <v>3811</v>
      </c>
      <c r="G324" s="7">
        <v>44949</v>
      </c>
      <c r="H324" s="32" t="s">
        <v>3811</v>
      </c>
      <c r="I324" s="48" t="s">
        <v>3538</v>
      </c>
      <c r="J324" s="48">
        <v>0</v>
      </c>
      <c r="K324" s="48">
        <v>0</v>
      </c>
      <c r="L324" s="7" t="s">
        <v>3811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5616</v>
      </c>
      <c r="V324" s="32" t="s">
        <v>3811</v>
      </c>
    </row>
    <row r="325" spans="1:22">
      <c r="A325" s="5" t="s">
        <v>3813</v>
      </c>
      <c r="B325" s="32" t="s">
        <v>1024</v>
      </c>
      <c r="C325" s="32" t="s">
        <v>1022</v>
      </c>
      <c r="D325" s="5" t="s">
        <v>7611</v>
      </c>
      <c r="E325" s="48">
        <v>0</v>
      </c>
      <c r="F325" s="32" t="s">
        <v>3811</v>
      </c>
      <c r="G325" s="7">
        <v>44949</v>
      </c>
      <c r="H325" s="32" t="s">
        <v>3811</v>
      </c>
      <c r="I325" s="48" t="s">
        <v>3538</v>
      </c>
      <c r="J325" s="48">
        <v>0</v>
      </c>
      <c r="K325" s="48">
        <v>0</v>
      </c>
      <c r="L325" s="7" t="s">
        <v>3811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5616</v>
      </c>
      <c r="V325" s="32" t="s">
        <v>3811</v>
      </c>
    </row>
    <row r="326" spans="1:22">
      <c r="A326" s="5" t="s">
        <v>3813</v>
      </c>
      <c r="B326" s="32" t="s">
        <v>3854</v>
      </c>
      <c r="C326" s="32" t="s">
        <v>3855</v>
      </c>
      <c r="D326" s="5" t="s">
        <v>3832</v>
      </c>
      <c r="E326" s="48">
        <v>552</v>
      </c>
      <c r="F326" s="32" t="s">
        <v>3811</v>
      </c>
      <c r="G326" s="7">
        <v>44837</v>
      </c>
      <c r="H326" s="32" t="s">
        <v>3670</v>
      </c>
      <c r="I326" s="48" t="s">
        <v>3565</v>
      </c>
      <c r="J326" s="48">
        <v>486</v>
      </c>
      <c r="K326" s="48">
        <v>0</v>
      </c>
      <c r="L326" s="7" t="s">
        <v>3811</v>
      </c>
      <c r="M326" s="7">
        <v>44970</v>
      </c>
      <c r="N326" s="7">
        <v>44776</v>
      </c>
      <c r="O326" s="7" t="s">
        <v>3811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5615</v>
      </c>
      <c r="V326" s="32" t="s">
        <v>3811</v>
      </c>
    </row>
    <row r="327" spans="1:22">
      <c r="A327" s="5" t="s">
        <v>3813</v>
      </c>
      <c r="B327" s="32" t="s">
        <v>3854</v>
      </c>
      <c r="C327" s="32" t="s">
        <v>3855</v>
      </c>
      <c r="D327" s="5" t="s">
        <v>6234</v>
      </c>
      <c r="E327" s="48">
        <v>0</v>
      </c>
      <c r="F327" s="32" t="s">
        <v>3811</v>
      </c>
      <c r="G327" s="7">
        <v>44921</v>
      </c>
      <c r="H327" s="32" t="s">
        <v>3811</v>
      </c>
      <c r="I327" s="48" t="s">
        <v>3538</v>
      </c>
      <c r="J327" s="48">
        <v>0</v>
      </c>
      <c r="K327" s="48">
        <v>0</v>
      </c>
      <c r="L327" s="7" t="s">
        <v>3811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5617</v>
      </c>
      <c r="V327" s="32" t="s">
        <v>3811</v>
      </c>
    </row>
    <row r="328" spans="1:22">
      <c r="A328" s="5" t="s">
        <v>3813</v>
      </c>
      <c r="B328" s="32" t="s">
        <v>3856</v>
      </c>
      <c r="C328" s="32" t="s">
        <v>3855</v>
      </c>
      <c r="D328" s="5" t="s">
        <v>3832</v>
      </c>
      <c r="E328" s="48">
        <v>2882</v>
      </c>
      <c r="F328" s="32" t="s">
        <v>3811</v>
      </c>
      <c r="G328" s="7">
        <v>44837</v>
      </c>
      <c r="H328" s="32" t="s">
        <v>3670</v>
      </c>
      <c r="I328" s="48" t="s">
        <v>5569</v>
      </c>
      <c r="J328" s="48">
        <v>2882</v>
      </c>
      <c r="K328" s="48">
        <v>0</v>
      </c>
      <c r="L328" s="7" t="s">
        <v>3811</v>
      </c>
      <c r="M328" s="7">
        <v>44970</v>
      </c>
      <c r="N328" s="7">
        <v>44776</v>
      </c>
      <c r="O328" s="7" t="s">
        <v>3811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5615</v>
      </c>
      <c r="V328" s="32" t="s">
        <v>3811</v>
      </c>
    </row>
    <row r="329" spans="1:22">
      <c r="A329" s="5" t="s">
        <v>3813</v>
      </c>
      <c r="B329" s="32" t="s">
        <v>3856</v>
      </c>
      <c r="C329" s="32" t="s">
        <v>3855</v>
      </c>
      <c r="D329" s="5" t="s">
        <v>6234</v>
      </c>
      <c r="E329" s="48">
        <v>0</v>
      </c>
      <c r="F329" s="32" t="s">
        <v>3811</v>
      </c>
      <c r="G329" s="7">
        <v>44921</v>
      </c>
      <c r="H329" s="32" t="s">
        <v>3811</v>
      </c>
      <c r="I329" s="48" t="s">
        <v>3538</v>
      </c>
      <c r="J329" s="48">
        <v>0</v>
      </c>
      <c r="K329" s="48">
        <v>0</v>
      </c>
      <c r="L329" s="7" t="s">
        <v>3811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5617</v>
      </c>
      <c r="V329" s="32" t="s">
        <v>3811</v>
      </c>
    </row>
    <row r="330" spans="1:22">
      <c r="A330" s="5" t="s">
        <v>3813</v>
      </c>
      <c r="B330" s="32" t="s">
        <v>1380</v>
      </c>
      <c r="C330" s="32" t="s">
        <v>1379</v>
      </c>
      <c r="D330" s="5" t="s">
        <v>3857</v>
      </c>
      <c r="E330" s="48">
        <v>1870</v>
      </c>
      <c r="F330" s="32" t="s">
        <v>3811</v>
      </c>
      <c r="G330" s="7">
        <v>44893</v>
      </c>
      <c r="H330" s="32" t="s">
        <v>3670</v>
      </c>
      <c r="I330" s="48" t="s">
        <v>6488</v>
      </c>
      <c r="J330" s="48">
        <v>1739</v>
      </c>
      <c r="K330" s="48">
        <v>0</v>
      </c>
      <c r="L330" s="7" t="s">
        <v>3811</v>
      </c>
      <c r="M330" s="7">
        <v>45045</v>
      </c>
      <c r="N330" s="7">
        <v>44812</v>
      </c>
      <c r="O330" s="7" t="s">
        <v>3811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5615</v>
      </c>
      <c r="V330" s="32" t="s">
        <v>3811</v>
      </c>
    </row>
    <row r="331" spans="1:22">
      <c r="A331" s="5" t="s">
        <v>3813</v>
      </c>
      <c r="B331" s="32" t="s">
        <v>1381</v>
      </c>
      <c r="C331" s="32" t="s">
        <v>1379</v>
      </c>
      <c r="D331" s="5" t="s">
        <v>3857</v>
      </c>
      <c r="E331" s="48">
        <v>1996</v>
      </c>
      <c r="F331" s="32" t="s">
        <v>3811</v>
      </c>
      <c r="G331" s="7">
        <v>44893</v>
      </c>
      <c r="H331" s="32" t="s">
        <v>3670</v>
      </c>
      <c r="I331" s="48" t="s">
        <v>6489</v>
      </c>
      <c r="J331" s="48">
        <v>1731</v>
      </c>
      <c r="K331" s="48">
        <v>0</v>
      </c>
      <c r="L331" s="7" t="s">
        <v>3811</v>
      </c>
      <c r="M331" s="7">
        <v>45045</v>
      </c>
      <c r="N331" s="7">
        <v>44812</v>
      </c>
      <c r="O331" s="7" t="s">
        <v>3811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5615</v>
      </c>
      <c r="V331" s="32" t="s">
        <v>3811</v>
      </c>
    </row>
    <row r="332" spans="1:22">
      <c r="A332" s="5" t="s">
        <v>3813</v>
      </c>
      <c r="B332" s="32" t="s">
        <v>1397</v>
      </c>
      <c r="C332" s="32" t="s">
        <v>1396</v>
      </c>
      <c r="D332" s="5" t="s">
        <v>3861</v>
      </c>
      <c r="E332" s="48">
        <v>965</v>
      </c>
      <c r="F332" s="32" t="s">
        <v>3811</v>
      </c>
      <c r="G332" s="7">
        <v>44816</v>
      </c>
      <c r="H332" s="32" t="s">
        <v>3670</v>
      </c>
      <c r="I332" s="48" t="s">
        <v>3863</v>
      </c>
      <c r="J332" s="48">
        <v>965</v>
      </c>
      <c r="K332" s="48">
        <v>0</v>
      </c>
      <c r="L332" s="7" t="s">
        <v>3811</v>
      </c>
      <c r="M332" s="7">
        <v>44946</v>
      </c>
      <c r="N332" s="7">
        <v>44732</v>
      </c>
      <c r="O332" s="7" t="s">
        <v>3811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5615</v>
      </c>
      <c r="V332" s="32" t="s">
        <v>3811</v>
      </c>
    </row>
    <row r="333" spans="1:22">
      <c r="A333" s="5" t="s">
        <v>3813</v>
      </c>
      <c r="B333" s="32" t="s">
        <v>1407</v>
      </c>
      <c r="C333" s="32" t="s">
        <v>1405</v>
      </c>
      <c r="D333" s="5" t="s">
        <v>5570</v>
      </c>
      <c r="E333" s="48">
        <v>0</v>
      </c>
      <c r="F333" s="32" t="s">
        <v>3811</v>
      </c>
      <c r="G333" s="7">
        <v>44942</v>
      </c>
      <c r="H333" s="32" t="s">
        <v>3811</v>
      </c>
      <c r="I333" s="48" t="s">
        <v>3538</v>
      </c>
      <c r="J333" s="48">
        <v>0</v>
      </c>
      <c r="K333" s="48">
        <v>0</v>
      </c>
      <c r="L333" s="7" t="s">
        <v>3811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5616</v>
      </c>
      <c r="V333" s="32" t="s">
        <v>3811</v>
      </c>
    </row>
    <row r="334" spans="1:22">
      <c r="A334" s="5" t="s">
        <v>3813</v>
      </c>
      <c r="B334" s="32" t="s">
        <v>1408</v>
      </c>
      <c r="C334" s="32" t="s">
        <v>1405</v>
      </c>
      <c r="D334" s="5" t="s">
        <v>5570</v>
      </c>
      <c r="E334" s="48">
        <v>0</v>
      </c>
      <c r="F334" s="32" t="s">
        <v>3811</v>
      </c>
      <c r="G334" s="7">
        <v>44942</v>
      </c>
      <c r="H334" s="32" t="s">
        <v>3811</v>
      </c>
      <c r="I334" s="48" t="s">
        <v>3538</v>
      </c>
      <c r="J334" s="48">
        <v>0</v>
      </c>
      <c r="K334" s="48">
        <v>0</v>
      </c>
      <c r="L334" s="7" t="s">
        <v>3811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5616</v>
      </c>
      <c r="V334" s="32" t="s">
        <v>3811</v>
      </c>
    </row>
    <row r="335" spans="1:22">
      <c r="A335" s="5" t="s">
        <v>3813</v>
      </c>
      <c r="B335" s="32" t="s">
        <v>1414</v>
      </c>
      <c r="C335" s="32" t="s">
        <v>1415</v>
      </c>
      <c r="D335" s="5" t="s">
        <v>6069</v>
      </c>
      <c r="E335" s="48">
        <v>0</v>
      </c>
      <c r="F335" s="32" t="s">
        <v>3811</v>
      </c>
      <c r="G335" s="7">
        <v>44921</v>
      </c>
      <c r="H335" s="32" t="s">
        <v>3811</v>
      </c>
      <c r="I335" s="48" t="s">
        <v>3538</v>
      </c>
      <c r="J335" s="48">
        <v>0</v>
      </c>
      <c r="K335" s="48">
        <v>0</v>
      </c>
      <c r="L335" s="7" t="s">
        <v>3811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5617</v>
      </c>
      <c r="V335" s="32" t="s">
        <v>3811</v>
      </c>
    </row>
    <row r="336" spans="1:22">
      <c r="A336" s="5" t="s">
        <v>3813</v>
      </c>
      <c r="B336" s="32" t="s">
        <v>1417</v>
      </c>
      <c r="C336" s="32" t="s">
        <v>1415</v>
      </c>
      <c r="D336" s="5" t="s">
        <v>3832</v>
      </c>
      <c r="E336" s="48">
        <v>436</v>
      </c>
      <c r="F336" s="32" t="s">
        <v>3811</v>
      </c>
      <c r="G336" s="7">
        <v>44837</v>
      </c>
      <c r="H336" s="32" t="s">
        <v>3670</v>
      </c>
      <c r="I336" s="48" t="s">
        <v>5573</v>
      </c>
      <c r="J336" s="48">
        <v>166</v>
      </c>
      <c r="K336" s="48">
        <v>0</v>
      </c>
      <c r="L336" s="7" t="s">
        <v>3811</v>
      </c>
      <c r="M336" s="7">
        <v>44970</v>
      </c>
      <c r="N336" s="7">
        <v>44776</v>
      </c>
      <c r="O336" s="7" t="s">
        <v>3811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5615</v>
      </c>
      <c r="V336" s="32" t="s">
        <v>3811</v>
      </c>
    </row>
    <row r="337" spans="1:22">
      <c r="A337" s="5" t="s">
        <v>3813</v>
      </c>
      <c r="B337" s="32" t="s">
        <v>1417</v>
      </c>
      <c r="C337" s="32" t="s">
        <v>1415</v>
      </c>
      <c r="D337" s="5" t="s">
        <v>6069</v>
      </c>
      <c r="E337" s="48">
        <v>0</v>
      </c>
      <c r="F337" s="32" t="s">
        <v>3811</v>
      </c>
      <c r="G337" s="7">
        <v>44921</v>
      </c>
      <c r="H337" s="32" t="s">
        <v>3811</v>
      </c>
      <c r="I337" s="48" t="s">
        <v>3538</v>
      </c>
      <c r="J337" s="48">
        <v>0</v>
      </c>
      <c r="K337" s="48">
        <v>0</v>
      </c>
      <c r="L337" s="7" t="s">
        <v>3811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5617</v>
      </c>
      <c r="V337" s="32" t="s">
        <v>3811</v>
      </c>
    </row>
    <row r="338" spans="1:22">
      <c r="A338" s="5" t="s">
        <v>3813</v>
      </c>
      <c r="B338" s="32" t="s">
        <v>1422</v>
      </c>
      <c r="C338" s="32" t="s">
        <v>1423</v>
      </c>
      <c r="D338" s="5" t="s">
        <v>3865</v>
      </c>
      <c r="E338" s="48">
        <v>2187</v>
      </c>
      <c r="F338" s="32" t="s">
        <v>3811</v>
      </c>
      <c r="G338" s="7">
        <v>44816</v>
      </c>
      <c r="H338" s="32" t="s">
        <v>3670</v>
      </c>
      <c r="I338" s="48" t="s">
        <v>5334</v>
      </c>
      <c r="J338" s="48">
        <v>2187</v>
      </c>
      <c r="K338" s="48">
        <v>0</v>
      </c>
      <c r="L338" s="7" t="s">
        <v>3811</v>
      </c>
      <c r="M338" s="7">
        <v>44941</v>
      </c>
      <c r="N338" s="7">
        <v>44750</v>
      </c>
      <c r="O338" s="7" t="s">
        <v>3811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5615</v>
      </c>
      <c r="V338" s="32" t="s">
        <v>3811</v>
      </c>
    </row>
    <row r="339" spans="1:22">
      <c r="A339" s="5" t="s">
        <v>3813</v>
      </c>
      <c r="B339" s="32" t="s">
        <v>1424</v>
      </c>
      <c r="C339" s="32" t="s">
        <v>1423</v>
      </c>
      <c r="D339" s="5" t="s">
        <v>3865</v>
      </c>
      <c r="E339" s="48">
        <v>788</v>
      </c>
      <c r="F339" s="32" t="s">
        <v>3811</v>
      </c>
      <c r="G339" s="7">
        <v>44816</v>
      </c>
      <c r="H339" s="32" t="s">
        <v>3670</v>
      </c>
      <c r="I339" s="48" t="s">
        <v>5336</v>
      </c>
      <c r="J339" s="48">
        <v>697</v>
      </c>
      <c r="K339" s="48">
        <v>0</v>
      </c>
      <c r="L339" s="7" t="s">
        <v>3811</v>
      </c>
      <c r="M339" s="7">
        <v>44941</v>
      </c>
      <c r="N339" s="7">
        <v>44750</v>
      </c>
      <c r="O339" s="7" t="s">
        <v>3811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5615</v>
      </c>
      <c r="V339" s="32" t="s">
        <v>3811</v>
      </c>
    </row>
    <row r="340" spans="1:22">
      <c r="A340" s="5" t="s">
        <v>3813</v>
      </c>
      <c r="B340" s="32" t="s">
        <v>1429</v>
      </c>
      <c r="C340" s="32" t="s">
        <v>1427</v>
      </c>
      <c r="D340" s="5" t="s">
        <v>5574</v>
      </c>
      <c r="E340" s="48">
        <v>0</v>
      </c>
      <c r="F340" s="32" t="s">
        <v>3811</v>
      </c>
      <c r="G340" s="7">
        <v>44977</v>
      </c>
      <c r="H340" s="32" t="s">
        <v>3811</v>
      </c>
      <c r="I340" s="48" t="s">
        <v>3538</v>
      </c>
      <c r="J340" s="48">
        <v>0</v>
      </c>
      <c r="K340" s="48">
        <v>0</v>
      </c>
      <c r="L340" s="7" t="s">
        <v>3811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5616</v>
      </c>
      <c r="V340" s="32" t="s">
        <v>3811</v>
      </c>
    </row>
    <row r="341" spans="1:22">
      <c r="A341" s="5" t="s">
        <v>3813</v>
      </c>
      <c r="B341" s="32" t="s">
        <v>1430</v>
      </c>
      <c r="C341" s="32" t="s">
        <v>1427</v>
      </c>
      <c r="D341" s="5" t="s">
        <v>5574</v>
      </c>
      <c r="E341" s="48">
        <v>0</v>
      </c>
      <c r="F341" s="32" t="s">
        <v>3811</v>
      </c>
      <c r="G341" s="7">
        <v>44977</v>
      </c>
      <c r="H341" s="32" t="s">
        <v>3811</v>
      </c>
      <c r="I341" s="48" t="s">
        <v>3538</v>
      </c>
      <c r="J341" s="48">
        <v>0</v>
      </c>
      <c r="K341" s="48">
        <v>0</v>
      </c>
      <c r="L341" s="7" t="s">
        <v>3811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5616</v>
      </c>
      <c r="V341" s="32" t="s">
        <v>3811</v>
      </c>
    </row>
    <row r="342" spans="1:22">
      <c r="A342" s="5" t="s">
        <v>3813</v>
      </c>
      <c r="B342" s="32" t="s">
        <v>1459</v>
      </c>
      <c r="C342" s="32" t="s">
        <v>1458</v>
      </c>
      <c r="D342" s="5" t="s">
        <v>3857</v>
      </c>
      <c r="E342" s="48">
        <v>2071</v>
      </c>
      <c r="F342" s="32" t="s">
        <v>3811</v>
      </c>
      <c r="G342" s="7">
        <v>44879</v>
      </c>
      <c r="H342" s="32" t="s">
        <v>3670</v>
      </c>
      <c r="I342" s="48" t="s">
        <v>6240</v>
      </c>
      <c r="J342" s="48">
        <v>921</v>
      </c>
      <c r="K342" s="48">
        <v>0</v>
      </c>
      <c r="L342" s="7" t="s">
        <v>3811</v>
      </c>
      <c r="M342" s="7">
        <v>45014</v>
      </c>
      <c r="N342" s="7">
        <v>44812</v>
      </c>
      <c r="O342" s="7" t="s">
        <v>3811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5615</v>
      </c>
      <c r="V342" s="32" t="s">
        <v>3811</v>
      </c>
    </row>
    <row r="343" spans="1:22">
      <c r="A343" s="5" t="s">
        <v>3813</v>
      </c>
      <c r="B343" s="32" t="s">
        <v>1480</v>
      </c>
      <c r="C343" s="32" t="s">
        <v>1481</v>
      </c>
      <c r="D343" s="5" t="s">
        <v>3865</v>
      </c>
      <c r="E343" s="48">
        <v>542</v>
      </c>
      <c r="F343" s="32" t="s">
        <v>3811</v>
      </c>
      <c r="G343" s="7">
        <v>44816</v>
      </c>
      <c r="H343" s="32" t="s">
        <v>3670</v>
      </c>
      <c r="I343" s="48" t="s">
        <v>5338</v>
      </c>
      <c r="J343" s="48">
        <v>429</v>
      </c>
      <c r="K343" s="48">
        <v>0</v>
      </c>
      <c r="L343" s="7" t="s">
        <v>3811</v>
      </c>
      <c r="M343" s="7">
        <v>44941</v>
      </c>
      <c r="N343" s="7">
        <v>44750</v>
      </c>
      <c r="O343" s="7" t="s">
        <v>3811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5615</v>
      </c>
      <c r="V343" s="32" t="s">
        <v>3811</v>
      </c>
    </row>
    <row r="344" spans="1:22">
      <c r="A344" s="5" t="s">
        <v>3813</v>
      </c>
      <c r="B344" s="32" t="s">
        <v>1482</v>
      </c>
      <c r="C344" s="32" t="s">
        <v>1481</v>
      </c>
      <c r="D344" s="5" t="s">
        <v>3865</v>
      </c>
      <c r="E344" s="48">
        <v>1083</v>
      </c>
      <c r="F344" s="32" t="s">
        <v>3811</v>
      </c>
      <c r="G344" s="7">
        <v>44816</v>
      </c>
      <c r="H344" s="32" t="s">
        <v>3670</v>
      </c>
      <c r="I344" s="48" t="s">
        <v>5339</v>
      </c>
      <c r="J344" s="48">
        <v>959</v>
      </c>
      <c r="K344" s="48">
        <v>0</v>
      </c>
      <c r="L344" s="7" t="s">
        <v>3811</v>
      </c>
      <c r="M344" s="7">
        <v>44941</v>
      </c>
      <c r="N344" s="7">
        <v>44750</v>
      </c>
      <c r="O344" s="7" t="s">
        <v>3811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5615</v>
      </c>
      <c r="V344" s="32" t="s">
        <v>3811</v>
      </c>
    </row>
    <row r="345" spans="1:22">
      <c r="A345" s="5" t="s">
        <v>3813</v>
      </c>
      <c r="B345" s="32" t="s">
        <v>1496</v>
      </c>
      <c r="C345" s="32" t="s">
        <v>1495</v>
      </c>
      <c r="D345" s="5" t="s">
        <v>5333</v>
      </c>
      <c r="E345" s="48">
        <v>2412</v>
      </c>
      <c r="F345" s="32" t="s">
        <v>3811</v>
      </c>
      <c r="G345" s="7">
        <v>44872</v>
      </c>
      <c r="H345" s="32" t="s">
        <v>3670</v>
      </c>
      <c r="I345" s="48" t="s">
        <v>6241</v>
      </c>
      <c r="J345" s="48">
        <v>2412</v>
      </c>
      <c r="K345" s="48">
        <v>0</v>
      </c>
      <c r="L345" s="7" t="s">
        <v>3811</v>
      </c>
      <c r="M345" s="7">
        <v>45014</v>
      </c>
      <c r="N345" s="7">
        <v>44830</v>
      </c>
      <c r="O345" s="7" t="s">
        <v>3811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5615</v>
      </c>
      <c r="V345" s="32" t="s">
        <v>3811</v>
      </c>
    </row>
    <row r="346" spans="1:22">
      <c r="A346" s="5" t="s">
        <v>3813</v>
      </c>
      <c r="B346" s="32" t="s">
        <v>1503</v>
      </c>
      <c r="C346" s="32" t="s">
        <v>1501</v>
      </c>
      <c r="D346" s="5" t="s">
        <v>3872</v>
      </c>
      <c r="E346" s="48">
        <v>3660</v>
      </c>
      <c r="F346" s="32" t="s">
        <v>3811</v>
      </c>
      <c r="G346" s="7">
        <v>44816</v>
      </c>
      <c r="H346" s="32" t="s">
        <v>3670</v>
      </c>
      <c r="I346" s="48" t="s">
        <v>5341</v>
      </c>
      <c r="J346" s="48">
        <v>3471</v>
      </c>
      <c r="K346" s="48">
        <v>0</v>
      </c>
      <c r="L346" s="7" t="s">
        <v>3811</v>
      </c>
      <c r="M346" s="7">
        <v>44948</v>
      </c>
      <c r="N346" s="7">
        <v>44410</v>
      </c>
      <c r="O346" s="7" t="s">
        <v>3811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5615</v>
      </c>
      <c r="V346" s="32" t="s">
        <v>3811</v>
      </c>
    </row>
    <row r="347" spans="1:22">
      <c r="A347" s="5" t="s">
        <v>3813</v>
      </c>
      <c r="B347" s="32" t="s">
        <v>1542</v>
      </c>
      <c r="C347" s="32" t="s">
        <v>1539</v>
      </c>
      <c r="D347" s="5" t="s">
        <v>3868</v>
      </c>
      <c r="E347" s="48">
        <v>505</v>
      </c>
      <c r="F347" s="32" t="s">
        <v>3811</v>
      </c>
      <c r="G347" s="7">
        <v>44774</v>
      </c>
      <c r="H347" s="32" t="s">
        <v>3670</v>
      </c>
      <c r="I347" s="48" t="s">
        <v>3876</v>
      </c>
      <c r="J347" s="48">
        <v>-73</v>
      </c>
      <c r="K347" s="48">
        <v>0</v>
      </c>
      <c r="L347" s="7" t="s">
        <v>3811</v>
      </c>
      <c r="M347" s="7">
        <v>44897</v>
      </c>
      <c r="N347" s="7">
        <v>44693</v>
      </c>
      <c r="O347" s="7" t="s">
        <v>3811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5615</v>
      </c>
      <c r="V347" s="32" t="s">
        <v>3811</v>
      </c>
    </row>
    <row r="348" spans="1:22">
      <c r="A348" s="5" t="s">
        <v>3813</v>
      </c>
      <c r="B348" s="32" t="s">
        <v>1549</v>
      </c>
      <c r="C348" s="32" t="s">
        <v>1548</v>
      </c>
      <c r="D348" s="5" t="s">
        <v>3850</v>
      </c>
      <c r="E348" s="48">
        <v>4015</v>
      </c>
      <c r="F348" s="32" t="s">
        <v>3811</v>
      </c>
      <c r="G348" s="7">
        <v>44872</v>
      </c>
      <c r="H348" s="32" t="s">
        <v>3670</v>
      </c>
      <c r="I348" s="48" t="s">
        <v>5338</v>
      </c>
      <c r="J348" s="48">
        <v>3902</v>
      </c>
      <c r="K348" s="48">
        <v>0</v>
      </c>
      <c r="L348" s="7" t="s">
        <v>3811</v>
      </c>
      <c r="M348" s="7">
        <v>45007</v>
      </c>
      <c r="N348" s="7">
        <v>44795</v>
      </c>
      <c r="O348" s="7" t="s">
        <v>3811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5615</v>
      </c>
      <c r="V348" s="32" t="s">
        <v>3811</v>
      </c>
    </row>
    <row r="349" spans="1:22">
      <c r="A349" s="5" t="s">
        <v>3813</v>
      </c>
      <c r="B349" s="32" t="s">
        <v>1551</v>
      </c>
      <c r="C349" s="32" t="s">
        <v>1548</v>
      </c>
      <c r="D349" s="5" t="s">
        <v>3850</v>
      </c>
      <c r="E349" s="48">
        <v>6323</v>
      </c>
      <c r="F349" s="32" t="s">
        <v>3811</v>
      </c>
      <c r="G349" s="7">
        <v>44872</v>
      </c>
      <c r="H349" s="32" t="s">
        <v>3670</v>
      </c>
      <c r="I349" s="48" t="s">
        <v>6243</v>
      </c>
      <c r="J349" s="48">
        <v>5868</v>
      </c>
      <c r="K349" s="48">
        <v>0</v>
      </c>
      <c r="L349" s="7" t="s">
        <v>3811</v>
      </c>
      <c r="M349" s="7">
        <v>45007</v>
      </c>
      <c r="N349" s="7">
        <v>44795</v>
      </c>
      <c r="O349" s="7" t="s">
        <v>3811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5615</v>
      </c>
      <c r="V349" s="32" t="s">
        <v>3811</v>
      </c>
    </row>
    <row r="350" spans="1:22">
      <c r="A350" s="5" t="s">
        <v>3813</v>
      </c>
      <c r="B350" s="32" t="s">
        <v>1554</v>
      </c>
      <c r="C350" s="32" t="s">
        <v>1553</v>
      </c>
      <c r="D350" s="5" t="s">
        <v>3857</v>
      </c>
      <c r="E350" s="48">
        <v>1626</v>
      </c>
      <c r="F350" s="32" t="s">
        <v>3811</v>
      </c>
      <c r="G350" s="7">
        <v>44886</v>
      </c>
      <c r="H350" s="32" t="s">
        <v>3670</v>
      </c>
      <c r="I350" s="48" t="s">
        <v>6443</v>
      </c>
      <c r="J350" s="48">
        <v>1626</v>
      </c>
      <c r="K350" s="48">
        <v>0</v>
      </c>
      <c r="L350" s="7" t="s">
        <v>3811</v>
      </c>
      <c r="M350" s="7">
        <v>45016</v>
      </c>
      <c r="N350" s="7">
        <v>44812</v>
      </c>
      <c r="O350" s="7" t="s">
        <v>3811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5615</v>
      </c>
      <c r="V350" s="32" t="s">
        <v>3811</v>
      </c>
    </row>
    <row r="351" spans="1:22">
      <c r="A351" s="5" t="s">
        <v>3813</v>
      </c>
      <c r="B351" s="32" t="s">
        <v>1555</v>
      </c>
      <c r="C351" s="32" t="s">
        <v>1553</v>
      </c>
      <c r="D351" s="5" t="s">
        <v>3857</v>
      </c>
      <c r="E351" s="48">
        <v>1981</v>
      </c>
      <c r="F351" s="32" t="s">
        <v>3811</v>
      </c>
      <c r="G351" s="7">
        <v>44886</v>
      </c>
      <c r="H351" s="32" t="s">
        <v>3670</v>
      </c>
      <c r="I351" s="48" t="s">
        <v>6409</v>
      </c>
      <c r="J351" s="48">
        <v>1958</v>
      </c>
      <c r="K351" s="48">
        <v>0</v>
      </c>
      <c r="L351" s="7" t="s">
        <v>3811</v>
      </c>
      <c r="M351" s="7">
        <v>45016</v>
      </c>
      <c r="N351" s="7">
        <v>44812</v>
      </c>
      <c r="O351" s="7" t="s">
        <v>3811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5615</v>
      </c>
      <c r="V351" s="32" t="s">
        <v>3811</v>
      </c>
    </row>
    <row r="352" spans="1:22">
      <c r="A352" s="5" t="s">
        <v>3813</v>
      </c>
      <c r="B352" s="32" t="s">
        <v>1561</v>
      </c>
      <c r="C352" s="32" t="s">
        <v>1560</v>
      </c>
      <c r="D352" s="5" t="s">
        <v>3869</v>
      </c>
      <c r="E352" s="48">
        <v>3441</v>
      </c>
      <c r="F352" s="32" t="s">
        <v>3811</v>
      </c>
      <c r="G352" s="7">
        <v>44823</v>
      </c>
      <c r="H352" s="32" t="s">
        <v>3670</v>
      </c>
      <c r="I352" s="48" t="s">
        <v>5342</v>
      </c>
      <c r="J352" s="48">
        <v>3417</v>
      </c>
      <c r="K352" s="48">
        <v>0</v>
      </c>
      <c r="L352" s="7" t="s">
        <v>3811</v>
      </c>
      <c r="M352" s="7">
        <v>44952</v>
      </c>
      <c r="N352" s="7">
        <v>44747</v>
      </c>
      <c r="O352" s="7" t="s">
        <v>3811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5615</v>
      </c>
      <c r="V352" s="32" t="s">
        <v>3811</v>
      </c>
    </row>
    <row r="353" spans="1:22">
      <c r="A353" s="5" t="s">
        <v>3813</v>
      </c>
      <c r="B353" s="32" t="s">
        <v>1561</v>
      </c>
      <c r="C353" s="32" t="s">
        <v>1560</v>
      </c>
      <c r="D353" s="5" t="s">
        <v>5972</v>
      </c>
      <c r="E353" s="48">
        <v>0</v>
      </c>
      <c r="F353" s="32" t="s">
        <v>3811</v>
      </c>
      <c r="G353" s="7">
        <v>44949</v>
      </c>
      <c r="H353" s="32" t="s">
        <v>3811</v>
      </c>
      <c r="I353" s="48" t="s">
        <v>3538</v>
      </c>
      <c r="J353" s="48">
        <v>0</v>
      </c>
      <c r="K353" s="48">
        <v>0</v>
      </c>
      <c r="L353" s="7" t="s">
        <v>3811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5616</v>
      </c>
      <c r="V353" s="32" t="s">
        <v>3811</v>
      </c>
    </row>
    <row r="354" spans="1:22">
      <c r="A354" s="5" t="s">
        <v>3813</v>
      </c>
      <c r="B354" s="32" t="s">
        <v>1564</v>
      </c>
      <c r="C354" s="32" t="s">
        <v>1560</v>
      </c>
      <c r="D354" s="5" t="s">
        <v>5972</v>
      </c>
      <c r="E354" s="48">
        <v>0</v>
      </c>
      <c r="F354" s="32" t="s">
        <v>3811</v>
      </c>
      <c r="G354" s="7">
        <v>44949</v>
      </c>
      <c r="H354" s="32" t="s">
        <v>3811</v>
      </c>
      <c r="I354" s="48" t="s">
        <v>3538</v>
      </c>
      <c r="J354" s="48">
        <v>0</v>
      </c>
      <c r="K354" s="48">
        <v>0</v>
      </c>
      <c r="L354" s="7" t="s">
        <v>3811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5616</v>
      </c>
      <c r="V354" s="32" t="s">
        <v>3811</v>
      </c>
    </row>
    <row r="355" spans="1:22">
      <c r="A355" s="5" t="s">
        <v>3813</v>
      </c>
      <c r="B355" s="32" t="s">
        <v>1580</v>
      </c>
      <c r="C355" s="32" t="s">
        <v>1579</v>
      </c>
      <c r="D355" s="5" t="s">
        <v>6069</v>
      </c>
      <c r="E355" s="48">
        <v>0</v>
      </c>
      <c r="F355" s="32" t="s">
        <v>3811</v>
      </c>
      <c r="G355" s="7">
        <v>44949</v>
      </c>
      <c r="H355" s="32" t="s">
        <v>3811</v>
      </c>
      <c r="I355" s="48" t="s">
        <v>3538</v>
      </c>
      <c r="J355" s="48">
        <v>0</v>
      </c>
      <c r="K355" s="48">
        <v>0</v>
      </c>
      <c r="L355" s="7" t="s">
        <v>3811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5616</v>
      </c>
      <c r="V355" s="32" t="s">
        <v>3811</v>
      </c>
    </row>
    <row r="356" spans="1:22">
      <c r="A356" s="5" t="s">
        <v>3813</v>
      </c>
      <c r="B356" s="32" t="s">
        <v>1581</v>
      </c>
      <c r="C356" s="32" t="s">
        <v>1579</v>
      </c>
      <c r="D356" s="5" t="s">
        <v>6069</v>
      </c>
      <c r="E356" s="48">
        <v>0</v>
      </c>
      <c r="F356" s="32" t="s">
        <v>3811</v>
      </c>
      <c r="G356" s="7">
        <v>44949</v>
      </c>
      <c r="H356" s="32" t="s">
        <v>3811</v>
      </c>
      <c r="I356" s="48" t="s">
        <v>3538</v>
      </c>
      <c r="J356" s="48">
        <v>0</v>
      </c>
      <c r="K356" s="48">
        <v>0</v>
      </c>
      <c r="L356" s="7" t="s">
        <v>3811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5616</v>
      </c>
      <c r="V356" s="32" t="s">
        <v>3811</v>
      </c>
    </row>
    <row r="357" spans="1:22">
      <c r="A357" s="5" t="s">
        <v>3813</v>
      </c>
      <c r="B357" s="32" t="s">
        <v>2265</v>
      </c>
      <c r="C357" s="32" t="s">
        <v>104</v>
      </c>
      <c r="D357" s="5" t="s">
        <v>5343</v>
      </c>
      <c r="E357" s="48">
        <v>4545</v>
      </c>
      <c r="F357" s="32" t="s">
        <v>3811</v>
      </c>
      <c r="G357" s="7">
        <v>44865</v>
      </c>
      <c r="H357" s="32" t="s">
        <v>3670</v>
      </c>
      <c r="I357" s="48" t="s">
        <v>6107</v>
      </c>
      <c r="J357" s="48">
        <v>4475</v>
      </c>
      <c r="K357" s="48">
        <v>0</v>
      </c>
      <c r="L357" s="7" t="s">
        <v>3811</v>
      </c>
      <c r="M357" s="7">
        <v>44992</v>
      </c>
      <c r="N357" s="7">
        <v>44825</v>
      </c>
      <c r="O357" s="7" t="s">
        <v>3811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5615</v>
      </c>
      <c r="V357" s="32" t="s">
        <v>3811</v>
      </c>
    </row>
    <row r="358" spans="1:22">
      <c r="A358" s="5" t="s">
        <v>3813</v>
      </c>
      <c r="B358" s="32" t="s">
        <v>2266</v>
      </c>
      <c r="C358" s="32" t="s">
        <v>104</v>
      </c>
      <c r="D358" s="5" t="s">
        <v>5343</v>
      </c>
      <c r="E358" s="48">
        <v>1298</v>
      </c>
      <c r="F358" s="32" t="s">
        <v>3811</v>
      </c>
      <c r="G358" s="7">
        <v>44865</v>
      </c>
      <c r="H358" s="32" t="s">
        <v>3670</v>
      </c>
      <c r="I358" s="48" t="s">
        <v>6109</v>
      </c>
      <c r="J358" s="48">
        <v>1298</v>
      </c>
      <c r="K358" s="48">
        <v>0</v>
      </c>
      <c r="L358" s="7" t="s">
        <v>3811</v>
      </c>
      <c r="M358" s="7">
        <v>44992</v>
      </c>
      <c r="N358" s="7">
        <v>44825</v>
      </c>
      <c r="O358" s="7" t="s">
        <v>3811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5615</v>
      </c>
      <c r="V358" s="32" t="s">
        <v>3811</v>
      </c>
    </row>
    <row r="359" spans="1:22">
      <c r="A359" s="5" t="s">
        <v>3813</v>
      </c>
      <c r="B359" s="32" t="s">
        <v>2498</v>
      </c>
      <c r="C359" s="32" t="s">
        <v>1484</v>
      </c>
      <c r="D359" s="5" t="s">
        <v>7634</v>
      </c>
      <c r="E359" s="48">
        <v>0</v>
      </c>
      <c r="F359" s="32" t="s">
        <v>3811</v>
      </c>
      <c r="G359" s="7">
        <v>44942</v>
      </c>
      <c r="H359" s="32" t="s">
        <v>3811</v>
      </c>
      <c r="I359" s="48" t="s">
        <v>3538</v>
      </c>
      <c r="J359" s="48">
        <v>0</v>
      </c>
      <c r="K359" s="48">
        <v>0</v>
      </c>
      <c r="L359" s="7" t="s">
        <v>3811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5616</v>
      </c>
      <c r="V359" s="32" t="s">
        <v>3811</v>
      </c>
    </row>
    <row r="360" spans="1:22">
      <c r="A360" s="5" t="s">
        <v>3813</v>
      </c>
      <c r="B360" s="32" t="s">
        <v>2500</v>
      </c>
      <c r="C360" s="32" t="s">
        <v>1484</v>
      </c>
      <c r="D360" s="5" t="s">
        <v>7634</v>
      </c>
      <c r="E360" s="48">
        <v>0</v>
      </c>
      <c r="F360" s="32" t="s">
        <v>3811</v>
      </c>
      <c r="G360" s="7">
        <v>44942</v>
      </c>
      <c r="H360" s="32" t="s">
        <v>3811</v>
      </c>
      <c r="I360" s="48" t="s">
        <v>3538</v>
      </c>
      <c r="J360" s="48">
        <v>0</v>
      </c>
      <c r="K360" s="48">
        <v>0</v>
      </c>
      <c r="L360" s="7" t="s">
        <v>3811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5616</v>
      </c>
      <c r="V360" s="32" t="s">
        <v>3811</v>
      </c>
    </row>
    <row r="361" spans="1:22">
      <c r="A361" s="5" t="s">
        <v>3813</v>
      </c>
      <c r="B361" s="32" t="s">
        <v>2508</v>
      </c>
      <c r="C361" s="32" t="s">
        <v>2509</v>
      </c>
      <c r="D361" s="5" t="s">
        <v>3865</v>
      </c>
      <c r="E361" s="48">
        <v>0</v>
      </c>
      <c r="F361" s="32" t="s">
        <v>3811</v>
      </c>
      <c r="G361" s="7">
        <v>44970</v>
      </c>
      <c r="H361" s="32" t="s">
        <v>3811</v>
      </c>
      <c r="I361" s="48" t="s">
        <v>3538</v>
      </c>
      <c r="J361" s="48">
        <v>0</v>
      </c>
      <c r="K361" s="48">
        <v>0</v>
      </c>
      <c r="L361" s="7" t="s">
        <v>3811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5616</v>
      </c>
      <c r="V361" s="32" t="s">
        <v>3811</v>
      </c>
    </row>
    <row r="362" spans="1:22">
      <c r="A362" s="5" t="s">
        <v>3813</v>
      </c>
      <c r="B362" s="32" t="s">
        <v>2511</v>
      </c>
      <c r="C362" s="32" t="s">
        <v>2509</v>
      </c>
      <c r="D362" s="5" t="s">
        <v>3865</v>
      </c>
      <c r="E362" s="48">
        <v>0</v>
      </c>
      <c r="F362" s="32" t="s">
        <v>3811</v>
      </c>
      <c r="G362" s="7">
        <v>44970</v>
      </c>
      <c r="H362" s="32" t="s">
        <v>3811</v>
      </c>
      <c r="I362" s="48" t="s">
        <v>3538</v>
      </c>
      <c r="J362" s="48">
        <v>0</v>
      </c>
      <c r="K362" s="48">
        <v>0</v>
      </c>
      <c r="L362" s="7" t="s">
        <v>3811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5616</v>
      </c>
      <c r="V362" s="32" t="s">
        <v>3811</v>
      </c>
    </row>
    <row r="363" spans="1:22">
      <c r="A363" s="5" t="s">
        <v>3813</v>
      </c>
      <c r="B363" s="32" t="s">
        <v>2554</v>
      </c>
      <c r="C363" s="32" t="s">
        <v>2555</v>
      </c>
      <c r="D363" s="5" t="s">
        <v>3832</v>
      </c>
      <c r="E363" s="48">
        <v>1441</v>
      </c>
      <c r="F363" s="32" t="s">
        <v>3811</v>
      </c>
      <c r="G363" s="7">
        <v>44837</v>
      </c>
      <c r="H363" s="32" t="s">
        <v>3670</v>
      </c>
      <c r="I363" s="48" t="s">
        <v>5597</v>
      </c>
      <c r="J363" s="48">
        <v>1422</v>
      </c>
      <c r="K363" s="48">
        <v>0</v>
      </c>
      <c r="L363" s="7" t="s">
        <v>3811</v>
      </c>
      <c r="M363" s="7">
        <v>44970</v>
      </c>
      <c r="N363" s="7">
        <v>44776</v>
      </c>
      <c r="O363" s="7" t="s">
        <v>3811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5615</v>
      </c>
      <c r="V363" s="32" t="s">
        <v>3811</v>
      </c>
    </row>
    <row r="364" spans="1:22">
      <c r="A364" s="5" t="s">
        <v>3813</v>
      </c>
      <c r="B364" s="32" t="s">
        <v>2557</v>
      </c>
      <c r="C364" s="32" t="s">
        <v>2555</v>
      </c>
      <c r="D364" s="5" t="s">
        <v>3832</v>
      </c>
      <c r="E364" s="48">
        <v>1603</v>
      </c>
      <c r="F364" s="32" t="s">
        <v>3811</v>
      </c>
      <c r="G364" s="7">
        <v>44837</v>
      </c>
      <c r="H364" s="32" t="s">
        <v>3670</v>
      </c>
      <c r="I364" s="48" t="s">
        <v>5598</v>
      </c>
      <c r="J364" s="48">
        <v>1603</v>
      </c>
      <c r="K364" s="48">
        <v>0</v>
      </c>
      <c r="L364" s="7" t="s">
        <v>3811</v>
      </c>
      <c r="M364" s="7">
        <v>44970</v>
      </c>
      <c r="N364" s="7">
        <v>44776</v>
      </c>
      <c r="O364" s="7" t="s">
        <v>3811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5615</v>
      </c>
      <c r="V364" s="32" t="s">
        <v>3811</v>
      </c>
    </row>
    <row r="365" spans="1:22">
      <c r="A365" s="5" t="s">
        <v>3813</v>
      </c>
      <c r="B365" s="32" t="s">
        <v>2559</v>
      </c>
      <c r="C365" s="32" t="s">
        <v>2560</v>
      </c>
      <c r="D365" s="5" t="s">
        <v>3878</v>
      </c>
      <c r="E365" s="48">
        <v>7668</v>
      </c>
      <c r="F365" s="32" t="s">
        <v>3811</v>
      </c>
      <c r="G365" s="7">
        <v>44844</v>
      </c>
      <c r="H365" s="32" t="s">
        <v>3670</v>
      </c>
      <c r="I365" s="48" t="s">
        <v>6121</v>
      </c>
      <c r="J365" s="48">
        <v>7668</v>
      </c>
      <c r="K365" s="48">
        <v>0</v>
      </c>
      <c r="L365" s="7" t="s">
        <v>3811</v>
      </c>
      <c r="M365" s="7">
        <v>44996</v>
      </c>
      <c r="N365" s="7">
        <v>44803</v>
      </c>
      <c r="O365" s="7" t="s">
        <v>3811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5615</v>
      </c>
      <c r="V365" s="32" t="s">
        <v>3811</v>
      </c>
    </row>
    <row r="366" spans="1:22">
      <c r="A366" s="5" t="s">
        <v>3813</v>
      </c>
      <c r="B366" s="32" t="s">
        <v>2559</v>
      </c>
      <c r="C366" s="32" t="s">
        <v>2560</v>
      </c>
      <c r="D366" s="5" t="s">
        <v>7611</v>
      </c>
      <c r="E366" s="48">
        <v>0</v>
      </c>
      <c r="F366" s="32" t="s">
        <v>3811</v>
      </c>
      <c r="G366" s="7">
        <v>44970</v>
      </c>
      <c r="H366" s="32" t="s">
        <v>3811</v>
      </c>
      <c r="I366" s="48" t="s">
        <v>3538</v>
      </c>
      <c r="J366" s="48">
        <v>0</v>
      </c>
      <c r="K366" s="48">
        <v>0</v>
      </c>
      <c r="L366" s="7" t="s">
        <v>3811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5616</v>
      </c>
      <c r="V366" s="32" t="s">
        <v>3811</v>
      </c>
    </row>
    <row r="367" spans="1:22">
      <c r="A367" s="5" t="s">
        <v>3813</v>
      </c>
      <c r="B367" s="32" t="s">
        <v>2561</v>
      </c>
      <c r="C367" s="32" t="s">
        <v>2560</v>
      </c>
      <c r="D367" s="5" t="s">
        <v>3881</v>
      </c>
      <c r="E367" s="48">
        <v>449</v>
      </c>
      <c r="F367" s="32" t="s">
        <v>3811</v>
      </c>
      <c r="G367" s="7">
        <v>44795</v>
      </c>
      <c r="H367" s="32" t="s">
        <v>3670</v>
      </c>
      <c r="I367" s="48" t="s">
        <v>6498</v>
      </c>
      <c r="J367" s="48">
        <v>92</v>
      </c>
      <c r="K367" s="48">
        <v>0</v>
      </c>
      <c r="L367" s="7" t="s">
        <v>3811</v>
      </c>
      <c r="M367" s="7">
        <v>44925</v>
      </c>
      <c r="N367" s="7">
        <v>44747</v>
      </c>
      <c r="O367" s="7" t="s">
        <v>3811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5615</v>
      </c>
      <c r="V367" s="32" t="s">
        <v>3811</v>
      </c>
    </row>
    <row r="368" spans="1:22">
      <c r="A368" s="5" t="s">
        <v>3813</v>
      </c>
      <c r="B368" s="32" t="s">
        <v>2561</v>
      </c>
      <c r="C368" s="32" t="s">
        <v>2560</v>
      </c>
      <c r="D368" s="5" t="s">
        <v>3878</v>
      </c>
      <c r="E368" s="48">
        <v>1930</v>
      </c>
      <c r="F368" s="32" t="s">
        <v>3811</v>
      </c>
      <c r="G368" s="7">
        <v>44844</v>
      </c>
      <c r="H368" s="32" t="s">
        <v>3670</v>
      </c>
      <c r="I368" s="48" t="s">
        <v>5639</v>
      </c>
      <c r="J368" s="48">
        <v>1930</v>
      </c>
      <c r="K368" s="48">
        <v>0</v>
      </c>
      <c r="L368" s="7" t="s">
        <v>3811</v>
      </c>
      <c r="M368" s="7">
        <v>44996</v>
      </c>
      <c r="N368" s="7">
        <v>44803</v>
      </c>
      <c r="O368" s="7" t="s">
        <v>3811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5615</v>
      </c>
      <c r="V368" s="32" t="s">
        <v>3811</v>
      </c>
    </row>
    <row r="369" spans="1:22">
      <c r="A369" s="5" t="s">
        <v>3813</v>
      </c>
      <c r="B369" s="32" t="s">
        <v>2561</v>
      </c>
      <c r="C369" s="32" t="s">
        <v>2560</v>
      </c>
      <c r="D369" s="5" t="s">
        <v>7611</v>
      </c>
      <c r="E369" s="48">
        <v>0</v>
      </c>
      <c r="F369" s="32" t="s">
        <v>3811</v>
      </c>
      <c r="G369" s="7">
        <v>44970</v>
      </c>
      <c r="H369" s="32" t="s">
        <v>3811</v>
      </c>
      <c r="I369" s="48" t="s">
        <v>3538</v>
      </c>
      <c r="J369" s="48">
        <v>0</v>
      </c>
      <c r="K369" s="48">
        <v>0</v>
      </c>
      <c r="L369" s="7" t="s">
        <v>3811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5616</v>
      </c>
      <c r="V369" s="32" t="s">
        <v>3811</v>
      </c>
    </row>
    <row r="370" spans="1:22">
      <c r="A370" s="5" t="s">
        <v>3813</v>
      </c>
      <c r="B370" s="32" t="s">
        <v>2570</v>
      </c>
      <c r="C370" s="32" t="s">
        <v>2568</v>
      </c>
      <c r="D370" s="5" t="s">
        <v>3865</v>
      </c>
      <c r="E370" s="48">
        <v>4778</v>
      </c>
      <c r="F370" s="32" t="s">
        <v>3811</v>
      </c>
      <c r="G370" s="7">
        <v>44886</v>
      </c>
      <c r="H370" s="32" t="s">
        <v>3670</v>
      </c>
      <c r="I370" s="48" t="s">
        <v>6459</v>
      </c>
      <c r="J370" s="48">
        <v>4778</v>
      </c>
      <c r="K370" s="48">
        <v>0</v>
      </c>
      <c r="L370" s="7" t="s">
        <v>3811</v>
      </c>
      <c r="M370" s="7">
        <v>45016</v>
      </c>
      <c r="N370" s="7">
        <v>44750</v>
      </c>
      <c r="O370" s="7" t="s">
        <v>3811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5615</v>
      </c>
      <c r="V370" s="32" t="s">
        <v>3811</v>
      </c>
    </row>
    <row r="371" spans="1:22">
      <c r="A371" s="5" t="s">
        <v>3813</v>
      </c>
      <c r="B371" s="32" t="s">
        <v>2571</v>
      </c>
      <c r="C371" s="32" t="s">
        <v>2568</v>
      </c>
      <c r="D371" s="5" t="s">
        <v>3865</v>
      </c>
      <c r="E371" s="48">
        <v>4111</v>
      </c>
      <c r="F371" s="32" t="s">
        <v>3811</v>
      </c>
      <c r="G371" s="7">
        <v>44886</v>
      </c>
      <c r="H371" s="32" t="s">
        <v>3670</v>
      </c>
      <c r="I371" s="48" t="s">
        <v>6461</v>
      </c>
      <c r="J371" s="48">
        <v>4111</v>
      </c>
      <c r="K371" s="48">
        <v>0</v>
      </c>
      <c r="L371" s="7" t="s">
        <v>3811</v>
      </c>
      <c r="M371" s="7">
        <v>45016</v>
      </c>
      <c r="N371" s="7">
        <v>44750</v>
      </c>
      <c r="O371" s="7" t="s">
        <v>3811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5615</v>
      </c>
      <c r="V371" s="32" t="s">
        <v>3811</v>
      </c>
    </row>
    <row r="372" spans="1:22">
      <c r="A372" s="5" t="s">
        <v>3813</v>
      </c>
      <c r="B372" s="32" t="s">
        <v>2588</v>
      </c>
      <c r="C372" s="32" t="s">
        <v>5345</v>
      </c>
      <c r="D372" s="5" t="s">
        <v>5333</v>
      </c>
      <c r="E372" s="48">
        <v>0</v>
      </c>
      <c r="F372" s="32" t="s">
        <v>3811</v>
      </c>
      <c r="G372" s="7">
        <v>44949</v>
      </c>
      <c r="H372" s="32" t="s">
        <v>3811</v>
      </c>
      <c r="I372" s="48" t="s">
        <v>3538</v>
      </c>
      <c r="J372" s="48">
        <v>0</v>
      </c>
      <c r="K372" s="48">
        <v>0</v>
      </c>
      <c r="L372" s="7" t="s">
        <v>3811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5616</v>
      </c>
      <c r="V372" s="32" t="s">
        <v>3811</v>
      </c>
    </row>
    <row r="373" spans="1:22">
      <c r="A373" s="5" t="s">
        <v>3813</v>
      </c>
      <c r="B373" s="32" t="s">
        <v>2591</v>
      </c>
      <c r="C373" s="32" t="s">
        <v>5345</v>
      </c>
      <c r="D373" s="5" t="s">
        <v>5333</v>
      </c>
      <c r="E373" s="48">
        <v>0</v>
      </c>
      <c r="F373" s="32" t="s">
        <v>3811</v>
      </c>
      <c r="G373" s="7">
        <v>44949</v>
      </c>
      <c r="H373" s="32" t="s">
        <v>3811</v>
      </c>
      <c r="I373" s="48" t="s">
        <v>3538</v>
      </c>
      <c r="J373" s="48">
        <v>0</v>
      </c>
      <c r="K373" s="48">
        <v>0</v>
      </c>
      <c r="L373" s="7" t="s">
        <v>3811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5616</v>
      </c>
      <c r="V373" s="32" t="s">
        <v>3811</v>
      </c>
    </row>
    <row r="374" spans="1:22">
      <c r="A374" s="5" t="s">
        <v>3813</v>
      </c>
      <c r="B374" s="32" t="s">
        <v>2605</v>
      </c>
      <c r="C374" s="32" t="s">
        <v>653</v>
      </c>
      <c r="D374" s="5" t="s">
        <v>6430</v>
      </c>
      <c r="E374" s="48">
        <v>0</v>
      </c>
      <c r="F374" s="32" t="s">
        <v>3811</v>
      </c>
      <c r="G374" s="7">
        <v>44914</v>
      </c>
      <c r="H374" s="32" t="s">
        <v>3811</v>
      </c>
      <c r="I374" s="48" t="s">
        <v>7710</v>
      </c>
      <c r="J374" s="48">
        <v>-25</v>
      </c>
      <c r="K374" s="48">
        <v>0</v>
      </c>
      <c r="L374" s="7" t="s">
        <v>3811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5617</v>
      </c>
      <c r="V374" s="32" t="s">
        <v>3811</v>
      </c>
    </row>
    <row r="375" spans="1:22">
      <c r="A375" s="5" t="s">
        <v>3813</v>
      </c>
      <c r="B375" s="32" t="s">
        <v>2608</v>
      </c>
      <c r="C375" s="32" t="s">
        <v>653</v>
      </c>
      <c r="D375" s="5" t="s">
        <v>3868</v>
      </c>
      <c r="E375" s="48">
        <v>528</v>
      </c>
      <c r="F375" s="32" t="s">
        <v>3811</v>
      </c>
      <c r="G375" s="7">
        <v>44823</v>
      </c>
      <c r="H375" s="32" t="s">
        <v>3670</v>
      </c>
      <c r="I375" s="48" t="s">
        <v>5600</v>
      </c>
      <c r="J375" s="48">
        <v>-67</v>
      </c>
      <c r="K375" s="48">
        <v>0</v>
      </c>
      <c r="L375" s="7" t="s">
        <v>3811</v>
      </c>
      <c r="M375" s="7">
        <v>44956</v>
      </c>
      <c r="N375" s="7">
        <v>44693</v>
      </c>
      <c r="O375" s="7" t="s">
        <v>3811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5615</v>
      </c>
      <c r="V375" s="32" t="s">
        <v>3811</v>
      </c>
    </row>
    <row r="376" spans="1:22">
      <c r="A376" s="5" t="s">
        <v>3813</v>
      </c>
      <c r="B376" s="32" t="s">
        <v>2608</v>
      </c>
      <c r="C376" s="32" t="s">
        <v>653</v>
      </c>
      <c r="D376" s="5" t="s">
        <v>6430</v>
      </c>
      <c r="E376" s="48">
        <v>0</v>
      </c>
      <c r="F376" s="32" t="s">
        <v>3811</v>
      </c>
      <c r="G376" s="7">
        <v>44914</v>
      </c>
      <c r="H376" s="32" t="s">
        <v>3811</v>
      </c>
      <c r="I376" s="48" t="s">
        <v>7711</v>
      </c>
      <c r="J376" s="48">
        <v>-275</v>
      </c>
      <c r="K376" s="48">
        <v>0</v>
      </c>
      <c r="L376" s="7" t="s">
        <v>3811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5617</v>
      </c>
      <c r="V376" s="32" t="s">
        <v>3811</v>
      </c>
    </row>
    <row r="377" spans="1:22">
      <c r="A377" s="5" t="s">
        <v>3813</v>
      </c>
      <c r="B377" s="32" t="s">
        <v>2647</v>
      </c>
      <c r="C377" s="32" t="s">
        <v>2648</v>
      </c>
      <c r="D377" s="5" t="s">
        <v>3883</v>
      </c>
      <c r="E377" s="48">
        <v>698</v>
      </c>
      <c r="F377" s="32" t="s">
        <v>3811</v>
      </c>
      <c r="G377" s="7">
        <v>44886</v>
      </c>
      <c r="H377" s="32" t="s">
        <v>3670</v>
      </c>
      <c r="I377" s="48" t="s">
        <v>6466</v>
      </c>
      <c r="J377" s="48">
        <v>698</v>
      </c>
      <c r="K377" s="48">
        <v>0</v>
      </c>
      <c r="L377" s="7" t="s">
        <v>3811</v>
      </c>
      <c r="M377" s="7">
        <v>45017</v>
      </c>
      <c r="N377" s="7">
        <v>44812</v>
      </c>
      <c r="O377" s="7" t="s">
        <v>3811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5615</v>
      </c>
      <c r="V377" s="32" t="s">
        <v>3811</v>
      </c>
    </row>
    <row r="378" spans="1:22">
      <c r="A378" s="5" t="s">
        <v>3813</v>
      </c>
      <c r="B378" s="32" t="s">
        <v>2650</v>
      </c>
      <c r="C378" s="32" t="s">
        <v>2648</v>
      </c>
      <c r="D378" s="5" t="s">
        <v>3883</v>
      </c>
      <c r="E378" s="48">
        <v>475</v>
      </c>
      <c r="F378" s="32" t="s">
        <v>3811</v>
      </c>
      <c r="G378" s="7">
        <v>44886</v>
      </c>
      <c r="H378" s="32" t="s">
        <v>3670</v>
      </c>
      <c r="I378" s="48" t="s">
        <v>6467</v>
      </c>
      <c r="J378" s="48">
        <v>475</v>
      </c>
      <c r="K378" s="48">
        <v>0</v>
      </c>
      <c r="L378" s="7" t="s">
        <v>3811</v>
      </c>
      <c r="M378" s="7">
        <v>45017</v>
      </c>
      <c r="N378" s="7">
        <v>44812</v>
      </c>
      <c r="O378" s="7" t="s">
        <v>3811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5615</v>
      </c>
      <c r="V378" s="32" t="s">
        <v>3811</v>
      </c>
    </row>
    <row r="379" spans="1:22">
      <c r="A379" s="5" t="s">
        <v>3813</v>
      </c>
      <c r="B379" s="32" t="s">
        <v>2653</v>
      </c>
      <c r="C379" s="32" t="s">
        <v>2648</v>
      </c>
      <c r="D379" s="5" t="s">
        <v>3883</v>
      </c>
      <c r="E379" s="48">
        <v>860</v>
      </c>
      <c r="F379" s="32" t="s">
        <v>3811</v>
      </c>
      <c r="G379" s="7">
        <v>44886</v>
      </c>
      <c r="H379" s="32" t="s">
        <v>3670</v>
      </c>
      <c r="I379" s="48" t="s">
        <v>6469</v>
      </c>
      <c r="J379" s="48">
        <v>860</v>
      </c>
      <c r="K379" s="48">
        <v>0</v>
      </c>
      <c r="L379" s="7" t="s">
        <v>3811</v>
      </c>
      <c r="M379" s="7">
        <v>45017</v>
      </c>
      <c r="N379" s="7">
        <v>44812</v>
      </c>
      <c r="O379" s="7" t="s">
        <v>3811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5615</v>
      </c>
      <c r="V379" s="32" t="s">
        <v>3811</v>
      </c>
    </row>
    <row r="380" spans="1:22">
      <c r="A380" s="5" t="s">
        <v>3813</v>
      </c>
      <c r="B380" s="32" t="s">
        <v>2732</v>
      </c>
      <c r="C380" s="32" t="s">
        <v>3886</v>
      </c>
      <c r="D380" s="5" t="s">
        <v>3883</v>
      </c>
      <c r="E380" s="48">
        <v>1484</v>
      </c>
      <c r="F380" s="32" t="s">
        <v>3811</v>
      </c>
      <c r="G380" s="7">
        <v>44893</v>
      </c>
      <c r="H380" s="32" t="s">
        <v>3670</v>
      </c>
      <c r="I380" s="48" t="s">
        <v>6471</v>
      </c>
      <c r="J380" s="48">
        <v>1484</v>
      </c>
      <c r="K380" s="48">
        <v>0</v>
      </c>
      <c r="L380" s="7" t="s">
        <v>3811</v>
      </c>
      <c r="M380" s="7">
        <v>45038</v>
      </c>
      <c r="N380" s="7">
        <v>44812</v>
      </c>
      <c r="O380" s="7" t="s">
        <v>3811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5615</v>
      </c>
      <c r="V380" s="32" t="s">
        <v>3811</v>
      </c>
    </row>
    <row r="381" spans="1:22">
      <c r="A381" s="5" t="s">
        <v>3813</v>
      </c>
      <c r="B381" s="32" t="s">
        <v>2734</v>
      </c>
      <c r="C381" s="32" t="s">
        <v>3886</v>
      </c>
      <c r="D381" s="5" t="s">
        <v>3883</v>
      </c>
      <c r="E381" s="48">
        <v>1692</v>
      </c>
      <c r="F381" s="32" t="s">
        <v>3811</v>
      </c>
      <c r="G381" s="7">
        <v>44893</v>
      </c>
      <c r="H381" s="32" t="s">
        <v>3670</v>
      </c>
      <c r="I381" s="48" t="s">
        <v>6500</v>
      </c>
      <c r="J381" s="48">
        <v>1510</v>
      </c>
      <c r="K381" s="48">
        <v>0</v>
      </c>
      <c r="L381" s="7" t="s">
        <v>3811</v>
      </c>
      <c r="M381" s="7">
        <v>45038</v>
      </c>
      <c r="N381" s="7">
        <v>44812</v>
      </c>
      <c r="O381" s="7" t="s">
        <v>3811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5615</v>
      </c>
      <c r="V381" s="32" t="s">
        <v>3811</v>
      </c>
    </row>
    <row r="382" spans="1:22">
      <c r="A382" s="5" t="s">
        <v>3813</v>
      </c>
      <c r="B382" s="32" t="s">
        <v>2736</v>
      </c>
      <c r="C382" s="32" t="s">
        <v>3887</v>
      </c>
      <c r="D382" s="5" t="s">
        <v>3846</v>
      </c>
      <c r="E382" s="48">
        <v>5032</v>
      </c>
      <c r="F382" s="32" t="s">
        <v>3811</v>
      </c>
      <c r="G382" s="7">
        <v>44837</v>
      </c>
      <c r="H382" s="32" t="s">
        <v>3670</v>
      </c>
      <c r="I382" s="48" t="s">
        <v>5603</v>
      </c>
      <c r="J382" s="48">
        <v>4960</v>
      </c>
      <c r="K382" s="48">
        <v>0</v>
      </c>
      <c r="L382" s="7" t="s">
        <v>3811</v>
      </c>
      <c r="M382" s="7">
        <v>44974</v>
      </c>
      <c r="N382" s="7">
        <v>44781</v>
      </c>
      <c r="O382" s="7" t="s">
        <v>3811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5615</v>
      </c>
      <c r="V382" s="32" t="s">
        <v>3811</v>
      </c>
    </row>
    <row r="383" spans="1:22">
      <c r="A383" s="5" t="s">
        <v>3813</v>
      </c>
      <c r="B383" s="32" t="s">
        <v>2739</v>
      </c>
      <c r="C383" s="32" t="s">
        <v>3887</v>
      </c>
      <c r="D383" s="5" t="s">
        <v>3846</v>
      </c>
      <c r="E383" s="48">
        <v>5280</v>
      </c>
      <c r="F383" s="32" t="s">
        <v>3811</v>
      </c>
      <c r="G383" s="7">
        <v>44837</v>
      </c>
      <c r="H383" s="32" t="s">
        <v>3670</v>
      </c>
      <c r="I383" s="48" t="s">
        <v>5605</v>
      </c>
      <c r="J383" s="48">
        <v>4963</v>
      </c>
      <c r="K383" s="48">
        <v>0</v>
      </c>
      <c r="L383" s="7" t="s">
        <v>3811</v>
      </c>
      <c r="M383" s="7">
        <v>44974</v>
      </c>
      <c r="N383" s="7">
        <v>44781</v>
      </c>
      <c r="O383" s="7" t="s">
        <v>3811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5615</v>
      </c>
      <c r="V383" s="32" t="s">
        <v>3811</v>
      </c>
    </row>
    <row r="384" spans="1:22">
      <c r="A384" s="5" t="s">
        <v>3813</v>
      </c>
      <c r="B384" s="32" t="s">
        <v>2766</v>
      </c>
      <c r="C384" s="32" t="s">
        <v>3889</v>
      </c>
      <c r="D384" s="5" t="s">
        <v>3881</v>
      </c>
      <c r="E384" s="48">
        <v>2988</v>
      </c>
      <c r="F384" s="32" t="s">
        <v>3811</v>
      </c>
      <c r="G384" s="7">
        <v>44795</v>
      </c>
      <c r="H384" s="32" t="s">
        <v>3670</v>
      </c>
      <c r="I384" s="48" t="s">
        <v>3891</v>
      </c>
      <c r="J384" s="48">
        <v>2951</v>
      </c>
      <c r="K384" s="48">
        <v>0</v>
      </c>
      <c r="L384" s="7" t="s">
        <v>3811</v>
      </c>
      <c r="M384" s="7">
        <v>44932</v>
      </c>
      <c r="N384" s="7">
        <v>44747</v>
      </c>
      <c r="O384" s="7" t="s">
        <v>3811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5615</v>
      </c>
      <c r="V384" s="32" t="s">
        <v>3811</v>
      </c>
    </row>
    <row r="385" spans="1:22">
      <c r="A385" s="5" t="s">
        <v>3813</v>
      </c>
      <c r="B385" s="32" t="s">
        <v>2768</v>
      </c>
      <c r="C385" s="32" t="s">
        <v>3892</v>
      </c>
      <c r="D385" s="5" t="s">
        <v>7611</v>
      </c>
      <c r="E385" s="48">
        <v>0</v>
      </c>
      <c r="F385" s="32" t="s">
        <v>3811</v>
      </c>
      <c r="G385" s="7">
        <v>44977</v>
      </c>
      <c r="H385" s="32" t="s">
        <v>3811</v>
      </c>
      <c r="I385" s="48" t="s">
        <v>3538</v>
      </c>
      <c r="J385" s="48">
        <v>0</v>
      </c>
      <c r="K385" s="48">
        <v>0</v>
      </c>
      <c r="L385" s="7" t="s">
        <v>3811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5616</v>
      </c>
      <c r="V385" s="32" t="s">
        <v>3811</v>
      </c>
    </row>
    <row r="386" spans="1:22">
      <c r="A386" s="5" t="s">
        <v>3813</v>
      </c>
      <c r="B386" s="32" t="s">
        <v>2770</v>
      </c>
      <c r="C386" s="32" t="s">
        <v>3892</v>
      </c>
      <c r="D386" s="5" t="s">
        <v>3857</v>
      </c>
      <c r="E386" s="48">
        <v>1010</v>
      </c>
      <c r="F386" s="32" t="s">
        <v>3811</v>
      </c>
      <c r="G386" s="7">
        <v>44872</v>
      </c>
      <c r="H386" s="32" t="s">
        <v>3670</v>
      </c>
      <c r="I386" s="48" t="s">
        <v>5339</v>
      </c>
      <c r="J386" s="48">
        <v>886</v>
      </c>
      <c r="K386" s="48">
        <v>0</v>
      </c>
      <c r="L386" s="7" t="s">
        <v>3811</v>
      </c>
      <c r="M386" s="7">
        <v>45014</v>
      </c>
      <c r="N386" s="7">
        <v>44812</v>
      </c>
      <c r="O386" s="7" t="s">
        <v>3811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5615</v>
      </c>
      <c r="V386" s="32" t="s">
        <v>3811</v>
      </c>
    </row>
    <row r="387" spans="1:22">
      <c r="A387" s="5" t="s">
        <v>3813</v>
      </c>
      <c r="B387" s="32" t="s">
        <v>2770</v>
      </c>
      <c r="C387" s="32" t="s">
        <v>3892</v>
      </c>
      <c r="D387" s="5" t="s">
        <v>7611</v>
      </c>
      <c r="E387" s="48">
        <v>0</v>
      </c>
      <c r="F387" s="32" t="s">
        <v>3811</v>
      </c>
      <c r="G387" s="7">
        <v>44977</v>
      </c>
      <c r="H387" s="32" t="s">
        <v>3811</v>
      </c>
      <c r="I387" s="48" t="s">
        <v>3538</v>
      </c>
      <c r="J387" s="48">
        <v>0</v>
      </c>
      <c r="K387" s="48">
        <v>0</v>
      </c>
      <c r="L387" s="7" t="s">
        <v>3811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5616</v>
      </c>
      <c r="V387" s="32" t="s">
        <v>3811</v>
      </c>
    </row>
    <row r="388" spans="1:22">
      <c r="A388" s="5" t="s">
        <v>3813</v>
      </c>
      <c r="B388" s="32" t="s">
        <v>2778</v>
      </c>
      <c r="C388" s="32" t="s">
        <v>3893</v>
      </c>
      <c r="D388" s="5" t="s">
        <v>3820</v>
      </c>
      <c r="E388" s="48">
        <v>2836</v>
      </c>
      <c r="F388" s="32" t="s">
        <v>3811</v>
      </c>
      <c r="G388" s="7">
        <v>44851</v>
      </c>
      <c r="H388" s="32" t="s">
        <v>3670</v>
      </c>
      <c r="I388" s="48" t="s">
        <v>5986</v>
      </c>
      <c r="J388" s="48">
        <v>2458</v>
      </c>
      <c r="K388" s="48">
        <v>0</v>
      </c>
      <c r="L388" s="7" t="s">
        <v>3811</v>
      </c>
      <c r="M388" s="7">
        <v>44997</v>
      </c>
      <c r="N388" s="7">
        <v>44795</v>
      </c>
      <c r="O388" s="7" t="s">
        <v>3811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5615</v>
      </c>
      <c r="V388" s="32" t="s">
        <v>3811</v>
      </c>
    </row>
    <row r="389" spans="1:22">
      <c r="A389" s="5" t="s">
        <v>3813</v>
      </c>
      <c r="B389" s="32" t="s">
        <v>2781</v>
      </c>
      <c r="C389" s="32" t="s">
        <v>3893</v>
      </c>
      <c r="D389" s="5" t="s">
        <v>3820</v>
      </c>
      <c r="E389" s="48">
        <v>543</v>
      </c>
      <c r="F389" s="32" t="s">
        <v>3811</v>
      </c>
      <c r="G389" s="7">
        <v>44851</v>
      </c>
      <c r="H389" s="32" t="s">
        <v>3670</v>
      </c>
      <c r="I389" s="48" t="s">
        <v>5987</v>
      </c>
      <c r="J389" s="48">
        <v>494</v>
      </c>
      <c r="K389" s="48">
        <v>0</v>
      </c>
      <c r="L389" s="7" t="s">
        <v>3811</v>
      </c>
      <c r="M389" s="7">
        <v>44997</v>
      </c>
      <c r="N389" s="7">
        <v>44795</v>
      </c>
      <c r="O389" s="7" t="s">
        <v>3811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5615</v>
      </c>
      <c r="V389" s="32" t="s">
        <v>3811</v>
      </c>
    </row>
    <row r="390" spans="1:22">
      <c r="A390" s="5" t="s">
        <v>3813</v>
      </c>
      <c r="B390" s="32" t="s">
        <v>2795</v>
      </c>
      <c r="C390" s="32" t="s">
        <v>3895</v>
      </c>
      <c r="D390" s="5" t="s">
        <v>7646</v>
      </c>
      <c r="E390" s="48">
        <v>0</v>
      </c>
      <c r="F390" s="32" t="s">
        <v>3811</v>
      </c>
      <c r="G390" s="7">
        <v>44977</v>
      </c>
      <c r="H390" s="32" t="s">
        <v>3811</v>
      </c>
      <c r="I390" s="48" t="s">
        <v>3538</v>
      </c>
      <c r="J390" s="48">
        <v>0</v>
      </c>
      <c r="K390" s="48">
        <v>0</v>
      </c>
      <c r="L390" s="7" t="s">
        <v>3811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5616</v>
      </c>
      <c r="V390" s="32" t="s">
        <v>3811</v>
      </c>
    </row>
    <row r="391" spans="1:22">
      <c r="A391" s="5" t="s">
        <v>3813</v>
      </c>
      <c r="B391" s="32" t="s">
        <v>2798</v>
      </c>
      <c r="C391" s="32" t="s">
        <v>3895</v>
      </c>
      <c r="D391" s="5" t="s">
        <v>7646</v>
      </c>
      <c r="E391" s="48">
        <v>0</v>
      </c>
      <c r="F391" s="32" t="s">
        <v>3811</v>
      </c>
      <c r="G391" s="7">
        <v>44977</v>
      </c>
      <c r="H391" s="32" t="s">
        <v>3811</v>
      </c>
      <c r="I391" s="48" t="s">
        <v>3538</v>
      </c>
      <c r="J391" s="48">
        <v>0</v>
      </c>
      <c r="K391" s="48">
        <v>0</v>
      </c>
      <c r="L391" s="7" t="s">
        <v>3811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5616</v>
      </c>
      <c r="V391" s="32" t="s">
        <v>3811</v>
      </c>
    </row>
    <row r="392" spans="1:22">
      <c r="A392" s="5" t="s">
        <v>3813</v>
      </c>
      <c r="B392" s="32" t="s">
        <v>2822</v>
      </c>
      <c r="C392" s="32" t="s">
        <v>2823</v>
      </c>
      <c r="D392" s="5" t="s">
        <v>5640</v>
      </c>
      <c r="E392" s="48">
        <v>18198</v>
      </c>
      <c r="F392" s="32" t="s">
        <v>3811</v>
      </c>
      <c r="G392" s="7">
        <v>44900</v>
      </c>
      <c r="H392" s="32" t="s">
        <v>3670</v>
      </c>
      <c r="I392" s="48" t="s">
        <v>3593</v>
      </c>
      <c r="J392" s="48">
        <v>17698</v>
      </c>
      <c r="K392" s="48">
        <v>0</v>
      </c>
      <c r="L392" s="7" t="s">
        <v>3811</v>
      </c>
      <c r="M392" s="7">
        <v>45038</v>
      </c>
      <c r="N392" s="7">
        <v>44847</v>
      </c>
      <c r="O392" s="7" t="s">
        <v>3811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5615</v>
      </c>
      <c r="V392" s="32" t="s">
        <v>3811</v>
      </c>
    </row>
    <row r="393" spans="1:22">
      <c r="A393" s="5" t="s">
        <v>3813</v>
      </c>
      <c r="B393" s="32" t="s">
        <v>2822</v>
      </c>
      <c r="C393" s="32" t="s">
        <v>2823</v>
      </c>
      <c r="D393" s="5" t="s">
        <v>7713</v>
      </c>
      <c r="E393" s="48">
        <v>0</v>
      </c>
      <c r="F393" s="32" t="s">
        <v>3811</v>
      </c>
      <c r="G393" s="7">
        <v>45040</v>
      </c>
      <c r="H393" s="32" t="s">
        <v>3811</v>
      </c>
      <c r="I393" s="48" t="s">
        <v>3538</v>
      </c>
      <c r="J393" s="48">
        <v>0</v>
      </c>
      <c r="K393" s="48">
        <v>0</v>
      </c>
      <c r="L393" s="7" t="s">
        <v>3811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5616</v>
      </c>
      <c r="V393" s="32" t="s">
        <v>3811</v>
      </c>
    </row>
    <row r="394" spans="1:22">
      <c r="A394" s="5" t="s">
        <v>3898</v>
      </c>
      <c r="B394" s="32" t="s">
        <v>181</v>
      </c>
      <c r="C394" s="32" t="s">
        <v>3900</v>
      </c>
      <c r="D394" s="5" t="s">
        <v>7602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3811</v>
      </c>
      <c r="M394" s="7" t="s">
        <v>3811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5616</v>
      </c>
      <c r="V394" s="32" t="s">
        <v>6426</v>
      </c>
    </row>
    <row r="395" spans="1:22">
      <c r="A395" s="5" t="s">
        <v>3898</v>
      </c>
      <c r="B395" s="32" t="s">
        <v>181</v>
      </c>
      <c r="C395" s="32" t="s">
        <v>3900</v>
      </c>
      <c r="D395" s="5" t="s">
        <v>5431</v>
      </c>
      <c r="E395" s="48">
        <v>1017</v>
      </c>
      <c r="G395" s="7" t="s">
        <v>3811</v>
      </c>
      <c r="H395" s="32" t="s">
        <v>3704</v>
      </c>
      <c r="J395" s="48">
        <v>1017</v>
      </c>
      <c r="K395" s="48">
        <v>0</v>
      </c>
      <c r="L395" s="7" t="s">
        <v>3811</v>
      </c>
      <c r="M395" s="7">
        <v>45014</v>
      </c>
      <c r="N395" s="7">
        <v>44833</v>
      </c>
      <c r="O395" s="7" t="s">
        <v>3811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5615</v>
      </c>
      <c r="V395" s="32" t="s">
        <v>6223</v>
      </c>
    </row>
    <row r="396" spans="1:22">
      <c r="A396" s="5" t="s">
        <v>3898</v>
      </c>
      <c r="B396" s="32" t="s">
        <v>185</v>
      </c>
      <c r="C396" s="32" t="s">
        <v>3900</v>
      </c>
      <c r="D396" s="5" t="s">
        <v>5431</v>
      </c>
      <c r="E396" s="48">
        <v>1248</v>
      </c>
      <c r="G396" s="7" t="s">
        <v>3811</v>
      </c>
      <c r="H396" s="32" t="s">
        <v>3704</v>
      </c>
      <c r="J396" s="48">
        <v>1248</v>
      </c>
      <c r="K396" s="48">
        <v>0</v>
      </c>
      <c r="L396" s="7" t="s">
        <v>3811</v>
      </c>
      <c r="M396" s="7">
        <v>45014</v>
      </c>
      <c r="N396" s="7">
        <v>44833</v>
      </c>
      <c r="O396" s="7" t="s">
        <v>3811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5615</v>
      </c>
      <c r="V396" s="32" t="s">
        <v>6223</v>
      </c>
    </row>
    <row r="397" spans="1:22">
      <c r="A397" s="5" t="s">
        <v>3898</v>
      </c>
      <c r="B397" s="32" t="s">
        <v>186</v>
      </c>
      <c r="C397" s="32" t="s">
        <v>3899</v>
      </c>
      <c r="D397" s="5" t="s">
        <v>5347</v>
      </c>
      <c r="E397" s="48">
        <v>994</v>
      </c>
      <c r="G397" s="7" t="s">
        <v>3811</v>
      </c>
      <c r="H397" s="32" t="s">
        <v>3704</v>
      </c>
      <c r="J397" s="48">
        <v>994</v>
      </c>
      <c r="K397" s="48">
        <v>0</v>
      </c>
      <c r="L397" s="7" t="s">
        <v>3811</v>
      </c>
      <c r="M397" s="7">
        <v>45000</v>
      </c>
      <c r="N397" s="7">
        <v>44812</v>
      </c>
      <c r="O397" s="7" t="s">
        <v>3811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5615</v>
      </c>
      <c r="V397" s="32" t="s">
        <v>6224</v>
      </c>
    </row>
    <row r="398" spans="1:22">
      <c r="A398" s="5" t="s">
        <v>3898</v>
      </c>
      <c r="B398" s="32" t="s">
        <v>189</v>
      </c>
      <c r="C398" s="32" t="s">
        <v>3899</v>
      </c>
      <c r="D398" s="5" t="s">
        <v>5347</v>
      </c>
      <c r="E398" s="48">
        <v>1227</v>
      </c>
      <c r="G398" s="7" t="s">
        <v>3811</v>
      </c>
      <c r="H398" s="32" t="s">
        <v>3704</v>
      </c>
      <c r="J398" s="48">
        <v>1227</v>
      </c>
      <c r="K398" s="48">
        <v>0</v>
      </c>
      <c r="L398" s="7" t="s">
        <v>3811</v>
      </c>
      <c r="M398" s="7">
        <v>45000</v>
      </c>
      <c r="N398" s="7">
        <v>44812</v>
      </c>
      <c r="O398" s="7" t="s">
        <v>3811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5615</v>
      </c>
      <c r="V398" s="32" t="s">
        <v>6224</v>
      </c>
    </row>
    <row r="399" spans="1:22">
      <c r="A399" s="5" t="s">
        <v>3898</v>
      </c>
      <c r="B399" s="32" t="s">
        <v>191</v>
      </c>
      <c r="C399" s="32" t="s">
        <v>5430</v>
      </c>
      <c r="D399" s="5" t="s">
        <v>5431</v>
      </c>
      <c r="E399" s="48">
        <v>1939</v>
      </c>
      <c r="G399" s="7" t="s">
        <v>3811</v>
      </c>
      <c r="H399" s="32" t="s">
        <v>3704</v>
      </c>
      <c r="J399" s="48">
        <v>1939</v>
      </c>
      <c r="K399" s="48">
        <v>0</v>
      </c>
      <c r="L399" s="7" t="s">
        <v>3811</v>
      </c>
      <c r="M399" s="7">
        <v>45014</v>
      </c>
      <c r="N399" s="7">
        <v>44833</v>
      </c>
      <c r="O399" s="7" t="s">
        <v>3811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5615</v>
      </c>
      <c r="V399" s="32" t="s">
        <v>6223</v>
      </c>
    </row>
    <row r="400" spans="1:22">
      <c r="A400" s="5" t="s">
        <v>3898</v>
      </c>
      <c r="B400" s="32" t="s">
        <v>200</v>
      </c>
      <c r="C400" s="32" t="s">
        <v>3902</v>
      </c>
      <c r="D400" s="5" t="s">
        <v>4082</v>
      </c>
      <c r="E400" s="48">
        <v>6551</v>
      </c>
      <c r="G400" s="7" t="s">
        <v>3811</v>
      </c>
      <c r="H400" s="32" t="s">
        <v>3704</v>
      </c>
      <c r="J400" s="48">
        <v>6551</v>
      </c>
      <c r="K400" s="48">
        <v>0</v>
      </c>
      <c r="L400" s="7" t="s">
        <v>3811</v>
      </c>
      <c r="M400" s="7">
        <v>44931</v>
      </c>
      <c r="N400" s="7">
        <v>44719</v>
      </c>
      <c r="O400" s="7" t="s">
        <v>3811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5615</v>
      </c>
      <c r="V400" s="32" t="s">
        <v>6225</v>
      </c>
    </row>
    <row r="401" spans="1:22">
      <c r="A401" s="5" t="s">
        <v>3898</v>
      </c>
      <c r="B401" s="32" t="s">
        <v>200</v>
      </c>
      <c r="C401" s="32" t="s">
        <v>3902</v>
      </c>
      <c r="D401" s="5" t="s">
        <v>7602</v>
      </c>
      <c r="E401" s="48">
        <v>941</v>
      </c>
      <c r="G401" s="7" t="s">
        <v>3811</v>
      </c>
      <c r="H401" s="32" t="s">
        <v>3704</v>
      </c>
      <c r="J401" s="48">
        <v>941</v>
      </c>
      <c r="K401" s="48">
        <v>0</v>
      </c>
      <c r="L401" s="7" t="s">
        <v>3811</v>
      </c>
      <c r="M401" s="7">
        <v>45062</v>
      </c>
      <c r="N401" s="7">
        <v>44908</v>
      </c>
      <c r="O401" s="7" t="s">
        <v>3811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5615</v>
      </c>
      <c r="V401" s="32" t="s">
        <v>6426</v>
      </c>
    </row>
    <row r="402" spans="1:22">
      <c r="A402" s="5" t="s">
        <v>3898</v>
      </c>
      <c r="B402" s="32" t="s">
        <v>204</v>
      </c>
      <c r="C402" s="32" t="s">
        <v>3902</v>
      </c>
      <c r="D402" s="5" t="s">
        <v>4082</v>
      </c>
      <c r="E402" s="48">
        <v>3550</v>
      </c>
      <c r="G402" s="7" t="s">
        <v>3811</v>
      </c>
      <c r="H402" s="32" t="s">
        <v>3704</v>
      </c>
      <c r="J402" s="48">
        <v>3550</v>
      </c>
      <c r="K402" s="48">
        <v>0</v>
      </c>
      <c r="L402" s="7" t="s">
        <v>3811</v>
      </c>
      <c r="M402" s="7">
        <v>44931</v>
      </c>
      <c r="N402" s="7">
        <v>44719</v>
      </c>
      <c r="O402" s="7" t="s">
        <v>3811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5615</v>
      </c>
      <c r="V402" s="32" t="s">
        <v>6225</v>
      </c>
    </row>
    <row r="403" spans="1:22">
      <c r="A403" s="5" t="s">
        <v>3898</v>
      </c>
      <c r="B403" s="32" t="s">
        <v>207</v>
      </c>
      <c r="C403" s="32" t="s">
        <v>3905</v>
      </c>
      <c r="D403" s="5" t="s">
        <v>4081</v>
      </c>
      <c r="E403" s="48">
        <v>8710</v>
      </c>
      <c r="G403" s="7" t="s">
        <v>3811</v>
      </c>
      <c r="H403" s="32" t="s">
        <v>3704</v>
      </c>
      <c r="J403" s="48">
        <v>8710</v>
      </c>
      <c r="K403" s="48">
        <v>0</v>
      </c>
      <c r="L403" s="7" t="s">
        <v>3811</v>
      </c>
      <c r="M403" s="7">
        <v>44931</v>
      </c>
      <c r="N403" s="7">
        <v>44718</v>
      </c>
      <c r="O403" s="7" t="s">
        <v>3811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5615</v>
      </c>
      <c r="V403" s="32" t="s">
        <v>6225</v>
      </c>
    </row>
    <row r="404" spans="1:22">
      <c r="A404" s="5" t="s">
        <v>3898</v>
      </c>
      <c r="B404" s="32" t="s">
        <v>207</v>
      </c>
      <c r="C404" s="32" t="s">
        <v>3905</v>
      </c>
      <c r="D404" s="5" t="s">
        <v>5431</v>
      </c>
      <c r="E404" s="48">
        <v>7487</v>
      </c>
      <c r="G404" s="7" t="s">
        <v>3811</v>
      </c>
      <c r="H404" s="32" t="s">
        <v>3704</v>
      </c>
      <c r="J404" s="48">
        <v>7487</v>
      </c>
      <c r="K404" s="48">
        <v>0</v>
      </c>
      <c r="L404" s="7" t="s">
        <v>3811</v>
      </c>
      <c r="M404" s="7">
        <v>44930</v>
      </c>
      <c r="N404" s="7">
        <v>44833</v>
      </c>
      <c r="O404" s="7" t="s">
        <v>3811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5615</v>
      </c>
      <c r="V404" s="32" t="s">
        <v>6226</v>
      </c>
    </row>
    <row r="405" spans="1:22">
      <c r="A405" s="5" t="s">
        <v>3898</v>
      </c>
      <c r="B405" s="32" t="s">
        <v>210</v>
      </c>
      <c r="C405" s="32" t="s">
        <v>3905</v>
      </c>
      <c r="D405" s="5" t="s">
        <v>6427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3811</v>
      </c>
      <c r="M405" s="7" t="s">
        <v>3811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5616</v>
      </c>
      <c r="V405" s="32" t="s">
        <v>6426</v>
      </c>
    </row>
    <row r="406" spans="1:22">
      <c r="A406" s="5" t="s">
        <v>3898</v>
      </c>
      <c r="B406" s="32" t="s">
        <v>210</v>
      </c>
      <c r="C406" s="32" t="s">
        <v>3905</v>
      </c>
      <c r="D406" s="5" t="s">
        <v>4081</v>
      </c>
      <c r="E406" s="48">
        <v>7707</v>
      </c>
      <c r="G406" s="7" t="s">
        <v>3811</v>
      </c>
      <c r="H406" s="32" t="s">
        <v>3704</v>
      </c>
      <c r="J406" s="48">
        <v>7707</v>
      </c>
      <c r="K406" s="48">
        <v>0</v>
      </c>
      <c r="L406" s="7" t="s">
        <v>3811</v>
      </c>
      <c r="M406" s="7">
        <v>44931</v>
      </c>
      <c r="N406" s="7">
        <v>44718</v>
      </c>
      <c r="O406" s="7" t="s">
        <v>3811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5615</v>
      </c>
      <c r="V406" s="32" t="s">
        <v>6225</v>
      </c>
    </row>
    <row r="407" spans="1:22">
      <c r="A407" s="5" t="s">
        <v>3898</v>
      </c>
      <c r="B407" s="32" t="s">
        <v>214</v>
      </c>
      <c r="C407" s="32" t="s">
        <v>3903</v>
      </c>
      <c r="D407" s="5" t="s">
        <v>4081</v>
      </c>
      <c r="E407" s="48">
        <v>3849</v>
      </c>
      <c r="G407" s="7" t="s">
        <v>3811</v>
      </c>
      <c r="H407" s="32" t="s">
        <v>3704</v>
      </c>
      <c r="J407" s="48">
        <v>3849</v>
      </c>
      <c r="K407" s="48">
        <v>0</v>
      </c>
      <c r="L407" s="7" t="s">
        <v>3811</v>
      </c>
      <c r="M407" s="7">
        <v>44931</v>
      </c>
      <c r="N407" s="7">
        <v>44718</v>
      </c>
      <c r="O407" s="7" t="s">
        <v>3811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5615</v>
      </c>
      <c r="V407" s="32" t="s">
        <v>6225</v>
      </c>
    </row>
    <row r="408" spans="1:22">
      <c r="A408" s="5" t="s">
        <v>3898</v>
      </c>
      <c r="B408" s="32" t="s">
        <v>214</v>
      </c>
      <c r="C408" s="32" t="s">
        <v>3903</v>
      </c>
      <c r="D408" s="5" t="s">
        <v>5431</v>
      </c>
      <c r="E408" s="48">
        <v>2949</v>
      </c>
      <c r="G408" s="7" t="s">
        <v>3811</v>
      </c>
      <c r="H408" s="32" t="s">
        <v>3704</v>
      </c>
      <c r="J408" s="48">
        <v>2949</v>
      </c>
      <c r="K408" s="48">
        <v>0</v>
      </c>
      <c r="L408" s="7" t="s">
        <v>3811</v>
      </c>
      <c r="M408" s="7">
        <v>45014</v>
      </c>
      <c r="N408" s="7">
        <v>44833</v>
      </c>
      <c r="O408" s="7" t="s">
        <v>3811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5615</v>
      </c>
      <c r="V408" s="32" t="s">
        <v>6223</v>
      </c>
    </row>
    <row r="409" spans="1:22">
      <c r="A409" s="5" t="s">
        <v>3898</v>
      </c>
      <c r="B409" s="32" t="s">
        <v>217</v>
      </c>
      <c r="C409" s="32" t="s">
        <v>3903</v>
      </c>
      <c r="D409" s="5" t="s">
        <v>4088</v>
      </c>
      <c r="E409" s="48">
        <v>1173</v>
      </c>
      <c r="G409" s="7" t="s">
        <v>3811</v>
      </c>
      <c r="H409" s="32" t="s">
        <v>3704</v>
      </c>
      <c r="J409" s="48">
        <v>1173</v>
      </c>
      <c r="K409" s="48">
        <v>0</v>
      </c>
      <c r="L409" s="7" t="s">
        <v>3811</v>
      </c>
      <c r="M409" s="7">
        <v>44930</v>
      </c>
      <c r="N409" s="7">
        <v>44796</v>
      </c>
      <c r="O409" s="7" t="s">
        <v>3811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5615</v>
      </c>
      <c r="V409" s="32" t="s">
        <v>6226</v>
      </c>
    </row>
    <row r="410" spans="1:22">
      <c r="A410" s="5" t="s">
        <v>3898</v>
      </c>
      <c r="B410" s="32" t="s">
        <v>217</v>
      </c>
      <c r="C410" s="32" t="s">
        <v>3903</v>
      </c>
      <c r="D410" s="5" t="s">
        <v>5431</v>
      </c>
      <c r="E410" s="48">
        <v>2447</v>
      </c>
      <c r="G410" s="7" t="s">
        <v>3811</v>
      </c>
      <c r="H410" s="32" t="s">
        <v>3704</v>
      </c>
      <c r="J410" s="48">
        <v>2447</v>
      </c>
      <c r="K410" s="48">
        <v>0</v>
      </c>
      <c r="L410" s="7" t="s">
        <v>3811</v>
      </c>
      <c r="M410" s="7">
        <v>45014</v>
      </c>
      <c r="N410" s="7">
        <v>44833</v>
      </c>
      <c r="O410" s="7" t="s">
        <v>3811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5615</v>
      </c>
      <c r="V410" s="32" t="s">
        <v>6223</v>
      </c>
    </row>
    <row r="411" spans="1:22">
      <c r="A411" s="5" t="s">
        <v>3898</v>
      </c>
      <c r="B411" s="32" t="s">
        <v>224</v>
      </c>
      <c r="C411" s="32" t="s">
        <v>7671</v>
      </c>
      <c r="D411" s="5" t="s">
        <v>7673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3811</v>
      </c>
      <c r="M411" s="7" t="s">
        <v>3811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5616</v>
      </c>
      <c r="V411" s="32" t="s">
        <v>7672</v>
      </c>
    </row>
    <row r="412" spans="1:22">
      <c r="A412" s="5" t="s">
        <v>3898</v>
      </c>
      <c r="B412" s="32" t="s">
        <v>233</v>
      </c>
      <c r="C412" s="32" t="s">
        <v>3904</v>
      </c>
      <c r="D412" s="5" t="s">
        <v>4088</v>
      </c>
      <c r="E412" s="48">
        <v>11908</v>
      </c>
      <c r="G412" s="7" t="s">
        <v>3811</v>
      </c>
      <c r="H412" s="32" t="s">
        <v>3704</v>
      </c>
      <c r="J412" s="48">
        <v>11908</v>
      </c>
      <c r="K412" s="48">
        <v>0</v>
      </c>
      <c r="L412" s="7" t="s">
        <v>3811</v>
      </c>
      <c r="M412" s="7">
        <v>44939</v>
      </c>
      <c r="N412" s="7">
        <v>44796</v>
      </c>
      <c r="O412" s="7" t="s">
        <v>3811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5615</v>
      </c>
      <c r="V412" s="32" t="s">
        <v>6227</v>
      </c>
    </row>
    <row r="413" spans="1:22">
      <c r="A413" s="5" t="s">
        <v>3898</v>
      </c>
      <c r="B413" s="32" t="s">
        <v>233</v>
      </c>
      <c r="C413" s="32" t="s">
        <v>3904</v>
      </c>
      <c r="D413" s="5" t="s">
        <v>5347</v>
      </c>
      <c r="E413" s="48">
        <v>7215</v>
      </c>
      <c r="G413" s="7" t="s">
        <v>3811</v>
      </c>
      <c r="H413" s="32" t="s">
        <v>3704</v>
      </c>
      <c r="J413" s="48">
        <v>7215</v>
      </c>
      <c r="K413" s="48">
        <v>0</v>
      </c>
      <c r="L413" s="7" t="s">
        <v>3811</v>
      </c>
      <c r="M413" s="7">
        <v>44985</v>
      </c>
      <c r="N413" s="7">
        <v>44812</v>
      </c>
      <c r="O413" s="7" t="s">
        <v>3811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5615</v>
      </c>
      <c r="V413" s="32" t="s">
        <v>7605</v>
      </c>
    </row>
    <row r="414" spans="1:22">
      <c r="A414" s="5" t="s">
        <v>3898</v>
      </c>
      <c r="B414" s="32" t="s">
        <v>235</v>
      </c>
      <c r="C414" s="32" t="s">
        <v>5432</v>
      </c>
      <c r="D414" s="5" t="s">
        <v>5431</v>
      </c>
      <c r="E414" s="48">
        <v>923</v>
      </c>
      <c r="G414" s="7" t="s">
        <v>3811</v>
      </c>
      <c r="H414" s="32" t="s">
        <v>3704</v>
      </c>
      <c r="J414" s="48">
        <v>923</v>
      </c>
      <c r="K414" s="48">
        <v>0</v>
      </c>
      <c r="L414" s="7" t="s">
        <v>3811</v>
      </c>
      <c r="M414" s="7">
        <v>45014</v>
      </c>
      <c r="N414" s="7">
        <v>44833</v>
      </c>
      <c r="O414" s="7" t="s">
        <v>3811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5615</v>
      </c>
      <c r="V414" s="32" t="s">
        <v>6223</v>
      </c>
    </row>
    <row r="415" spans="1:22">
      <c r="A415" s="5" t="s">
        <v>3898</v>
      </c>
      <c r="B415" s="32" t="s">
        <v>239</v>
      </c>
      <c r="C415" s="32" t="s">
        <v>3901</v>
      </c>
      <c r="D415" s="5" t="s">
        <v>6041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3811</v>
      </c>
      <c r="M415" s="7" t="s">
        <v>3811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5616</v>
      </c>
      <c r="V415" s="32" t="s">
        <v>6228</v>
      </c>
    </row>
    <row r="416" spans="1:22">
      <c r="A416" s="5" t="s">
        <v>3898</v>
      </c>
      <c r="B416" s="32" t="s">
        <v>239</v>
      </c>
      <c r="C416" s="32" t="s">
        <v>3901</v>
      </c>
      <c r="D416" s="5" t="s">
        <v>4081</v>
      </c>
      <c r="E416" s="48">
        <v>14549</v>
      </c>
      <c r="G416" s="7" t="s">
        <v>3811</v>
      </c>
      <c r="H416" s="32" t="s">
        <v>3704</v>
      </c>
      <c r="J416" s="48">
        <v>14549</v>
      </c>
      <c r="K416" s="48">
        <v>0</v>
      </c>
      <c r="L416" s="7" t="s">
        <v>3811</v>
      </c>
      <c r="M416" s="7">
        <v>44931</v>
      </c>
      <c r="N416" s="7">
        <v>44718</v>
      </c>
      <c r="O416" s="7" t="s">
        <v>3811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5615</v>
      </c>
      <c r="V416" s="32" t="s">
        <v>6225</v>
      </c>
    </row>
    <row r="417" spans="1:22">
      <c r="A417" s="5" t="s">
        <v>3898</v>
      </c>
      <c r="B417" s="32" t="s">
        <v>241</v>
      </c>
      <c r="C417" s="32" t="s">
        <v>3901</v>
      </c>
      <c r="D417" s="5" t="s">
        <v>6041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3811</v>
      </c>
      <c r="M417" s="7" t="s">
        <v>3811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5616</v>
      </c>
      <c r="V417" s="32" t="s">
        <v>6228</v>
      </c>
    </row>
    <row r="418" spans="1:22">
      <c r="A418" s="5" t="s">
        <v>3898</v>
      </c>
      <c r="B418" s="32" t="s">
        <v>241</v>
      </c>
      <c r="C418" s="32" t="s">
        <v>3901</v>
      </c>
      <c r="D418" s="5" t="s">
        <v>4088</v>
      </c>
      <c r="E418" s="48">
        <v>1170</v>
      </c>
      <c r="G418" s="7" t="s">
        <v>3811</v>
      </c>
      <c r="H418" s="32" t="s">
        <v>3704</v>
      </c>
      <c r="J418" s="48">
        <v>1170</v>
      </c>
      <c r="K418" s="48">
        <v>0</v>
      </c>
      <c r="L418" s="7" t="s">
        <v>3811</v>
      </c>
      <c r="M418" s="7">
        <v>44939</v>
      </c>
      <c r="N418" s="7">
        <v>44796</v>
      </c>
      <c r="O418" s="7" t="s">
        <v>3811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5615</v>
      </c>
      <c r="V418" s="32" t="s">
        <v>6227</v>
      </c>
    </row>
    <row r="419" spans="1:22">
      <c r="A419" s="5" t="s">
        <v>3898</v>
      </c>
      <c r="B419" s="32" t="s">
        <v>2312</v>
      </c>
      <c r="C419" s="32" t="s">
        <v>3897</v>
      </c>
      <c r="D419" s="5" t="s">
        <v>5431</v>
      </c>
      <c r="E419" s="48">
        <v>2620</v>
      </c>
      <c r="G419" s="7" t="s">
        <v>3811</v>
      </c>
      <c r="H419" s="32" t="s">
        <v>3704</v>
      </c>
      <c r="J419" s="48">
        <v>2620</v>
      </c>
      <c r="K419" s="48">
        <v>0</v>
      </c>
      <c r="L419" s="7" t="s">
        <v>3811</v>
      </c>
      <c r="M419" s="7">
        <v>44944</v>
      </c>
      <c r="N419" s="7">
        <v>44833</v>
      </c>
      <c r="O419" s="7" t="s">
        <v>3811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5615</v>
      </c>
      <c r="V419" s="32" t="s">
        <v>6256</v>
      </c>
    </row>
    <row r="420" spans="1:22">
      <c r="A420" s="5" t="s">
        <v>3918</v>
      </c>
      <c r="B420" s="32" t="s">
        <v>389</v>
      </c>
      <c r="C420" s="32" t="s">
        <v>387</v>
      </c>
      <c r="D420" s="5" t="s">
        <v>4128</v>
      </c>
      <c r="E420" s="48">
        <v>0</v>
      </c>
      <c r="F420" s="32" t="s">
        <v>3917</v>
      </c>
      <c r="G420" s="7">
        <v>44848</v>
      </c>
      <c r="H420" s="32" t="s">
        <v>3537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3811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5615</v>
      </c>
      <c r="V420" s="32" t="s">
        <v>6046</v>
      </c>
    </row>
    <row r="421" spans="1:22">
      <c r="A421" s="5" t="s">
        <v>3918</v>
      </c>
      <c r="B421" s="32" t="s">
        <v>1211</v>
      </c>
      <c r="C421" s="32" t="s">
        <v>3920</v>
      </c>
      <c r="D421" s="5" t="s">
        <v>4128</v>
      </c>
      <c r="E421" s="48">
        <v>0</v>
      </c>
      <c r="F421" s="32" t="s">
        <v>3917</v>
      </c>
      <c r="G421" s="7">
        <v>44862</v>
      </c>
      <c r="H421" s="32" t="s">
        <v>3537</v>
      </c>
      <c r="J421" s="48">
        <v>0</v>
      </c>
      <c r="K421" s="48">
        <v>1962</v>
      </c>
      <c r="L421" s="7">
        <v>44910</v>
      </c>
      <c r="M421" s="7" t="s">
        <v>3811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5615</v>
      </c>
      <c r="V421" s="32" t="s">
        <v>6064</v>
      </c>
    </row>
    <row r="422" spans="1:22">
      <c r="A422" s="5" t="s">
        <v>3918</v>
      </c>
      <c r="B422" s="32" t="s">
        <v>1808</v>
      </c>
      <c r="C422" s="32" t="s">
        <v>1809</v>
      </c>
      <c r="D422" s="5" t="s">
        <v>4312</v>
      </c>
      <c r="E422" s="48">
        <v>3033</v>
      </c>
      <c r="F422" s="32" t="s">
        <v>3921</v>
      </c>
      <c r="G422" s="7">
        <v>44799</v>
      </c>
      <c r="H422" s="32" t="s">
        <v>3537</v>
      </c>
      <c r="I422" s="48">
        <v>381</v>
      </c>
      <c r="J422" s="48">
        <v>2652</v>
      </c>
      <c r="K422" s="48">
        <v>0</v>
      </c>
      <c r="L422" s="7" t="s">
        <v>3811</v>
      </c>
      <c r="M422" s="7">
        <v>44910</v>
      </c>
      <c r="N422" s="7">
        <v>44739</v>
      </c>
      <c r="O422" s="7" t="s">
        <v>3811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5615</v>
      </c>
      <c r="V422" s="32" t="s">
        <v>3922</v>
      </c>
    </row>
    <row r="423" spans="1:22">
      <c r="A423" s="5" t="s">
        <v>3918</v>
      </c>
      <c r="B423" s="32" t="s">
        <v>1812</v>
      </c>
      <c r="C423" s="32" t="s">
        <v>1813</v>
      </c>
      <c r="D423" s="5" t="s">
        <v>4314</v>
      </c>
      <c r="E423" s="48">
        <v>0</v>
      </c>
      <c r="F423" s="32" t="s">
        <v>3921</v>
      </c>
      <c r="G423" s="7">
        <v>44925</v>
      </c>
      <c r="J423" s="48">
        <v>0</v>
      </c>
      <c r="K423" s="48">
        <v>0</v>
      </c>
      <c r="L423" s="7" t="s">
        <v>3811</v>
      </c>
      <c r="M423" s="7" t="s">
        <v>3811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5616</v>
      </c>
      <c r="V423" s="32" t="s">
        <v>3923</v>
      </c>
    </row>
    <row r="424" spans="1:22">
      <c r="A424" s="5" t="s">
        <v>3918</v>
      </c>
      <c r="B424" s="32" t="s">
        <v>1814</v>
      </c>
      <c r="C424" s="32" t="s">
        <v>1813</v>
      </c>
      <c r="D424" s="5" t="s">
        <v>4314</v>
      </c>
      <c r="E424" s="48">
        <v>0</v>
      </c>
      <c r="F424" s="32" t="s">
        <v>3921</v>
      </c>
      <c r="G424" s="7">
        <v>44925</v>
      </c>
      <c r="J424" s="48">
        <v>0</v>
      </c>
      <c r="K424" s="48">
        <v>0</v>
      </c>
      <c r="L424" s="7" t="s">
        <v>3811</v>
      </c>
      <c r="M424" s="7" t="s">
        <v>3811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5616</v>
      </c>
      <c r="V424" s="32" t="s">
        <v>3923</v>
      </c>
    </row>
    <row r="425" spans="1:22">
      <c r="A425" s="5" t="s">
        <v>3918</v>
      </c>
      <c r="B425" s="32" t="s">
        <v>2245</v>
      </c>
      <c r="C425" s="32" t="s">
        <v>2246</v>
      </c>
      <c r="D425" s="5" t="s">
        <v>4128</v>
      </c>
      <c r="E425" s="48">
        <v>0</v>
      </c>
      <c r="F425" s="32" t="s">
        <v>3917</v>
      </c>
      <c r="G425" s="7">
        <v>44879</v>
      </c>
      <c r="H425" s="32" t="s">
        <v>3537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3811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5615</v>
      </c>
      <c r="V425" s="32" t="s">
        <v>6255</v>
      </c>
    </row>
    <row r="426" spans="1:22">
      <c r="A426" s="5" t="s">
        <v>3918</v>
      </c>
      <c r="B426" s="32" t="s">
        <v>2247</v>
      </c>
      <c r="C426" s="32" t="s">
        <v>2246</v>
      </c>
      <c r="D426" s="5" t="s">
        <v>4128</v>
      </c>
      <c r="E426" s="48">
        <v>0</v>
      </c>
      <c r="F426" s="32" t="s">
        <v>3917</v>
      </c>
      <c r="G426" s="7">
        <v>44879</v>
      </c>
      <c r="H426" s="32" t="s">
        <v>3537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3811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5615</v>
      </c>
      <c r="V426" s="32" t="s">
        <v>6255</v>
      </c>
    </row>
    <row r="427" spans="1:22">
      <c r="A427" s="5" t="s">
        <v>3918</v>
      </c>
      <c r="B427" s="32" t="s">
        <v>2250</v>
      </c>
      <c r="C427" s="32" t="s">
        <v>2249</v>
      </c>
      <c r="D427" s="5" t="s">
        <v>5981</v>
      </c>
      <c r="E427" s="48">
        <v>0</v>
      </c>
      <c r="F427" s="32" t="s">
        <v>3917</v>
      </c>
      <c r="G427" s="7">
        <v>44939</v>
      </c>
      <c r="J427" s="48">
        <v>0</v>
      </c>
      <c r="K427" s="48">
        <v>0</v>
      </c>
      <c r="L427" s="7" t="s">
        <v>3811</v>
      </c>
      <c r="M427" s="7" t="s">
        <v>3811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5616</v>
      </c>
      <c r="V427" s="32">
        <v>817482</v>
      </c>
    </row>
    <row r="428" spans="1:22">
      <c r="A428" s="5" t="s">
        <v>3918</v>
      </c>
      <c r="B428" s="32" t="s">
        <v>2974</v>
      </c>
      <c r="C428" s="32" t="s">
        <v>2975</v>
      </c>
      <c r="D428" s="5" t="s">
        <v>5606</v>
      </c>
      <c r="E428" s="48">
        <v>0</v>
      </c>
      <c r="F428" s="32" t="s">
        <v>3917</v>
      </c>
      <c r="G428" s="7">
        <v>44939</v>
      </c>
      <c r="J428" s="48">
        <v>0</v>
      </c>
      <c r="K428" s="48">
        <v>0</v>
      </c>
      <c r="L428" s="7" t="s">
        <v>3811</v>
      </c>
      <c r="M428" s="7" t="s">
        <v>3811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5616</v>
      </c>
      <c r="V428" s="32">
        <v>815817</v>
      </c>
    </row>
    <row r="429" spans="1:22">
      <c r="A429" s="5" t="s">
        <v>3918</v>
      </c>
      <c r="B429" s="32" t="s">
        <v>2976</v>
      </c>
      <c r="C429" s="32" t="s">
        <v>2975</v>
      </c>
      <c r="D429" s="5" t="s">
        <v>5606</v>
      </c>
      <c r="E429" s="48">
        <v>0</v>
      </c>
      <c r="F429" s="32" t="s">
        <v>3917</v>
      </c>
      <c r="G429" s="7">
        <v>44939</v>
      </c>
      <c r="J429" s="48">
        <v>0</v>
      </c>
      <c r="K429" s="48">
        <v>0</v>
      </c>
      <c r="L429" s="7" t="s">
        <v>3811</v>
      </c>
      <c r="M429" s="7" t="s">
        <v>3811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5616</v>
      </c>
      <c r="V429" s="32">
        <v>815817</v>
      </c>
    </row>
    <row r="430" spans="1:22">
      <c r="A430" s="5" t="s">
        <v>3918</v>
      </c>
      <c r="B430" s="32" t="s">
        <v>2977</v>
      </c>
      <c r="C430" s="32" t="s">
        <v>2978</v>
      </c>
      <c r="D430" s="5" t="s">
        <v>4312</v>
      </c>
      <c r="E430" s="48">
        <v>0</v>
      </c>
      <c r="F430" s="32" t="s">
        <v>3917</v>
      </c>
      <c r="G430" s="7">
        <v>44855</v>
      </c>
      <c r="H430" s="32" t="s">
        <v>3537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3811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5615</v>
      </c>
      <c r="V430" s="32" t="s">
        <v>6146</v>
      </c>
    </row>
    <row r="431" spans="1:22">
      <c r="A431" s="5" t="s">
        <v>3918</v>
      </c>
      <c r="B431" s="32" t="s">
        <v>2979</v>
      </c>
      <c r="C431" s="32" t="s">
        <v>2978</v>
      </c>
      <c r="D431" s="5" t="s">
        <v>4312</v>
      </c>
      <c r="E431" s="48">
        <v>0</v>
      </c>
      <c r="F431" s="32" t="s">
        <v>3917</v>
      </c>
      <c r="G431" s="7">
        <v>44855</v>
      </c>
      <c r="H431" s="32" t="s">
        <v>3537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3811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5615</v>
      </c>
      <c r="V431" s="32" t="s">
        <v>6146</v>
      </c>
    </row>
    <row r="432" spans="1:22">
      <c r="A432" s="5" t="s">
        <v>3918</v>
      </c>
      <c r="B432" s="32" t="s">
        <v>2983</v>
      </c>
      <c r="C432" s="32" t="s">
        <v>2984</v>
      </c>
      <c r="D432" s="5" t="s">
        <v>5988</v>
      </c>
      <c r="E432" s="48">
        <v>0</v>
      </c>
      <c r="F432" s="32" t="s">
        <v>3917</v>
      </c>
      <c r="G432" s="7">
        <v>44890</v>
      </c>
      <c r="H432" s="32" t="s">
        <v>3537</v>
      </c>
      <c r="J432" s="48">
        <v>0</v>
      </c>
      <c r="K432" s="48">
        <v>3295</v>
      </c>
      <c r="L432" s="7" t="s">
        <v>3811</v>
      </c>
      <c r="M432" s="7" t="s">
        <v>3811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5615</v>
      </c>
      <c r="V432" s="32">
        <v>817405</v>
      </c>
    </row>
    <row r="433" spans="1:22">
      <c r="A433" s="5" t="s">
        <v>3918</v>
      </c>
      <c r="B433" s="32" t="s">
        <v>2987</v>
      </c>
      <c r="C433" s="32" t="s">
        <v>2984</v>
      </c>
      <c r="D433" s="5" t="s">
        <v>5988</v>
      </c>
      <c r="E433" s="48">
        <v>0</v>
      </c>
      <c r="F433" s="32" t="s">
        <v>3917</v>
      </c>
      <c r="G433" s="7">
        <v>44890</v>
      </c>
      <c r="H433" s="32" t="s">
        <v>3537</v>
      </c>
      <c r="J433" s="48">
        <v>0</v>
      </c>
      <c r="K433" s="48">
        <v>1525</v>
      </c>
      <c r="L433" s="7" t="s">
        <v>3811</v>
      </c>
      <c r="M433" s="7" t="s">
        <v>3811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5615</v>
      </c>
      <c r="V433" s="32">
        <v>817405</v>
      </c>
    </row>
    <row r="434" spans="1:22">
      <c r="A434" s="5" t="s">
        <v>3918</v>
      </c>
      <c r="B434" s="32" t="s">
        <v>2991</v>
      </c>
      <c r="C434" s="32" t="s">
        <v>2992</v>
      </c>
      <c r="D434" s="5" t="s">
        <v>5988</v>
      </c>
      <c r="E434" s="48">
        <v>0</v>
      </c>
      <c r="F434" s="32" t="s">
        <v>3917</v>
      </c>
      <c r="G434" s="7">
        <v>44911</v>
      </c>
      <c r="H434" s="32" t="s">
        <v>3769</v>
      </c>
      <c r="J434" s="48">
        <v>0</v>
      </c>
      <c r="K434" s="48">
        <v>2396</v>
      </c>
      <c r="L434" s="7" t="s">
        <v>3811</v>
      </c>
      <c r="M434" s="7" t="s">
        <v>3811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5615</v>
      </c>
      <c r="V434" s="32">
        <v>817395</v>
      </c>
    </row>
    <row r="435" spans="1:22">
      <c r="A435" s="5" t="s">
        <v>3918</v>
      </c>
      <c r="B435" s="32" t="s">
        <v>3310</v>
      </c>
      <c r="C435" s="32" t="s">
        <v>3924</v>
      </c>
      <c r="D435" s="5" t="s">
        <v>4128</v>
      </c>
      <c r="E435" s="48">
        <v>0</v>
      </c>
      <c r="F435" s="32" t="s">
        <v>3917</v>
      </c>
      <c r="G435" s="7">
        <v>44848</v>
      </c>
      <c r="H435" s="32" t="s">
        <v>3537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3811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5615</v>
      </c>
      <c r="V435" s="32" t="s">
        <v>6153</v>
      </c>
    </row>
    <row r="436" spans="1:22">
      <c r="A436" s="5" t="s">
        <v>3907</v>
      </c>
      <c r="B436" s="32" t="s">
        <v>382</v>
      </c>
      <c r="C436" s="32" t="s">
        <v>3908</v>
      </c>
      <c r="D436" s="5" t="s">
        <v>4124</v>
      </c>
      <c r="E436" s="48">
        <v>7492</v>
      </c>
      <c r="F436" s="32" t="s">
        <v>3906</v>
      </c>
      <c r="G436" s="7">
        <v>44788</v>
      </c>
      <c r="H436" s="32" t="s">
        <v>3670</v>
      </c>
      <c r="J436" s="48">
        <v>7492</v>
      </c>
      <c r="K436" s="48">
        <v>0</v>
      </c>
      <c r="L436" s="7" t="s">
        <v>3811</v>
      </c>
      <c r="M436" s="7">
        <v>44972</v>
      </c>
      <c r="N436" s="7">
        <v>44701</v>
      </c>
      <c r="O436" s="7" t="s">
        <v>3811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5615</v>
      </c>
    </row>
    <row r="437" spans="1:22">
      <c r="A437" s="5" t="s">
        <v>3907</v>
      </c>
      <c r="B437" s="32" t="s">
        <v>382</v>
      </c>
      <c r="C437" s="32" t="s">
        <v>3908</v>
      </c>
      <c r="D437" s="5" t="s">
        <v>4122</v>
      </c>
      <c r="E437" s="48">
        <v>0</v>
      </c>
      <c r="F437" s="32" t="s">
        <v>3906</v>
      </c>
      <c r="G437" s="7">
        <v>45000</v>
      </c>
      <c r="J437" s="48">
        <v>0</v>
      </c>
      <c r="K437" s="48">
        <v>0</v>
      </c>
      <c r="L437" s="7" t="s">
        <v>3811</v>
      </c>
      <c r="M437" s="7" t="s">
        <v>3811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5616</v>
      </c>
    </row>
    <row r="438" spans="1:22">
      <c r="A438" s="5" t="s">
        <v>3907</v>
      </c>
      <c r="B438" s="32" t="s">
        <v>384</v>
      </c>
      <c r="C438" s="32" t="s">
        <v>3908</v>
      </c>
      <c r="D438" s="5" t="s">
        <v>4124</v>
      </c>
      <c r="E438" s="48">
        <v>7959</v>
      </c>
      <c r="F438" s="32" t="s">
        <v>3906</v>
      </c>
      <c r="G438" s="7">
        <v>44788</v>
      </c>
      <c r="H438" s="32" t="s">
        <v>3670</v>
      </c>
      <c r="J438" s="48">
        <v>7959</v>
      </c>
      <c r="K438" s="48">
        <v>0</v>
      </c>
      <c r="L438" s="7" t="s">
        <v>3811</v>
      </c>
      <c r="M438" s="7">
        <v>44972</v>
      </c>
      <c r="N438" s="7">
        <v>44701</v>
      </c>
      <c r="O438" s="7" t="s">
        <v>3811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5615</v>
      </c>
    </row>
    <row r="439" spans="1:22">
      <c r="A439" s="5" t="s">
        <v>3907</v>
      </c>
      <c r="B439" s="32" t="s">
        <v>384</v>
      </c>
      <c r="C439" s="32" t="s">
        <v>3908</v>
      </c>
      <c r="D439" s="5" t="s">
        <v>4122</v>
      </c>
      <c r="E439" s="48">
        <v>0</v>
      </c>
      <c r="F439" s="32" t="s">
        <v>3906</v>
      </c>
      <c r="G439" s="7">
        <v>45000</v>
      </c>
      <c r="J439" s="48">
        <v>0</v>
      </c>
      <c r="K439" s="48">
        <v>0</v>
      </c>
      <c r="L439" s="7" t="s">
        <v>3811</v>
      </c>
      <c r="M439" s="7" t="s">
        <v>3811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5616</v>
      </c>
    </row>
    <row r="440" spans="1:22">
      <c r="A440" s="5" t="s">
        <v>3907</v>
      </c>
      <c r="B440" s="32" t="s">
        <v>485</v>
      </c>
      <c r="C440" s="32" t="s">
        <v>486</v>
      </c>
      <c r="D440" s="5" t="s">
        <v>4122</v>
      </c>
      <c r="E440" s="48">
        <v>0</v>
      </c>
      <c r="F440" s="32" t="s">
        <v>3906</v>
      </c>
      <c r="G440" s="7">
        <v>45075</v>
      </c>
      <c r="J440" s="48">
        <v>0</v>
      </c>
      <c r="K440" s="48">
        <v>0</v>
      </c>
      <c r="L440" s="7" t="s">
        <v>3811</v>
      </c>
      <c r="M440" s="7" t="s">
        <v>3811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5616</v>
      </c>
    </row>
    <row r="441" spans="1:22">
      <c r="A441" s="5" t="s">
        <v>3907</v>
      </c>
      <c r="B441" s="32" t="s">
        <v>487</v>
      </c>
      <c r="C441" s="32" t="s">
        <v>486</v>
      </c>
      <c r="D441" s="5" t="s">
        <v>4122</v>
      </c>
      <c r="E441" s="48">
        <v>0</v>
      </c>
      <c r="F441" s="32" t="s">
        <v>3906</v>
      </c>
      <c r="G441" s="7">
        <v>45075</v>
      </c>
      <c r="J441" s="48">
        <v>0</v>
      </c>
      <c r="K441" s="48">
        <v>0</v>
      </c>
      <c r="L441" s="7" t="s">
        <v>3811</v>
      </c>
      <c r="M441" s="7" t="s">
        <v>3811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5616</v>
      </c>
    </row>
    <row r="442" spans="1:22">
      <c r="A442" s="5" t="s">
        <v>3907</v>
      </c>
      <c r="B442" s="32" t="s">
        <v>903</v>
      </c>
      <c r="C442" s="32" t="s">
        <v>3909</v>
      </c>
      <c r="D442" s="5" t="s">
        <v>4137</v>
      </c>
      <c r="E442" s="48">
        <v>804</v>
      </c>
      <c r="F442" s="32" t="s">
        <v>3906</v>
      </c>
      <c r="G442" s="7">
        <v>44757</v>
      </c>
      <c r="H442" s="32" t="s">
        <v>3670</v>
      </c>
      <c r="J442" s="48">
        <v>804</v>
      </c>
      <c r="K442" s="48">
        <v>0</v>
      </c>
      <c r="L442" s="7" t="s">
        <v>3811</v>
      </c>
      <c r="M442" s="7">
        <v>44941</v>
      </c>
      <c r="N442" s="7">
        <v>44658</v>
      </c>
      <c r="O442" s="7" t="s">
        <v>3811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5615</v>
      </c>
    </row>
    <row r="443" spans="1:22">
      <c r="A443" s="5" t="s">
        <v>3907</v>
      </c>
      <c r="B443" s="32" t="s">
        <v>906</v>
      </c>
      <c r="C443" s="32" t="s">
        <v>3909</v>
      </c>
      <c r="D443" s="5" t="s">
        <v>4137</v>
      </c>
      <c r="E443" s="48">
        <v>1757</v>
      </c>
      <c r="F443" s="32" t="s">
        <v>3906</v>
      </c>
      <c r="G443" s="7">
        <v>44757</v>
      </c>
      <c r="H443" s="32" t="s">
        <v>3670</v>
      </c>
      <c r="J443" s="48">
        <v>1757</v>
      </c>
      <c r="K443" s="48">
        <v>0</v>
      </c>
      <c r="L443" s="7" t="s">
        <v>3811</v>
      </c>
      <c r="M443" s="7">
        <v>44941</v>
      </c>
      <c r="N443" s="7">
        <v>44658</v>
      </c>
      <c r="O443" s="7" t="s">
        <v>3811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5615</v>
      </c>
    </row>
    <row r="444" spans="1:22">
      <c r="A444" s="5" t="s">
        <v>3907</v>
      </c>
      <c r="B444" s="32" t="s">
        <v>1045</v>
      </c>
      <c r="C444" s="32" t="s">
        <v>1046</v>
      </c>
      <c r="D444" s="5" t="s">
        <v>5348</v>
      </c>
      <c r="E444" s="48">
        <v>887</v>
      </c>
      <c r="F444" s="32" t="s">
        <v>3906</v>
      </c>
      <c r="G444" s="7">
        <v>44909</v>
      </c>
      <c r="H444" s="32" t="s">
        <v>3670</v>
      </c>
      <c r="J444" s="48">
        <v>887</v>
      </c>
      <c r="K444" s="48">
        <v>0</v>
      </c>
      <c r="L444" s="7" t="s">
        <v>3811</v>
      </c>
      <c r="M444" s="7">
        <v>45091</v>
      </c>
      <c r="N444" s="7">
        <v>44830</v>
      </c>
      <c r="O444" s="7" t="s">
        <v>3811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5615</v>
      </c>
    </row>
    <row r="445" spans="1:22">
      <c r="A445" s="5" t="s">
        <v>3907</v>
      </c>
      <c r="B445" s="32" t="s">
        <v>1048</v>
      </c>
      <c r="C445" s="32" t="s">
        <v>1046</v>
      </c>
      <c r="D445" s="5" t="s">
        <v>5348</v>
      </c>
      <c r="E445" s="48">
        <v>1145</v>
      </c>
      <c r="F445" s="32" t="s">
        <v>3906</v>
      </c>
      <c r="G445" s="7">
        <v>44909</v>
      </c>
      <c r="H445" s="32" t="s">
        <v>3670</v>
      </c>
      <c r="J445" s="48">
        <v>1145</v>
      </c>
      <c r="K445" s="48">
        <v>0</v>
      </c>
      <c r="L445" s="7" t="s">
        <v>3811</v>
      </c>
      <c r="M445" s="7">
        <v>45091</v>
      </c>
      <c r="N445" s="7">
        <v>44830</v>
      </c>
      <c r="O445" s="7" t="s">
        <v>3811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5615</v>
      </c>
    </row>
    <row r="446" spans="1:22">
      <c r="A446" s="5" t="s">
        <v>3907</v>
      </c>
      <c r="B446" s="32" t="s">
        <v>1056</v>
      </c>
      <c r="C446" s="32" t="s">
        <v>1055</v>
      </c>
      <c r="D446" s="5" t="s">
        <v>4223</v>
      </c>
      <c r="E446" s="48">
        <v>1599</v>
      </c>
      <c r="F446" s="32" t="s">
        <v>3906</v>
      </c>
      <c r="G446" s="7">
        <v>44874</v>
      </c>
      <c r="H446" s="32" t="s">
        <v>3670</v>
      </c>
      <c r="J446" s="48">
        <v>1599</v>
      </c>
      <c r="K446" s="48">
        <v>0</v>
      </c>
      <c r="L446" s="7" t="s">
        <v>3811</v>
      </c>
      <c r="M446" s="7">
        <v>45055</v>
      </c>
      <c r="N446" s="7">
        <v>44812</v>
      </c>
      <c r="O446" s="7" t="s">
        <v>3811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5615</v>
      </c>
    </row>
    <row r="447" spans="1:22">
      <c r="A447" s="5" t="s">
        <v>3907</v>
      </c>
      <c r="B447" s="32" t="s">
        <v>4577</v>
      </c>
      <c r="C447" s="32" t="s">
        <v>1058</v>
      </c>
      <c r="D447" s="5" t="s">
        <v>5348</v>
      </c>
      <c r="E447" s="48">
        <v>1998</v>
      </c>
      <c r="F447" s="32" t="s">
        <v>3906</v>
      </c>
      <c r="G447" s="7">
        <v>44838</v>
      </c>
      <c r="H447" s="32" t="s">
        <v>3670</v>
      </c>
      <c r="J447" s="48">
        <v>1998</v>
      </c>
      <c r="K447" s="48">
        <v>0</v>
      </c>
      <c r="L447" s="7" t="s">
        <v>3811</v>
      </c>
      <c r="M447" s="7">
        <v>45020</v>
      </c>
      <c r="N447" s="7">
        <v>44830</v>
      </c>
      <c r="O447" s="7" t="s">
        <v>3811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5615</v>
      </c>
    </row>
    <row r="448" spans="1:22">
      <c r="A448" s="5" t="s">
        <v>3907</v>
      </c>
      <c r="B448" s="32" t="s">
        <v>1206</v>
      </c>
      <c r="C448" s="32" t="s">
        <v>1207</v>
      </c>
      <c r="D448" s="5" t="s">
        <v>4223</v>
      </c>
      <c r="E448" s="48">
        <v>2470</v>
      </c>
      <c r="F448" s="32" t="s">
        <v>3906</v>
      </c>
      <c r="G448" s="7">
        <v>44874</v>
      </c>
      <c r="H448" s="32" t="s">
        <v>3670</v>
      </c>
      <c r="J448" s="48">
        <v>2470</v>
      </c>
      <c r="K448" s="48">
        <v>0</v>
      </c>
      <c r="L448" s="7" t="s">
        <v>3811</v>
      </c>
      <c r="M448" s="7">
        <v>45055</v>
      </c>
      <c r="N448" s="7">
        <v>44812</v>
      </c>
      <c r="O448" s="7" t="s">
        <v>3811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5615</v>
      </c>
    </row>
    <row r="449" spans="1:20">
      <c r="A449" s="5" t="s">
        <v>3907</v>
      </c>
      <c r="B449" s="32" t="s">
        <v>1258</v>
      </c>
      <c r="C449" s="32" t="s">
        <v>1257</v>
      </c>
      <c r="D449" s="5" t="s">
        <v>4093</v>
      </c>
      <c r="E449" s="48">
        <v>2408</v>
      </c>
      <c r="F449" s="32" t="s">
        <v>3906</v>
      </c>
      <c r="G449" s="7">
        <v>44775</v>
      </c>
      <c r="H449" s="32" t="s">
        <v>3670</v>
      </c>
      <c r="J449" s="48">
        <v>2408</v>
      </c>
      <c r="K449" s="48">
        <v>0</v>
      </c>
      <c r="L449" s="7" t="s">
        <v>3811</v>
      </c>
      <c r="M449" s="7">
        <v>44959</v>
      </c>
      <c r="N449" s="7">
        <v>44617</v>
      </c>
      <c r="O449" s="7" t="s">
        <v>3811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5615</v>
      </c>
    </row>
    <row r="450" spans="1:20">
      <c r="A450" s="5" t="s">
        <v>3907</v>
      </c>
      <c r="B450" s="32" t="s">
        <v>1647</v>
      </c>
      <c r="C450" s="32" t="s">
        <v>1642</v>
      </c>
      <c r="D450" s="5" t="s">
        <v>4124</v>
      </c>
      <c r="E450" s="48">
        <v>1459</v>
      </c>
      <c r="F450" s="32" t="s">
        <v>3906</v>
      </c>
      <c r="G450" s="7">
        <v>44783</v>
      </c>
      <c r="H450" s="32" t="s">
        <v>3670</v>
      </c>
      <c r="J450" s="48">
        <v>1459</v>
      </c>
      <c r="K450" s="48">
        <v>0</v>
      </c>
      <c r="L450" s="7" t="s">
        <v>3811</v>
      </c>
      <c r="M450" s="7">
        <v>44967</v>
      </c>
      <c r="N450" s="7">
        <v>44701</v>
      </c>
      <c r="O450" s="7" t="s">
        <v>3811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5615</v>
      </c>
    </row>
    <row r="451" spans="1:20">
      <c r="A451" s="5" t="s">
        <v>3907</v>
      </c>
      <c r="B451" s="32" t="s">
        <v>1648</v>
      </c>
      <c r="C451" s="32" t="s">
        <v>1642</v>
      </c>
      <c r="D451" s="5" t="s">
        <v>4124</v>
      </c>
      <c r="E451" s="48">
        <v>993</v>
      </c>
      <c r="F451" s="32" t="s">
        <v>3906</v>
      </c>
      <c r="G451" s="7">
        <v>44783</v>
      </c>
      <c r="H451" s="32" t="s">
        <v>3670</v>
      </c>
      <c r="J451" s="48">
        <v>993</v>
      </c>
      <c r="K451" s="48">
        <v>0</v>
      </c>
      <c r="L451" s="7" t="s">
        <v>3811</v>
      </c>
      <c r="M451" s="7">
        <v>44967</v>
      </c>
      <c r="N451" s="7">
        <v>44701</v>
      </c>
      <c r="O451" s="7" t="s">
        <v>3811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5615</v>
      </c>
    </row>
    <row r="452" spans="1:20">
      <c r="A452" s="5" t="s">
        <v>3907</v>
      </c>
      <c r="B452" s="32" t="s">
        <v>1705</v>
      </c>
      <c r="C452" s="32" t="s">
        <v>3910</v>
      </c>
      <c r="D452" s="5" t="s">
        <v>4293</v>
      </c>
      <c r="E452" s="48">
        <v>0</v>
      </c>
      <c r="F452" s="32" t="s">
        <v>3906</v>
      </c>
      <c r="G452" s="7">
        <v>44970</v>
      </c>
      <c r="J452" s="48">
        <v>0</v>
      </c>
      <c r="K452" s="48">
        <v>0</v>
      </c>
      <c r="L452" s="7" t="s">
        <v>3811</v>
      </c>
      <c r="M452" s="7" t="s">
        <v>3811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5616</v>
      </c>
    </row>
    <row r="453" spans="1:20">
      <c r="A453" s="5" t="s">
        <v>3907</v>
      </c>
      <c r="B453" s="32" t="s">
        <v>1707</v>
      </c>
      <c r="C453" s="32" t="s">
        <v>3910</v>
      </c>
      <c r="D453" s="5" t="s">
        <v>4295</v>
      </c>
      <c r="E453" s="48">
        <v>2870</v>
      </c>
      <c r="F453" s="32" t="s">
        <v>3906</v>
      </c>
      <c r="G453" s="7">
        <v>44799</v>
      </c>
      <c r="H453" s="32" t="s">
        <v>3670</v>
      </c>
      <c r="J453" s="48">
        <v>2870</v>
      </c>
      <c r="K453" s="48">
        <v>0</v>
      </c>
      <c r="L453" s="7" t="s">
        <v>3811</v>
      </c>
      <c r="M453" s="7">
        <v>44983</v>
      </c>
      <c r="N453" s="7">
        <v>44701</v>
      </c>
      <c r="O453" s="7" t="s">
        <v>3811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5615</v>
      </c>
    </row>
    <row r="454" spans="1:20">
      <c r="A454" s="5" t="s">
        <v>3907</v>
      </c>
      <c r="B454" s="32" t="s">
        <v>1707</v>
      </c>
      <c r="C454" s="32" t="s">
        <v>3910</v>
      </c>
      <c r="D454" s="5" t="s">
        <v>4293</v>
      </c>
      <c r="E454" s="48">
        <v>0</v>
      </c>
      <c r="F454" s="32" t="s">
        <v>3906</v>
      </c>
      <c r="G454" s="7">
        <v>44970</v>
      </c>
      <c r="J454" s="48">
        <v>0</v>
      </c>
      <c r="K454" s="48">
        <v>0</v>
      </c>
      <c r="L454" s="7" t="s">
        <v>3811</v>
      </c>
      <c r="M454" s="7" t="s">
        <v>3811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5616</v>
      </c>
    </row>
    <row r="455" spans="1:20">
      <c r="A455" s="5" t="s">
        <v>3907</v>
      </c>
      <c r="B455" s="32" t="s">
        <v>1725</v>
      </c>
      <c r="C455" s="32" t="s">
        <v>1726</v>
      </c>
      <c r="D455" s="5" t="s">
        <v>5433</v>
      </c>
      <c r="E455" s="48">
        <v>1163</v>
      </c>
      <c r="F455" s="32" t="s">
        <v>3906</v>
      </c>
      <c r="G455" s="7">
        <v>44848</v>
      </c>
      <c r="H455" s="32" t="s">
        <v>3670</v>
      </c>
      <c r="J455" s="48">
        <v>1163</v>
      </c>
      <c r="K455" s="48">
        <v>0</v>
      </c>
      <c r="L455" s="7" t="s">
        <v>3811</v>
      </c>
      <c r="M455" s="7">
        <v>45030</v>
      </c>
      <c r="N455" s="7">
        <v>44833</v>
      </c>
      <c r="O455" s="7" t="s">
        <v>3811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5615</v>
      </c>
    </row>
    <row r="456" spans="1:20">
      <c r="A456" s="5" t="s">
        <v>3907</v>
      </c>
      <c r="B456" s="32" t="s">
        <v>1729</v>
      </c>
      <c r="C456" s="32" t="s">
        <v>1726</v>
      </c>
      <c r="D456" s="5" t="s">
        <v>5433</v>
      </c>
      <c r="E456" s="48">
        <v>533</v>
      </c>
      <c r="F456" s="32" t="s">
        <v>3906</v>
      </c>
      <c r="G456" s="7">
        <v>44848</v>
      </c>
      <c r="H456" s="32" t="s">
        <v>3670</v>
      </c>
      <c r="J456" s="48">
        <v>533</v>
      </c>
      <c r="K456" s="48">
        <v>0</v>
      </c>
      <c r="L456" s="7" t="s">
        <v>3811</v>
      </c>
      <c r="M456" s="7">
        <v>45030</v>
      </c>
      <c r="N456" s="7">
        <v>44833</v>
      </c>
      <c r="O456" s="7" t="s">
        <v>3811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5615</v>
      </c>
    </row>
    <row r="457" spans="1:20">
      <c r="A457" s="5" t="s">
        <v>3907</v>
      </c>
      <c r="B457" s="32" t="s">
        <v>1766</v>
      </c>
      <c r="C457" s="32" t="s">
        <v>3911</v>
      </c>
      <c r="D457" s="5" t="s">
        <v>5433</v>
      </c>
      <c r="E457" s="48">
        <v>2003</v>
      </c>
      <c r="F457" s="32" t="s">
        <v>3906</v>
      </c>
      <c r="G457" s="7">
        <v>44848</v>
      </c>
      <c r="H457" s="32" t="s">
        <v>3670</v>
      </c>
      <c r="J457" s="48">
        <v>2003</v>
      </c>
      <c r="K457" s="48">
        <v>0</v>
      </c>
      <c r="L457" s="7" t="s">
        <v>3811</v>
      </c>
      <c r="M457" s="7">
        <v>45030</v>
      </c>
      <c r="N457" s="7">
        <v>44833</v>
      </c>
      <c r="O457" s="7" t="s">
        <v>3811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5615</v>
      </c>
    </row>
    <row r="458" spans="1:20">
      <c r="A458" s="5" t="s">
        <v>3907</v>
      </c>
      <c r="B458" s="32" t="s">
        <v>1857</v>
      </c>
      <c r="C458" s="32" t="s">
        <v>1856</v>
      </c>
      <c r="D458" s="5" t="s">
        <v>5581</v>
      </c>
      <c r="E458" s="48">
        <v>2579</v>
      </c>
      <c r="F458" s="32" t="s">
        <v>3906</v>
      </c>
      <c r="G458" s="7">
        <v>44897</v>
      </c>
      <c r="H458" s="32" t="s">
        <v>3670</v>
      </c>
      <c r="J458" s="48">
        <v>2579</v>
      </c>
      <c r="K458" s="48">
        <v>0</v>
      </c>
      <c r="L458" s="7" t="s">
        <v>3811</v>
      </c>
      <c r="M458" s="7" t="s">
        <v>3811</v>
      </c>
      <c r="N458" s="7">
        <v>44838</v>
      </c>
      <c r="O458" s="7" t="s">
        <v>3811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5615</v>
      </c>
    </row>
    <row r="459" spans="1:20">
      <c r="A459" s="5" t="s">
        <v>3907</v>
      </c>
      <c r="B459" s="32" t="s">
        <v>3912</v>
      </c>
      <c r="C459" s="32" t="s">
        <v>1928</v>
      </c>
      <c r="D459" s="5" t="s">
        <v>6492</v>
      </c>
      <c r="E459" s="48">
        <v>0</v>
      </c>
      <c r="F459" s="32" t="s">
        <v>3906</v>
      </c>
      <c r="G459" s="7">
        <v>44963</v>
      </c>
      <c r="J459" s="48">
        <v>0</v>
      </c>
      <c r="K459" s="48">
        <v>0</v>
      </c>
      <c r="L459" s="7" t="s">
        <v>3811</v>
      </c>
      <c r="M459" s="7" t="s">
        <v>3811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5616</v>
      </c>
    </row>
    <row r="460" spans="1:20">
      <c r="A460" s="5" t="s">
        <v>3907</v>
      </c>
      <c r="B460" s="32" t="s">
        <v>1927</v>
      </c>
      <c r="C460" s="32" t="s">
        <v>1928</v>
      </c>
      <c r="D460" s="5" t="s">
        <v>6492</v>
      </c>
      <c r="E460" s="48">
        <v>0</v>
      </c>
      <c r="F460" s="32" t="s">
        <v>3906</v>
      </c>
      <c r="G460" s="7">
        <v>44963</v>
      </c>
      <c r="J460" s="48">
        <v>0</v>
      </c>
      <c r="K460" s="48">
        <v>0</v>
      </c>
      <c r="L460" s="7" t="s">
        <v>3811</v>
      </c>
      <c r="M460" s="7" t="s">
        <v>3811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5616</v>
      </c>
    </row>
    <row r="461" spans="1:20">
      <c r="A461" s="5" t="s">
        <v>3907</v>
      </c>
      <c r="B461" s="32" t="s">
        <v>2193</v>
      </c>
      <c r="C461" s="32" t="s">
        <v>3913</v>
      </c>
      <c r="D461" s="5" t="s">
        <v>4295</v>
      </c>
      <c r="E461" s="48">
        <v>2585</v>
      </c>
      <c r="F461" s="32" t="s">
        <v>3906</v>
      </c>
      <c r="G461" s="7">
        <v>44784</v>
      </c>
      <c r="H461" s="32" t="s">
        <v>3670</v>
      </c>
      <c r="J461" s="48">
        <v>2585</v>
      </c>
      <c r="K461" s="48">
        <v>0</v>
      </c>
      <c r="L461" s="7" t="s">
        <v>3811</v>
      </c>
      <c r="M461" s="7">
        <v>44968</v>
      </c>
      <c r="N461" s="7">
        <v>44701</v>
      </c>
      <c r="O461" s="7" t="s">
        <v>3811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5615</v>
      </c>
    </row>
    <row r="462" spans="1:20">
      <c r="A462" s="5" t="s">
        <v>3907</v>
      </c>
      <c r="B462" s="32" t="s">
        <v>2198</v>
      </c>
      <c r="C462" s="32" t="s">
        <v>2196</v>
      </c>
      <c r="D462" s="5" t="s">
        <v>4366</v>
      </c>
      <c r="E462" s="48">
        <v>0</v>
      </c>
      <c r="F462" s="32" t="s">
        <v>3906</v>
      </c>
      <c r="G462" s="7">
        <v>44949</v>
      </c>
      <c r="J462" s="48">
        <v>0</v>
      </c>
      <c r="K462" s="48">
        <v>0</v>
      </c>
      <c r="L462" s="7" t="s">
        <v>3811</v>
      </c>
      <c r="M462" s="7" t="s">
        <v>3811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5616</v>
      </c>
    </row>
    <row r="463" spans="1:20">
      <c r="A463" s="5" t="s">
        <v>3907</v>
      </c>
      <c r="B463" s="32" t="s">
        <v>2940</v>
      </c>
      <c r="C463" s="32" t="s">
        <v>3914</v>
      </c>
      <c r="D463" s="5" t="s">
        <v>4130</v>
      </c>
      <c r="E463" s="48">
        <v>2421</v>
      </c>
      <c r="F463" s="32" t="s">
        <v>3906</v>
      </c>
      <c r="G463" s="7">
        <v>44903</v>
      </c>
      <c r="H463" s="32" t="s">
        <v>3670</v>
      </c>
      <c r="J463" s="48">
        <v>2421</v>
      </c>
      <c r="K463" s="48">
        <v>0</v>
      </c>
      <c r="L463" s="7" t="s">
        <v>3811</v>
      </c>
      <c r="M463" s="7">
        <v>45054</v>
      </c>
      <c r="N463" s="7">
        <v>44690</v>
      </c>
      <c r="O463" s="7" t="s">
        <v>3811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5615</v>
      </c>
    </row>
    <row r="464" spans="1:20">
      <c r="A464" s="5" t="s">
        <v>3907</v>
      </c>
      <c r="B464" s="32" t="s">
        <v>3031</v>
      </c>
      <c r="C464" s="32" t="s">
        <v>873</v>
      </c>
      <c r="D464" s="5" t="s">
        <v>4342</v>
      </c>
      <c r="E464" s="48">
        <v>2090</v>
      </c>
      <c r="F464" s="32" t="s">
        <v>3906</v>
      </c>
      <c r="G464" s="7">
        <v>44741</v>
      </c>
      <c r="H464" s="32" t="s">
        <v>3670</v>
      </c>
      <c r="J464" s="48">
        <v>2090</v>
      </c>
      <c r="K464" s="48">
        <v>0</v>
      </c>
      <c r="L464" s="7" t="s">
        <v>3811</v>
      </c>
      <c r="M464" s="7">
        <v>44924</v>
      </c>
      <c r="N464" s="7">
        <v>44690</v>
      </c>
      <c r="O464" s="7" t="s">
        <v>3811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5615</v>
      </c>
    </row>
    <row r="465" spans="1:20">
      <c r="A465" s="5" t="s">
        <v>3907</v>
      </c>
      <c r="B465" s="32" t="s">
        <v>3034</v>
      </c>
      <c r="C465" s="32" t="s">
        <v>873</v>
      </c>
      <c r="D465" s="5" t="s">
        <v>4342</v>
      </c>
      <c r="E465" s="48">
        <v>3825</v>
      </c>
      <c r="F465" s="32" t="s">
        <v>3906</v>
      </c>
      <c r="G465" s="7">
        <v>44741</v>
      </c>
      <c r="H465" s="32" t="s">
        <v>3670</v>
      </c>
      <c r="J465" s="48">
        <v>3825</v>
      </c>
      <c r="K465" s="48">
        <v>0</v>
      </c>
      <c r="L465" s="7" t="s">
        <v>3811</v>
      </c>
      <c r="M465" s="7">
        <v>44924</v>
      </c>
      <c r="N465" s="7">
        <v>44690</v>
      </c>
      <c r="O465" s="7" t="s">
        <v>3811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5615</v>
      </c>
    </row>
    <row r="466" spans="1:20">
      <c r="A466" s="5" t="s">
        <v>3907</v>
      </c>
      <c r="B466" s="32" t="s">
        <v>3249</v>
      </c>
      <c r="C466" s="32" t="s">
        <v>3250</v>
      </c>
      <c r="D466" s="5" t="s">
        <v>6003</v>
      </c>
      <c r="E466" s="48">
        <v>0</v>
      </c>
      <c r="F466" s="32" t="s">
        <v>3906</v>
      </c>
      <c r="G466" s="7">
        <v>44942</v>
      </c>
      <c r="J466" s="48">
        <v>0</v>
      </c>
      <c r="K466" s="48">
        <v>0</v>
      </c>
      <c r="L466" s="7" t="s">
        <v>3811</v>
      </c>
      <c r="M466" s="7" t="s">
        <v>3811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5616</v>
      </c>
    </row>
    <row r="467" spans="1:20">
      <c r="A467" s="5" t="s">
        <v>3907</v>
      </c>
      <c r="B467" s="32" t="s">
        <v>3264</v>
      </c>
      <c r="C467" s="32" t="s">
        <v>3265</v>
      </c>
      <c r="D467" s="5" t="s">
        <v>5434</v>
      </c>
      <c r="E467" s="48">
        <v>5031</v>
      </c>
      <c r="F467" s="32" t="s">
        <v>3906</v>
      </c>
      <c r="G467" s="7">
        <v>44883</v>
      </c>
      <c r="H467" s="32" t="s">
        <v>3670</v>
      </c>
      <c r="J467" s="48">
        <v>5031</v>
      </c>
      <c r="K467" s="48">
        <v>0</v>
      </c>
      <c r="L467" s="7" t="s">
        <v>3811</v>
      </c>
      <c r="M467" s="7">
        <v>45064</v>
      </c>
      <c r="N467" s="7">
        <v>44833</v>
      </c>
      <c r="O467" s="7" t="s">
        <v>3811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5615</v>
      </c>
    </row>
    <row r="468" spans="1:20">
      <c r="A468" s="5" t="s">
        <v>3907</v>
      </c>
      <c r="B468" s="32" t="s">
        <v>3267</v>
      </c>
      <c r="C468" s="32" t="s">
        <v>3265</v>
      </c>
      <c r="D468" s="5" t="s">
        <v>5434</v>
      </c>
      <c r="E468" s="48">
        <v>984</v>
      </c>
      <c r="F468" s="32" t="s">
        <v>3906</v>
      </c>
      <c r="G468" s="7">
        <v>44883</v>
      </c>
      <c r="H468" s="32" t="s">
        <v>3670</v>
      </c>
      <c r="J468" s="48">
        <v>984</v>
      </c>
      <c r="K468" s="48">
        <v>0</v>
      </c>
      <c r="L468" s="7" t="s">
        <v>3811</v>
      </c>
      <c r="M468" s="7">
        <v>45064</v>
      </c>
      <c r="N468" s="7">
        <v>44833</v>
      </c>
      <c r="O468" s="7" t="s">
        <v>3811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5615</v>
      </c>
    </row>
    <row r="469" spans="1:20">
      <c r="A469" s="5" t="s">
        <v>3907</v>
      </c>
      <c r="B469" s="32" t="s">
        <v>3305</v>
      </c>
      <c r="C469" s="32" t="s">
        <v>3915</v>
      </c>
      <c r="D469" s="5" t="s">
        <v>7654</v>
      </c>
      <c r="E469" s="48">
        <v>0</v>
      </c>
      <c r="F469" s="32" t="s">
        <v>3906</v>
      </c>
      <c r="G469" s="7">
        <v>44977</v>
      </c>
      <c r="J469" s="48">
        <v>0</v>
      </c>
      <c r="K469" s="48">
        <v>0</v>
      </c>
      <c r="L469" s="7" t="s">
        <v>3811</v>
      </c>
      <c r="M469" s="7" t="s">
        <v>3811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5616</v>
      </c>
    </row>
    <row r="470" spans="1:20">
      <c r="A470" s="5" t="s">
        <v>3907</v>
      </c>
      <c r="B470" s="32" t="s">
        <v>3308</v>
      </c>
      <c r="C470" s="32" t="s">
        <v>3915</v>
      </c>
      <c r="D470" s="5" t="s">
        <v>7654</v>
      </c>
      <c r="E470" s="48">
        <v>0</v>
      </c>
      <c r="F470" s="32" t="s">
        <v>3906</v>
      </c>
      <c r="G470" s="7">
        <v>44977</v>
      </c>
      <c r="J470" s="48">
        <v>0</v>
      </c>
      <c r="K470" s="48">
        <v>0</v>
      </c>
      <c r="L470" s="7" t="s">
        <v>3811</v>
      </c>
      <c r="M470" s="7" t="s">
        <v>3811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5616</v>
      </c>
    </row>
    <row r="471" spans="1:20">
      <c r="A471" s="5" t="s">
        <v>3927</v>
      </c>
      <c r="B471" s="32" t="s">
        <v>102</v>
      </c>
      <c r="C471" s="32" t="s">
        <v>7669</v>
      </c>
      <c r="D471" s="5" t="s">
        <v>7668</v>
      </c>
      <c r="E471" s="48">
        <v>0</v>
      </c>
      <c r="F471" s="32" t="s">
        <v>3811</v>
      </c>
      <c r="G471" s="7">
        <v>44922</v>
      </c>
      <c r="H471" s="32" t="s">
        <v>3811</v>
      </c>
      <c r="I471" s="48" t="s">
        <v>3811</v>
      </c>
      <c r="J471" s="48">
        <v>0</v>
      </c>
      <c r="K471" s="48">
        <v>0</v>
      </c>
      <c r="L471" s="7" t="s">
        <v>3811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3927</v>
      </c>
      <c r="B472" s="32" t="s">
        <v>116</v>
      </c>
      <c r="C472" s="32" t="s">
        <v>5435</v>
      </c>
      <c r="D472" s="5" t="s">
        <v>3925</v>
      </c>
      <c r="E472" s="48">
        <v>9251</v>
      </c>
      <c r="F472" s="32" t="s">
        <v>3926</v>
      </c>
      <c r="G472" s="7">
        <v>44797</v>
      </c>
      <c r="H472" s="32" t="s">
        <v>3537</v>
      </c>
      <c r="I472" s="48" t="s">
        <v>3811</v>
      </c>
      <c r="J472" s="48">
        <v>0</v>
      </c>
      <c r="K472" s="48">
        <v>0</v>
      </c>
      <c r="L472" s="7" t="s">
        <v>3811</v>
      </c>
      <c r="M472" s="7">
        <v>44918</v>
      </c>
      <c r="N472" s="7">
        <v>44732</v>
      </c>
      <c r="O472" s="7" t="s">
        <v>3811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5615</v>
      </c>
    </row>
    <row r="473" spans="1:20">
      <c r="A473" s="5" t="s">
        <v>3927</v>
      </c>
      <c r="B473" s="32" t="s">
        <v>116</v>
      </c>
      <c r="C473" s="32" t="s">
        <v>5435</v>
      </c>
      <c r="D473" s="5" t="s">
        <v>5349</v>
      </c>
      <c r="E473" s="48">
        <v>0</v>
      </c>
      <c r="F473" s="32" t="s">
        <v>3933</v>
      </c>
      <c r="G473" s="7">
        <v>44830</v>
      </c>
      <c r="H473" s="32" t="s">
        <v>3537</v>
      </c>
      <c r="I473" s="48" t="s">
        <v>3811</v>
      </c>
      <c r="J473" s="48">
        <v>0</v>
      </c>
      <c r="K473" s="48">
        <v>7641</v>
      </c>
      <c r="L473" s="7" t="s">
        <v>3811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5615</v>
      </c>
    </row>
    <row r="474" spans="1:20">
      <c r="A474" s="5" t="s">
        <v>3927</v>
      </c>
      <c r="B474" s="32" t="s">
        <v>116</v>
      </c>
      <c r="C474" s="32" t="s">
        <v>5435</v>
      </c>
      <c r="D474" s="5" t="s">
        <v>3929</v>
      </c>
      <c r="E474" s="48">
        <v>0</v>
      </c>
      <c r="F474" s="32" t="s">
        <v>3811</v>
      </c>
      <c r="G474" s="7">
        <v>44974</v>
      </c>
      <c r="H474" s="32" t="s">
        <v>3811</v>
      </c>
      <c r="I474" s="48" t="s">
        <v>3811</v>
      </c>
      <c r="J474" s="48">
        <v>0</v>
      </c>
      <c r="K474" s="48">
        <v>0</v>
      </c>
      <c r="L474" s="7" t="s">
        <v>3811</v>
      </c>
      <c r="M474" s="7">
        <v>45067</v>
      </c>
      <c r="N474" s="7" t="s">
        <v>4099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5616</v>
      </c>
    </row>
    <row r="475" spans="1:20">
      <c r="A475" s="5" t="s">
        <v>3927</v>
      </c>
      <c r="B475" s="32" t="s">
        <v>117</v>
      </c>
      <c r="C475" s="32" t="s">
        <v>5435</v>
      </c>
      <c r="D475" s="5" t="s">
        <v>3925</v>
      </c>
      <c r="E475" s="48">
        <v>9744</v>
      </c>
      <c r="F475" s="32" t="s">
        <v>3926</v>
      </c>
      <c r="G475" s="7">
        <v>44797</v>
      </c>
      <c r="H475" s="32" t="s">
        <v>3537</v>
      </c>
      <c r="I475" s="48" t="s">
        <v>3811</v>
      </c>
      <c r="J475" s="48">
        <v>0</v>
      </c>
      <c r="K475" s="48">
        <v>0</v>
      </c>
      <c r="L475" s="7" t="s">
        <v>3811</v>
      </c>
      <c r="M475" s="7">
        <v>44918</v>
      </c>
      <c r="N475" s="7">
        <v>44732</v>
      </c>
      <c r="O475" s="7" t="s">
        <v>3811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5615</v>
      </c>
    </row>
    <row r="476" spans="1:20">
      <c r="A476" s="5" t="s">
        <v>3927</v>
      </c>
      <c r="B476" s="32" t="s">
        <v>117</v>
      </c>
      <c r="C476" s="32" t="s">
        <v>5435</v>
      </c>
      <c r="D476" s="5" t="s">
        <v>5349</v>
      </c>
      <c r="E476" s="48">
        <v>0</v>
      </c>
      <c r="F476" s="32" t="s">
        <v>3933</v>
      </c>
      <c r="G476" s="7">
        <v>44859</v>
      </c>
      <c r="H476" s="32" t="s">
        <v>3537</v>
      </c>
      <c r="I476" s="48" t="s">
        <v>3811</v>
      </c>
      <c r="J476" s="48">
        <v>0</v>
      </c>
      <c r="K476" s="48">
        <v>3080</v>
      </c>
      <c r="L476" s="7" t="s">
        <v>3811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5615</v>
      </c>
    </row>
    <row r="477" spans="1:20">
      <c r="A477" s="5" t="s">
        <v>3927</v>
      </c>
      <c r="B477" s="32" t="s">
        <v>3928</v>
      </c>
      <c r="C477" s="32" t="s">
        <v>5438</v>
      </c>
      <c r="D477" s="5" t="s">
        <v>5349</v>
      </c>
      <c r="E477" s="48">
        <v>21722</v>
      </c>
      <c r="F477" s="32" t="s">
        <v>3926</v>
      </c>
      <c r="G477" s="7">
        <v>44857</v>
      </c>
      <c r="H477" s="32" t="s">
        <v>3537</v>
      </c>
      <c r="I477" s="48" t="s">
        <v>3811</v>
      </c>
      <c r="J477" s="48">
        <v>0</v>
      </c>
      <c r="K477" s="48">
        <v>0</v>
      </c>
      <c r="L477" s="7" t="s">
        <v>3811</v>
      </c>
      <c r="M477" s="7">
        <v>44951</v>
      </c>
      <c r="N477" s="7">
        <v>44796</v>
      </c>
      <c r="O477" s="7" t="s">
        <v>3811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5615</v>
      </c>
    </row>
    <row r="478" spans="1:20">
      <c r="A478" s="5" t="s">
        <v>3927</v>
      </c>
      <c r="B478" s="32" t="s">
        <v>4529</v>
      </c>
      <c r="C478" s="32" t="s">
        <v>5438</v>
      </c>
      <c r="D478" s="5" t="s">
        <v>5349</v>
      </c>
      <c r="E478" s="48">
        <v>9224</v>
      </c>
      <c r="F478" s="32" t="s">
        <v>3926</v>
      </c>
      <c r="G478" s="7">
        <v>44857</v>
      </c>
      <c r="H478" s="32" t="s">
        <v>3537</v>
      </c>
      <c r="I478" s="48" t="s">
        <v>3811</v>
      </c>
      <c r="J478" s="48">
        <v>0</v>
      </c>
      <c r="K478" s="48">
        <v>0</v>
      </c>
      <c r="L478" s="7" t="s">
        <v>3811</v>
      </c>
      <c r="M478" s="7">
        <v>44951</v>
      </c>
      <c r="N478" s="7">
        <v>44796</v>
      </c>
      <c r="O478" s="7" t="s">
        <v>3811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5615</v>
      </c>
    </row>
    <row r="479" spans="1:20">
      <c r="A479" s="5" t="s">
        <v>3927</v>
      </c>
      <c r="B479" s="32" t="s">
        <v>3930</v>
      </c>
      <c r="C479" s="32" t="s">
        <v>5943</v>
      </c>
      <c r="D479" s="5" t="s">
        <v>5944</v>
      </c>
      <c r="E479" s="48">
        <v>22472</v>
      </c>
      <c r="F479" s="32" t="s">
        <v>3926</v>
      </c>
      <c r="G479" s="7">
        <v>44906</v>
      </c>
      <c r="H479" s="32" t="s">
        <v>3769</v>
      </c>
      <c r="I479" s="48" t="s">
        <v>3811</v>
      </c>
      <c r="J479" s="48">
        <v>0</v>
      </c>
      <c r="K479" s="48">
        <v>0</v>
      </c>
      <c r="L479" s="7" t="s">
        <v>3811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5615</v>
      </c>
    </row>
    <row r="480" spans="1:20">
      <c r="A480" s="5" t="s">
        <v>3927</v>
      </c>
      <c r="B480" s="32" t="s">
        <v>4532</v>
      </c>
      <c r="C480" s="32" t="s">
        <v>5943</v>
      </c>
      <c r="D480" s="5" t="s">
        <v>5944</v>
      </c>
      <c r="E480" s="48">
        <v>21874</v>
      </c>
      <c r="F480" s="32" t="s">
        <v>3926</v>
      </c>
      <c r="G480" s="7">
        <v>44906</v>
      </c>
      <c r="H480" s="32" t="s">
        <v>3769</v>
      </c>
      <c r="I480" s="48" t="s">
        <v>3811</v>
      </c>
      <c r="J480" s="48">
        <v>0</v>
      </c>
      <c r="K480" s="48">
        <v>0</v>
      </c>
      <c r="L480" s="7" t="s">
        <v>3811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5615</v>
      </c>
    </row>
    <row r="481" spans="1:20">
      <c r="A481" s="5" t="s">
        <v>3927</v>
      </c>
      <c r="B481" s="32" t="s">
        <v>607</v>
      </c>
      <c r="C481" s="32" t="s">
        <v>7676</v>
      </c>
      <c r="D481" s="5" t="s">
        <v>6531</v>
      </c>
      <c r="E481" s="48">
        <v>0</v>
      </c>
      <c r="F481" s="32" t="s">
        <v>3811</v>
      </c>
      <c r="G481" s="7">
        <v>44943</v>
      </c>
      <c r="H481" s="32" t="s">
        <v>3811</v>
      </c>
      <c r="I481" s="48" t="s">
        <v>3811</v>
      </c>
      <c r="J481" s="48">
        <v>0</v>
      </c>
      <c r="K481" s="48">
        <v>0</v>
      </c>
      <c r="L481" s="7" t="s">
        <v>3811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5616</v>
      </c>
    </row>
    <row r="482" spans="1:20">
      <c r="A482" s="5" t="s">
        <v>3927</v>
      </c>
      <c r="B482" s="32" t="s">
        <v>610</v>
      </c>
      <c r="C482" s="32" t="s">
        <v>7676</v>
      </c>
      <c r="D482" s="5" t="s">
        <v>6531</v>
      </c>
      <c r="E482" s="48">
        <v>0</v>
      </c>
      <c r="F482" s="32" t="s">
        <v>3811</v>
      </c>
      <c r="G482" s="7">
        <v>44943</v>
      </c>
      <c r="H482" s="32" t="s">
        <v>3811</v>
      </c>
      <c r="I482" s="48" t="s">
        <v>3811</v>
      </c>
      <c r="J482" s="48">
        <v>0</v>
      </c>
      <c r="K482" s="48">
        <v>0</v>
      </c>
      <c r="L482" s="7" t="s">
        <v>3811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5616</v>
      </c>
    </row>
    <row r="483" spans="1:20">
      <c r="A483" s="5" t="s">
        <v>3927</v>
      </c>
      <c r="B483" s="32" t="s">
        <v>611</v>
      </c>
      <c r="C483" s="32" t="s">
        <v>7676</v>
      </c>
      <c r="D483" s="5" t="s">
        <v>6531</v>
      </c>
      <c r="E483" s="48">
        <v>0</v>
      </c>
      <c r="F483" s="32" t="s">
        <v>3811</v>
      </c>
      <c r="G483" s="7">
        <v>44943</v>
      </c>
      <c r="H483" s="32" t="s">
        <v>3811</v>
      </c>
      <c r="I483" s="48" t="s">
        <v>3811</v>
      </c>
      <c r="J483" s="48">
        <v>0</v>
      </c>
      <c r="K483" s="48">
        <v>0</v>
      </c>
      <c r="L483" s="7" t="s">
        <v>3811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5616</v>
      </c>
    </row>
    <row r="484" spans="1:20">
      <c r="A484" s="5" t="s">
        <v>3927</v>
      </c>
      <c r="B484" s="32" t="s">
        <v>612</v>
      </c>
      <c r="C484" s="32" t="s">
        <v>7676</v>
      </c>
      <c r="D484" s="5" t="s">
        <v>6531</v>
      </c>
      <c r="E484" s="48">
        <v>0</v>
      </c>
      <c r="F484" s="32" t="s">
        <v>3811</v>
      </c>
      <c r="G484" s="7">
        <v>44943</v>
      </c>
      <c r="H484" s="32" t="s">
        <v>3811</v>
      </c>
      <c r="I484" s="48" t="s">
        <v>3811</v>
      </c>
      <c r="J484" s="48">
        <v>0</v>
      </c>
      <c r="K484" s="48">
        <v>0</v>
      </c>
      <c r="L484" s="7" t="s">
        <v>3811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5616</v>
      </c>
    </row>
    <row r="485" spans="1:20">
      <c r="A485" s="5" t="s">
        <v>3927</v>
      </c>
      <c r="B485" s="32" t="s">
        <v>639</v>
      </c>
      <c r="C485" s="32" t="s">
        <v>5439</v>
      </c>
      <c r="D485" s="5" t="s">
        <v>3934</v>
      </c>
      <c r="E485" s="48">
        <v>0</v>
      </c>
      <c r="F485" s="32" t="s">
        <v>3933</v>
      </c>
      <c r="G485" s="7">
        <v>44849</v>
      </c>
      <c r="H485" s="32" t="s">
        <v>3537</v>
      </c>
      <c r="I485" s="48" t="s">
        <v>3811</v>
      </c>
      <c r="J485" s="48">
        <v>0</v>
      </c>
      <c r="K485" s="48">
        <v>4945</v>
      </c>
      <c r="L485" s="7" t="s">
        <v>3811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5615</v>
      </c>
    </row>
    <row r="486" spans="1:20">
      <c r="A486" s="5" t="s">
        <v>3927</v>
      </c>
      <c r="B486" s="32" t="s">
        <v>642</v>
      </c>
      <c r="C486" s="32" t="s">
        <v>5439</v>
      </c>
      <c r="D486" s="5" t="s">
        <v>3934</v>
      </c>
      <c r="E486" s="48">
        <v>0</v>
      </c>
      <c r="F486" s="32" t="s">
        <v>3933</v>
      </c>
      <c r="G486" s="7">
        <v>44849</v>
      </c>
      <c r="H486" s="32" t="s">
        <v>3537</v>
      </c>
      <c r="I486" s="48" t="s">
        <v>3811</v>
      </c>
      <c r="J486" s="48">
        <v>0</v>
      </c>
      <c r="K486" s="48">
        <v>2291</v>
      </c>
      <c r="L486" s="7" t="s">
        <v>3811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5615</v>
      </c>
    </row>
    <row r="487" spans="1:20">
      <c r="A487" s="5" t="s">
        <v>3927</v>
      </c>
      <c r="B487" s="32" t="s">
        <v>793</v>
      </c>
      <c r="C487" s="32" t="s">
        <v>5440</v>
      </c>
      <c r="D487" s="5" t="s">
        <v>3925</v>
      </c>
      <c r="E487" s="48">
        <v>1944</v>
      </c>
      <c r="F487" s="32" t="s">
        <v>3926</v>
      </c>
      <c r="G487" s="7">
        <v>44822</v>
      </c>
      <c r="H487" s="32" t="s">
        <v>3537</v>
      </c>
      <c r="I487" s="48" t="s">
        <v>3811</v>
      </c>
      <c r="J487" s="48">
        <v>0</v>
      </c>
      <c r="K487" s="48">
        <v>0</v>
      </c>
      <c r="L487" s="7" t="s">
        <v>3811</v>
      </c>
      <c r="M487" s="7">
        <v>44916</v>
      </c>
      <c r="N487" s="7">
        <v>44732</v>
      </c>
      <c r="O487" s="7" t="s">
        <v>3811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5615</v>
      </c>
    </row>
    <row r="488" spans="1:20">
      <c r="A488" s="5" t="s">
        <v>3927</v>
      </c>
      <c r="B488" s="32" t="s">
        <v>796</v>
      </c>
      <c r="C488" s="32" t="s">
        <v>5440</v>
      </c>
      <c r="D488" s="5" t="s">
        <v>5349</v>
      </c>
      <c r="E488" s="48">
        <v>75700</v>
      </c>
      <c r="F488" s="32" t="s">
        <v>3926</v>
      </c>
      <c r="G488" s="7">
        <v>44879</v>
      </c>
      <c r="H488" s="32" t="s">
        <v>3537</v>
      </c>
      <c r="I488" s="48" t="s">
        <v>3811</v>
      </c>
      <c r="J488" s="48">
        <v>0</v>
      </c>
      <c r="K488" s="48">
        <v>0</v>
      </c>
      <c r="L488" s="7" t="s">
        <v>3811</v>
      </c>
      <c r="M488" s="7">
        <v>44973</v>
      </c>
      <c r="N488" s="7">
        <v>44796</v>
      </c>
      <c r="O488" s="7" t="s">
        <v>3811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5615</v>
      </c>
    </row>
    <row r="489" spans="1:20">
      <c r="A489" s="5" t="s">
        <v>3927</v>
      </c>
      <c r="B489" s="32" t="s">
        <v>796</v>
      </c>
      <c r="C489" s="32" t="s">
        <v>5440</v>
      </c>
      <c r="D489" s="5" t="s">
        <v>6481</v>
      </c>
      <c r="E489" s="48">
        <v>0</v>
      </c>
      <c r="F489" s="32" t="s">
        <v>3811</v>
      </c>
      <c r="G489" s="7">
        <v>44937</v>
      </c>
      <c r="H489" s="32" t="s">
        <v>3811</v>
      </c>
      <c r="I489" s="48" t="s">
        <v>3811</v>
      </c>
      <c r="J489" s="48">
        <v>0</v>
      </c>
      <c r="K489" s="48">
        <v>0</v>
      </c>
      <c r="L489" s="7" t="s">
        <v>3811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5616</v>
      </c>
    </row>
    <row r="490" spans="1:20">
      <c r="A490" s="5" t="s">
        <v>3927</v>
      </c>
      <c r="B490" s="32" t="s">
        <v>796</v>
      </c>
      <c r="C490" s="32" t="s">
        <v>5440</v>
      </c>
      <c r="D490" s="5" t="s">
        <v>3929</v>
      </c>
      <c r="E490" s="48">
        <v>0</v>
      </c>
      <c r="F490" s="32" t="s">
        <v>3811</v>
      </c>
      <c r="G490" s="7">
        <v>44992</v>
      </c>
      <c r="H490" s="32" t="s">
        <v>3811</v>
      </c>
      <c r="I490" s="48" t="s">
        <v>3811</v>
      </c>
      <c r="J490" s="48">
        <v>0</v>
      </c>
      <c r="K490" s="48">
        <v>0</v>
      </c>
      <c r="L490" s="7" t="s">
        <v>3811</v>
      </c>
      <c r="M490" s="7">
        <v>45085</v>
      </c>
      <c r="N490" s="7" t="s">
        <v>4099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5616</v>
      </c>
    </row>
    <row r="491" spans="1:20">
      <c r="A491" s="5" t="s">
        <v>3927</v>
      </c>
      <c r="B491" s="32" t="s">
        <v>797</v>
      </c>
      <c r="C491" s="32" t="s">
        <v>5440</v>
      </c>
      <c r="D491" s="5" t="s">
        <v>5349</v>
      </c>
      <c r="E491" s="48">
        <v>27500</v>
      </c>
      <c r="F491" s="32" t="s">
        <v>3926</v>
      </c>
      <c r="G491" s="7">
        <v>44879</v>
      </c>
      <c r="H491" s="32" t="s">
        <v>3537</v>
      </c>
      <c r="I491" s="48" t="s">
        <v>3811</v>
      </c>
      <c r="J491" s="48">
        <v>0</v>
      </c>
      <c r="K491" s="48">
        <v>0</v>
      </c>
      <c r="L491" s="7" t="s">
        <v>3811</v>
      </c>
      <c r="M491" s="7">
        <v>44973</v>
      </c>
      <c r="N491" s="7">
        <v>44796</v>
      </c>
      <c r="O491" s="7" t="s">
        <v>3811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5615</v>
      </c>
    </row>
    <row r="492" spans="1:20">
      <c r="A492" s="5" t="s">
        <v>3927</v>
      </c>
      <c r="B492" s="32" t="s">
        <v>797</v>
      </c>
      <c r="C492" s="32" t="s">
        <v>5440</v>
      </c>
      <c r="D492" s="5" t="s">
        <v>6481</v>
      </c>
      <c r="E492" s="48">
        <v>0</v>
      </c>
      <c r="F492" s="32" t="s">
        <v>3811</v>
      </c>
      <c r="G492" s="7">
        <v>44936</v>
      </c>
      <c r="H492" s="32" t="s">
        <v>3811</v>
      </c>
      <c r="I492" s="48" t="s">
        <v>3811</v>
      </c>
      <c r="J492" s="48">
        <v>0</v>
      </c>
      <c r="K492" s="48">
        <v>0</v>
      </c>
      <c r="L492" s="7" t="s">
        <v>3811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5616</v>
      </c>
    </row>
    <row r="493" spans="1:20">
      <c r="A493" s="5" t="s">
        <v>3927</v>
      </c>
      <c r="B493" s="32" t="s">
        <v>828</v>
      </c>
      <c r="C493" s="32" t="s">
        <v>5443</v>
      </c>
      <c r="D493" s="5" t="s">
        <v>3925</v>
      </c>
      <c r="E493" s="48">
        <v>23521</v>
      </c>
      <c r="F493" s="32" t="s">
        <v>3926</v>
      </c>
      <c r="G493" s="7">
        <v>44816</v>
      </c>
      <c r="H493" s="32" t="s">
        <v>3537</v>
      </c>
      <c r="I493" s="48" t="s">
        <v>3811</v>
      </c>
      <c r="J493" s="48">
        <v>0</v>
      </c>
      <c r="K493" s="48">
        <v>0</v>
      </c>
      <c r="L493" s="7" t="s">
        <v>3811</v>
      </c>
      <c r="M493" s="7">
        <v>44937</v>
      </c>
      <c r="N493" s="7">
        <v>44732</v>
      </c>
      <c r="O493" s="7" t="s">
        <v>3811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5615</v>
      </c>
    </row>
    <row r="494" spans="1:20">
      <c r="A494" s="5" t="s">
        <v>3927</v>
      </c>
      <c r="B494" s="32" t="s">
        <v>831</v>
      </c>
      <c r="C494" s="32" t="s">
        <v>5443</v>
      </c>
      <c r="D494" s="5" t="s">
        <v>3925</v>
      </c>
      <c r="E494" s="48">
        <v>8913</v>
      </c>
      <c r="F494" s="32" t="s">
        <v>3926</v>
      </c>
      <c r="G494" s="7">
        <v>44816</v>
      </c>
      <c r="H494" s="32" t="s">
        <v>3537</v>
      </c>
      <c r="I494" s="48" t="s">
        <v>3811</v>
      </c>
      <c r="J494" s="48">
        <v>0</v>
      </c>
      <c r="K494" s="48">
        <v>0</v>
      </c>
      <c r="L494" s="7" t="s">
        <v>3811</v>
      </c>
      <c r="M494" s="7">
        <v>44937</v>
      </c>
      <c r="N494" s="7">
        <v>44732</v>
      </c>
      <c r="O494" s="7" t="s">
        <v>3811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5615</v>
      </c>
    </row>
    <row r="495" spans="1:20">
      <c r="A495" s="5" t="s">
        <v>3927</v>
      </c>
      <c r="B495" s="32" t="s">
        <v>955</v>
      </c>
      <c r="C495" s="32" t="s">
        <v>5964</v>
      </c>
      <c r="D495" s="5" t="s">
        <v>5965</v>
      </c>
      <c r="E495" s="48">
        <v>0</v>
      </c>
      <c r="F495" s="32" t="s">
        <v>3933</v>
      </c>
      <c r="G495" s="7">
        <v>44897</v>
      </c>
      <c r="H495" s="32" t="s">
        <v>3769</v>
      </c>
      <c r="I495" s="48" t="s">
        <v>3811</v>
      </c>
      <c r="J495" s="48">
        <v>0</v>
      </c>
      <c r="K495" s="48">
        <v>2429</v>
      </c>
      <c r="L495" s="7" t="s">
        <v>3811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5615</v>
      </c>
    </row>
    <row r="496" spans="1:20">
      <c r="A496" s="5" t="s">
        <v>3927</v>
      </c>
      <c r="B496" s="32" t="s">
        <v>1006</v>
      </c>
      <c r="C496" s="32" t="s">
        <v>7691</v>
      </c>
      <c r="D496" s="5" t="s">
        <v>7690</v>
      </c>
      <c r="E496" s="48">
        <v>0</v>
      </c>
      <c r="F496" s="32" t="s">
        <v>3811</v>
      </c>
      <c r="G496" s="7">
        <v>44948</v>
      </c>
      <c r="H496" s="32" t="s">
        <v>3811</v>
      </c>
      <c r="I496" s="48" t="s">
        <v>3811</v>
      </c>
      <c r="J496" s="48">
        <v>0</v>
      </c>
      <c r="K496" s="48">
        <v>0</v>
      </c>
      <c r="L496" s="7" t="s">
        <v>3811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5616</v>
      </c>
    </row>
    <row r="497" spans="1:22">
      <c r="A497" s="5" t="s">
        <v>3927</v>
      </c>
      <c r="B497" s="32" t="s">
        <v>1418</v>
      </c>
      <c r="C497" s="32" t="s">
        <v>5968</v>
      </c>
      <c r="D497" s="5" t="s">
        <v>3932</v>
      </c>
      <c r="E497" s="48">
        <v>0</v>
      </c>
      <c r="F497" s="32" t="s">
        <v>3933</v>
      </c>
      <c r="G497" s="7">
        <v>44805</v>
      </c>
      <c r="H497" s="32" t="s">
        <v>3537</v>
      </c>
      <c r="I497" s="48" t="s">
        <v>3811</v>
      </c>
      <c r="J497" s="48">
        <v>0</v>
      </c>
      <c r="K497" s="48">
        <v>1111</v>
      </c>
      <c r="L497" s="7" t="s">
        <v>3811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5615</v>
      </c>
    </row>
    <row r="498" spans="1:22">
      <c r="A498" s="5" t="s">
        <v>3927</v>
      </c>
      <c r="B498" s="32" t="s">
        <v>1421</v>
      </c>
      <c r="C498" s="32" t="s">
        <v>5968</v>
      </c>
      <c r="D498" s="5" t="s">
        <v>3932</v>
      </c>
      <c r="E498" s="48">
        <v>0</v>
      </c>
      <c r="F498" s="32" t="s">
        <v>3933</v>
      </c>
      <c r="G498" s="7">
        <v>44805</v>
      </c>
      <c r="H498" s="32" t="s">
        <v>3537</v>
      </c>
      <c r="I498" s="48" t="s">
        <v>3811</v>
      </c>
      <c r="J498" s="48">
        <v>0</v>
      </c>
      <c r="K498" s="48">
        <v>950</v>
      </c>
      <c r="L498" s="7" t="s">
        <v>3811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5615</v>
      </c>
    </row>
    <row r="499" spans="1:22">
      <c r="A499" s="5" t="s">
        <v>3927</v>
      </c>
      <c r="B499" s="32" t="s">
        <v>1431</v>
      </c>
      <c r="C499" s="32" t="s">
        <v>5969</v>
      </c>
      <c r="D499" s="5" t="s">
        <v>5577</v>
      </c>
      <c r="E499" s="48">
        <v>0</v>
      </c>
      <c r="F499" s="32" t="s">
        <v>3811</v>
      </c>
      <c r="G499" s="7">
        <v>44951</v>
      </c>
      <c r="H499" s="32" t="s">
        <v>3811</v>
      </c>
      <c r="I499" s="48" t="s">
        <v>3811</v>
      </c>
      <c r="J499" s="48">
        <v>0</v>
      </c>
      <c r="K499" s="48">
        <v>0</v>
      </c>
      <c r="L499" s="7" t="s">
        <v>3811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5616</v>
      </c>
    </row>
    <row r="500" spans="1:22">
      <c r="A500" s="5" t="s">
        <v>3927</v>
      </c>
      <c r="B500" s="32" t="s">
        <v>1434</v>
      </c>
      <c r="C500" s="32" t="s">
        <v>5969</v>
      </c>
      <c r="D500" s="5" t="s">
        <v>5577</v>
      </c>
      <c r="E500" s="48">
        <v>0</v>
      </c>
      <c r="F500" s="32" t="s">
        <v>3811</v>
      </c>
      <c r="G500" s="7">
        <v>44951</v>
      </c>
      <c r="H500" s="32" t="s">
        <v>3811</v>
      </c>
      <c r="I500" s="48" t="s">
        <v>3811</v>
      </c>
      <c r="J500" s="48">
        <v>0</v>
      </c>
      <c r="K500" s="48">
        <v>0</v>
      </c>
      <c r="L500" s="7" t="s">
        <v>3811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5616</v>
      </c>
    </row>
    <row r="501" spans="1:22">
      <c r="A501" s="5" t="s">
        <v>3927</v>
      </c>
      <c r="B501" s="32" t="s">
        <v>1532</v>
      </c>
      <c r="C501" s="32" t="s">
        <v>5578</v>
      </c>
      <c r="D501" s="5" t="s">
        <v>5577</v>
      </c>
      <c r="E501" s="48">
        <v>9557</v>
      </c>
      <c r="F501" s="32" t="s">
        <v>3926</v>
      </c>
      <c r="G501" s="7">
        <v>44865</v>
      </c>
      <c r="H501" s="32" t="s">
        <v>3537</v>
      </c>
      <c r="I501" s="48" t="s">
        <v>3811</v>
      </c>
      <c r="J501" s="48">
        <v>0</v>
      </c>
      <c r="K501" s="48">
        <v>0</v>
      </c>
      <c r="L501" s="7" t="s">
        <v>3811</v>
      </c>
      <c r="M501" s="7">
        <v>45052</v>
      </c>
      <c r="N501" s="7">
        <v>44837</v>
      </c>
      <c r="O501" s="7" t="s">
        <v>3811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5615</v>
      </c>
    </row>
    <row r="502" spans="1:22">
      <c r="A502" s="5" t="s">
        <v>3927</v>
      </c>
      <c r="B502" s="32" t="s">
        <v>1534</v>
      </c>
      <c r="C502" s="32" t="s">
        <v>5578</v>
      </c>
      <c r="D502" s="5" t="s">
        <v>5577</v>
      </c>
      <c r="E502" s="48">
        <v>2520</v>
      </c>
      <c r="F502" s="32" t="s">
        <v>3926</v>
      </c>
      <c r="G502" s="7">
        <v>44870</v>
      </c>
      <c r="H502" s="32" t="s">
        <v>3537</v>
      </c>
      <c r="I502" s="48" t="s">
        <v>3811</v>
      </c>
      <c r="J502" s="48">
        <v>0</v>
      </c>
      <c r="K502" s="48">
        <v>0</v>
      </c>
      <c r="L502" s="7" t="s">
        <v>3811</v>
      </c>
      <c r="M502" s="7">
        <v>45057</v>
      </c>
      <c r="N502" s="7">
        <v>44837</v>
      </c>
      <c r="O502" s="7" t="s">
        <v>3811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5615</v>
      </c>
    </row>
    <row r="503" spans="1:22">
      <c r="A503" s="5" t="s">
        <v>3927</v>
      </c>
      <c r="B503" s="32" t="s">
        <v>1565</v>
      </c>
      <c r="C503" s="32" t="s">
        <v>7699</v>
      </c>
      <c r="D503" s="5" t="s">
        <v>7698</v>
      </c>
      <c r="E503" s="48">
        <v>0</v>
      </c>
      <c r="F503" s="32" t="s">
        <v>3811</v>
      </c>
      <c r="G503" s="7">
        <v>44938</v>
      </c>
      <c r="H503" s="32" t="s">
        <v>3811</v>
      </c>
      <c r="I503" s="48" t="s">
        <v>3811</v>
      </c>
      <c r="J503" s="48">
        <v>0</v>
      </c>
      <c r="K503" s="48">
        <v>0</v>
      </c>
      <c r="L503" s="7" t="s">
        <v>3811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5616</v>
      </c>
    </row>
    <row r="504" spans="1:22">
      <c r="A504" s="5" t="s">
        <v>3927</v>
      </c>
      <c r="B504" s="32" t="s">
        <v>1567</v>
      </c>
      <c r="C504" s="32" t="s">
        <v>7699</v>
      </c>
      <c r="D504" s="5" t="s">
        <v>7698</v>
      </c>
      <c r="E504" s="48">
        <v>0</v>
      </c>
      <c r="F504" s="32" t="s">
        <v>3811</v>
      </c>
      <c r="G504" s="7">
        <v>44938</v>
      </c>
      <c r="H504" s="32" t="s">
        <v>3811</v>
      </c>
      <c r="I504" s="48" t="s">
        <v>3811</v>
      </c>
      <c r="J504" s="48">
        <v>0</v>
      </c>
      <c r="K504" s="48">
        <v>0</v>
      </c>
      <c r="L504" s="7" t="s">
        <v>3811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5616</v>
      </c>
    </row>
    <row r="505" spans="1:22">
      <c r="A505" s="5" t="s">
        <v>3927</v>
      </c>
      <c r="B505" s="32" t="s">
        <v>2717</v>
      </c>
      <c r="C505" s="32" t="s">
        <v>6129</v>
      </c>
      <c r="D505" s="5" t="s">
        <v>6128</v>
      </c>
      <c r="E505" s="48">
        <v>0</v>
      </c>
      <c r="F505" s="32" t="s">
        <v>3933</v>
      </c>
      <c r="G505" s="7">
        <v>44907</v>
      </c>
      <c r="H505" s="32" t="s">
        <v>3537</v>
      </c>
      <c r="I505" s="48" t="s">
        <v>3811</v>
      </c>
      <c r="J505" s="48">
        <v>0</v>
      </c>
      <c r="K505" s="48">
        <v>1808</v>
      </c>
      <c r="L505" s="7" t="s">
        <v>3811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5615</v>
      </c>
    </row>
    <row r="506" spans="1:22">
      <c r="A506" s="5" t="s">
        <v>3927</v>
      </c>
      <c r="B506" s="32" t="s">
        <v>2720</v>
      </c>
      <c r="C506" s="32" t="s">
        <v>6129</v>
      </c>
      <c r="D506" s="5" t="s">
        <v>6128</v>
      </c>
      <c r="E506" s="48">
        <v>0</v>
      </c>
      <c r="F506" s="32" t="s">
        <v>3933</v>
      </c>
      <c r="G506" s="7">
        <v>44907</v>
      </c>
      <c r="H506" s="32" t="s">
        <v>3537</v>
      </c>
      <c r="I506" s="48" t="s">
        <v>3811</v>
      </c>
      <c r="J506" s="48">
        <v>0</v>
      </c>
      <c r="K506" s="48">
        <v>582</v>
      </c>
      <c r="L506" s="7" t="s">
        <v>3811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5615</v>
      </c>
    </row>
    <row r="507" spans="1:22">
      <c r="A507" s="5" t="s">
        <v>3938</v>
      </c>
      <c r="B507" s="32" t="s">
        <v>343</v>
      </c>
      <c r="C507" s="32" t="s">
        <v>3964</v>
      </c>
      <c r="D507" s="5" t="s">
        <v>3963</v>
      </c>
      <c r="E507" s="48">
        <v>0</v>
      </c>
      <c r="F507" s="32" t="s">
        <v>3714</v>
      </c>
      <c r="G507" s="7">
        <v>44984</v>
      </c>
      <c r="H507" s="32" t="s">
        <v>3811</v>
      </c>
      <c r="I507" s="48">
        <v>0</v>
      </c>
      <c r="J507" s="48">
        <v>0</v>
      </c>
      <c r="K507" s="48">
        <v>0</v>
      </c>
      <c r="L507" s="7" t="s">
        <v>3811</v>
      </c>
      <c r="M507" s="7" t="s">
        <v>3811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5616</v>
      </c>
      <c r="V507" s="32" t="s">
        <v>3714</v>
      </c>
    </row>
    <row r="508" spans="1:22">
      <c r="A508" s="5" t="s">
        <v>3938</v>
      </c>
      <c r="B508" s="32" t="s">
        <v>352</v>
      </c>
      <c r="C508" s="32" t="s">
        <v>3985</v>
      </c>
      <c r="D508" s="5" t="s">
        <v>3984</v>
      </c>
      <c r="E508" s="48">
        <v>3001</v>
      </c>
      <c r="F508" s="32" t="s">
        <v>3941</v>
      </c>
      <c r="G508" s="7">
        <v>44868</v>
      </c>
      <c r="H508" s="32" t="s">
        <v>3537</v>
      </c>
      <c r="I508" s="48">
        <v>1</v>
      </c>
      <c r="J508" s="48">
        <v>3000</v>
      </c>
      <c r="K508" s="48">
        <v>0</v>
      </c>
      <c r="L508" s="7" t="s">
        <v>3811</v>
      </c>
      <c r="M508" s="7">
        <v>44985</v>
      </c>
      <c r="N508" s="7">
        <v>44761</v>
      </c>
      <c r="O508" s="7" t="s">
        <v>3811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5615</v>
      </c>
      <c r="V508" s="32" t="s">
        <v>3714</v>
      </c>
    </row>
    <row r="509" spans="1:22">
      <c r="A509" s="5" t="s">
        <v>3938</v>
      </c>
      <c r="B509" s="32" t="s">
        <v>356</v>
      </c>
      <c r="C509" s="32" t="s">
        <v>3952</v>
      </c>
      <c r="D509" s="5" t="s">
        <v>3984</v>
      </c>
      <c r="E509" s="48">
        <v>0</v>
      </c>
      <c r="F509" s="32" t="s">
        <v>3714</v>
      </c>
      <c r="G509" s="7">
        <v>44985</v>
      </c>
      <c r="H509" s="32" t="s">
        <v>3811</v>
      </c>
      <c r="I509" s="48">
        <v>0</v>
      </c>
      <c r="J509" s="48">
        <v>0</v>
      </c>
      <c r="K509" s="48">
        <v>0</v>
      </c>
      <c r="L509" s="7" t="s">
        <v>3811</v>
      </c>
      <c r="M509" s="7" t="s">
        <v>3811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5616</v>
      </c>
      <c r="V509" s="32" t="s">
        <v>3714</v>
      </c>
    </row>
    <row r="510" spans="1:22">
      <c r="A510" s="5" t="s">
        <v>3938</v>
      </c>
      <c r="B510" s="32" t="s">
        <v>358</v>
      </c>
      <c r="C510" s="32" t="s">
        <v>3953</v>
      </c>
      <c r="D510" s="5" t="s">
        <v>3984</v>
      </c>
      <c r="E510" s="48">
        <v>0</v>
      </c>
      <c r="F510" s="32" t="s">
        <v>3714</v>
      </c>
      <c r="G510" s="7">
        <v>44985</v>
      </c>
      <c r="H510" s="32" t="s">
        <v>3811</v>
      </c>
      <c r="I510" s="48">
        <v>0</v>
      </c>
      <c r="J510" s="48">
        <v>0</v>
      </c>
      <c r="K510" s="48">
        <v>0</v>
      </c>
      <c r="L510" s="7" t="s">
        <v>3811</v>
      </c>
      <c r="M510" s="7" t="s">
        <v>3811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5616</v>
      </c>
      <c r="V510" s="32" t="s">
        <v>3714</v>
      </c>
    </row>
    <row r="511" spans="1:22">
      <c r="A511" s="5" t="s">
        <v>3938</v>
      </c>
      <c r="B511" s="32" t="s">
        <v>426</v>
      </c>
      <c r="C511" s="32" t="s">
        <v>4007</v>
      </c>
      <c r="D511" s="5" t="s">
        <v>4006</v>
      </c>
      <c r="E511" s="48">
        <v>0</v>
      </c>
      <c r="F511" s="32" t="s">
        <v>3714</v>
      </c>
      <c r="G511" s="7">
        <v>44970</v>
      </c>
      <c r="H511" s="32" t="s">
        <v>3811</v>
      </c>
      <c r="I511" s="48">
        <v>0</v>
      </c>
      <c r="J511" s="48">
        <v>0</v>
      </c>
      <c r="K511" s="48">
        <v>0</v>
      </c>
      <c r="L511" s="7" t="s">
        <v>3811</v>
      </c>
      <c r="M511" s="7" t="s">
        <v>3811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5616</v>
      </c>
      <c r="V511" s="32" t="s">
        <v>3714</v>
      </c>
    </row>
    <row r="512" spans="1:22">
      <c r="A512" s="5" t="s">
        <v>3938</v>
      </c>
      <c r="B512" s="32" t="s">
        <v>454</v>
      </c>
      <c r="C512" s="32" t="s">
        <v>3947</v>
      </c>
      <c r="D512" s="5" t="s">
        <v>3946</v>
      </c>
      <c r="E512" s="48">
        <v>0</v>
      </c>
      <c r="F512" s="32" t="s">
        <v>3714</v>
      </c>
      <c r="G512" s="7">
        <v>44978</v>
      </c>
      <c r="H512" s="32" t="s">
        <v>3811</v>
      </c>
      <c r="I512" s="48">
        <v>0</v>
      </c>
      <c r="J512" s="48">
        <v>0</v>
      </c>
      <c r="K512" s="48">
        <v>0</v>
      </c>
      <c r="L512" s="7" t="s">
        <v>3811</v>
      </c>
      <c r="M512" s="7" t="s">
        <v>3811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5616</v>
      </c>
      <c r="V512" s="32" t="s">
        <v>3714</v>
      </c>
    </row>
    <row r="513" spans="1:22">
      <c r="A513" s="5" t="s">
        <v>3938</v>
      </c>
      <c r="B513" s="32" t="s">
        <v>455</v>
      </c>
      <c r="C513" s="32" t="s">
        <v>3948</v>
      </c>
      <c r="D513" s="5" t="s">
        <v>3946</v>
      </c>
      <c r="E513" s="48">
        <v>0</v>
      </c>
      <c r="F513" s="32" t="s">
        <v>3714</v>
      </c>
      <c r="G513" s="7">
        <v>44978</v>
      </c>
      <c r="H513" s="32" t="s">
        <v>3811</v>
      </c>
      <c r="I513" s="48">
        <v>0</v>
      </c>
      <c r="J513" s="48">
        <v>0</v>
      </c>
      <c r="K513" s="48">
        <v>0</v>
      </c>
      <c r="L513" s="7" t="s">
        <v>3811</v>
      </c>
      <c r="M513" s="7" t="s">
        <v>3811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5616</v>
      </c>
      <c r="V513" s="32" t="s">
        <v>3714</v>
      </c>
    </row>
    <row r="514" spans="1:22">
      <c r="A514" s="5" t="s">
        <v>3938</v>
      </c>
      <c r="B514" s="32" t="s">
        <v>566</v>
      </c>
      <c r="C514" s="32" t="s">
        <v>3965</v>
      </c>
      <c r="D514" s="5" t="s">
        <v>3984</v>
      </c>
      <c r="E514" s="48">
        <v>0</v>
      </c>
      <c r="F514" s="32" t="s">
        <v>3714</v>
      </c>
      <c r="G514" s="7">
        <v>45078</v>
      </c>
      <c r="H514" s="32" t="s">
        <v>3811</v>
      </c>
      <c r="I514" s="48">
        <v>0</v>
      </c>
      <c r="J514" s="48">
        <v>0</v>
      </c>
      <c r="K514" s="48">
        <v>0</v>
      </c>
      <c r="L514" s="7" t="s">
        <v>3811</v>
      </c>
      <c r="M514" s="7" t="s">
        <v>3811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5616</v>
      </c>
      <c r="V514" s="32" t="s">
        <v>3714</v>
      </c>
    </row>
    <row r="515" spans="1:22">
      <c r="A515" s="5" t="s">
        <v>3938</v>
      </c>
      <c r="B515" s="32" t="s">
        <v>568</v>
      </c>
      <c r="C515" s="32" t="s">
        <v>3966</v>
      </c>
      <c r="D515" s="5" t="s">
        <v>3984</v>
      </c>
      <c r="E515" s="48">
        <v>0</v>
      </c>
      <c r="F515" s="32" t="s">
        <v>3714</v>
      </c>
      <c r="G515" s="7">
        <v>45078</v>
      </c>
      <c r="H515" s="32" t="s">
        <v>3811</v>
      </c>
      <c r="I515" s="48">
        <v>0</v>
      </c>
      <c r="J515" s="48">
        <v>0</v>
      </c>
      <c r="K515" s="48">
        <v>0</v>
      </c>
      <c r="L515" s="7" t="s">
        <v>3811</v>
      </c>
      <c r="M515" s="7" t="s">
        <v>3811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5616</v>
      </c>
      <c r="V515" s="32" t="s">
        <v>3714</v>
      </c>
    </row>
    <row r="516" spans="1:22">
      <c r="A516" s="5" t="s">
        <v>3938</v>
      </c>
      <c r="B516" s="32" t="s">
        <v>846</v>
      </c>
      <c r="C516" s="32" t="s">
        <v>7681</v>
      </c>
      <c r="D516" s="5" t="s">
        <v>7680</v>
      </c>
      <c r="E516" s="48">
        <v>0</v>
      </c>
      <c r="F516" s="32" t="s">
        <v>3714</v>
      </c>
      <c r="G516" s="7">
        <v>45092</v>
      </c>
      <c r="H516" s="32" t="s">
        <v>3811</v>
      </c>
      <c r="I516" s="48">
        <v>0</v>
      </c>
      <c r="J516" s="48">
        <v>0</v>
      </c>
      <c r="K516" s="48">
        <v>0</v>
      </c>
      <c r="L516" s="7" t="s">
        <v>3811</v>
      </c>
      <c r="M516" s="7" t="s">
        <v>3811</v>
      </c>
      <c r="N516" s="7">
        <v>44910</v>
      </c>
      <c r="O516" s="7">
        <v>45106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5616</v>
      </c>
      <c r="V516" s="32" t="s">
        <v>3714</v>
      </c>
    </row>
    <row r="517" spans="1:22">
      <c r="A517" s="5" t="s">
        <v>3938</v>
      </c>
      <c r="B517" s="32" t="s">
        <v>7665</v>
      </c>
      <c r="C517" s="32" t="s">
        <v>7683</v>
      </c>
      <c r="D517" s="5" t="s">
        <v>7680</v>
      </c>
      <c r="E517" s="48">
        <v>0</v>
      </c>
      <c r="F517" s="32" t="s">
        <v>3714</v>
      </c>
      <c r="G517" s="7">
        <v>45092</v>
      </c>
      <c r="H517" s="32" t="s">
        <v>3811</v>
      </c>
      <c r="I517" s="48">
        <v>0</v>
      </c>
      <c r="J517" s="48">
        <v>0</v>
      </c>
      <c r="K517" s="48">
        <v>0</v>
      </c>
      <c r="L517" s="7" t="s">
        <v>3811</v>
      </c>
      <c r="M517" s="7" t="s">
        <v>3811</v>
      </c>
      <c r="N517" s="7">
        <v>44910</v>
      </c>
      <c r="O517" s="7">
        <v>45106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5616</v>
      </c>
      <c r="V517" s="32" t="s">
        <v>3714</v>
      </c>
    </row>
    <row r="518" spans="1:22">
      <c r="A518" s="5" t="s">
        <v>3938</v>
      </c>
      <c r="B518" s="32" t="s">
        <v>3942</v>
      </c>
      <c r="C518" s="32" t="s">
        <v>3943</v>
      </c>
      <c r="D518" s="5" t="s">
        <v>3940</v>
      </c>
      <c r="E518" s="48">
        <v>0</v>
      </c>
      <c r="F518" s="32" t="s">
        <v>3714</v>
      </c>
      <c r="G518" s="7">
        <v>45022</v>
      </c>
      <c r="H518" s="32" t="s">
        <v>3811</v>
      </c>
      <c r="I518" s="48">
        <v>0</v>
      </c>
      <c r="J518" s="48">
        <v>0</v>
      </c>
      <c r="K518" s="48">
        <v>0</v>
      </c>
      <c r="L518" s="7" t="s">
        <v>3811</v>
      </c>
      <c r="M518" s="7" t="s">
        <v>3811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5616</v>
      </c>
      <c r="V518" s="32" t="s">
        <v>3714</v>
      </c>
    </row>
    <row r="519" spans="1:22">
      <c r="A519" s="5" t="s">
        <v>3938</v>
      </c>
      <c r="B519" s="32" t="s">
        <v>872</v>
      </c>
      <c r="C519" s="32" t="s">
        <v>3976</v>
      </c>
      <c r="D519" s="5" t="s">
        <v>3978</v>
      </c>
      <c r="E519" s="48">
        <v>0</v>
      </c>
      <c r="F519" s="32" t="s">
        <v>3714</v>
      </c>
      <c r="G519" s="7">
        <v>44978</v>
      </c>
      <c r="H519" s="32" t="s">
        <v>3811</v>
      </c>
      <c r="I519" s="48">
        <v>0</v>
      </c>
      <c r="J519" s="48">
        <v>0</v>
      </c>
      <c r="K519" s="48">
        <v>0</v>
      </c>
      <c r="L519" s="7" t="s">
        <v>3811</v>
      </c>
      <c r="M519" s="7" t="s">
        <v>3811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5616</v>
      </c>
      <c r="V519" s="32" t="s">
        <v>3714</v>
      </c>
    </row>
    <row r="520" spans="1:22">
      <c r="A520" s="5" t="s">
        <v>3938</v>
      </c>
      <c r="B520" s="32" t="s">
        <v>875</v>
      </c>
      <c r="C520" s="32" t="s">
        <v>3977</v>
      </c>
      <c r="D520" s="5" t="s">
        <v>3978</v>
      </c>
      <c r="E520" s="48">
        <v>0</v>
      </c>
      <c r="F520" s="32" t="s">
        <v>3714</v>
      </c>
      <c r="G520" s="7">
        <v>44977</v>
      </c>
      <c r="H520" s="32" t="s">
        <v>3811</v>
      </c>
      <c r="I520" s="48">
        <v>0</v>
      </c>
      <c r="J520" s="48">
        <v>0</v>
      </c>
      <c r="K520" s="48">
        <v>0</v>
      </c>
      <c r="L520" s="7" t="s">
        <v>3811</v>
      </c>
      <c r="M520" s="7" t="s">
        <v>3811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5616</v>
      </c>
      <c r="V520" s="32" t="s">
        <v>3714</v>
      </c>
    </row>
    <row r="521" spans="1:22">
      <c r="A521" s="5" t="s">
        <v>3938</v>
      </c>
      <c r="B521" s="32" t="s">
        <v>4015</v>
      </c>
      <c r="C521" s="32" t="s">
        <v>4017</v>
      </c>
      <c r="D521" s="5" t="s">
        <v>4016</v>
      </c>
      <c r="E521" s="48">
        <v>2733</v>
      </c>
      <c r="F521" s="32" t="s">
        <v>3941</v>
      </c>
      <c r="G521" s="7">
        <v>44867</v>
      </c>
      <c r="H521" s="32" t="s">
        <v>3537</v>
      </c>
      <c r="I521" s="48">
        <v>0</v>
      </c>
      <c r="J521" s="48">
        <v>2733</v>
      </c>
      <c r="K521" s="48">
        <v>0</v>
      </c>
      <c r="L521" s="7" t="s">
        <v>3811</v>
      </c>
      <c r="M521" s="7">
        <v>45048</v>
      </c>
      <c r="N521" s="7">
        <v>44802</v>
      </c>
      <c r="O521" s="7" t="s">
        <v>3811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5615</v>
      </c>
      <c r="V521" s="32" t="s">
        <v>3714</v>
      </c>
    </row>
    <row r="522" spans="1:22">
      <c r="A522" s="5" t="s">
        <v>3938</v>
      </c>
      <c r="B522" s="32" t="s">
        <v>1191</v>
      </c>
      <c r="C522" s="32" t="s">
        <v>3970</v>
      </c>
      <c r="D522" s="5" t="s">
        <v>3969</v>
      </c>
      <c r="E522" s="48">
        <v>2509</v>
      </c>
      <c r="F522" s="32" t="s">
        <v>3941</v>
      </c>
      <c r="G522" s="7">
        <v>44861</v>
      </c>
      <c r="H522" s="32" t="s">
        <v>3537</v>
      </c>
      <c r="I522" s="48">
        <v>30</v>
      </c>
      <c r="J522" s="48">
        <v>2479</v>
      </c>
      <c r="K522" s="48">
        <v>0</v>
      </c>
      <c r="L522" s="7" t="s">
        <v>3811</v>
      </c>
      <c r="M522" s="7">
        <v>44959</v>
      </c>
      <c r="N522" s="7">
        <v>44649</v>
      </c>
      <c r="O522" s="7" t="s">
        <v>3811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5615</v>
      </c>
      <c r="V522" s="32" t="s">
        <v>3714</v>
      </c>
    </row>
    <row r="523" spans="1:22">
      <c r="A523" s="5" t="s">
        <v>3938</v>
      </c>
      <c r="B523" s="32" t="s">
        <v>1216</v>
      </c>
      <c r="C523" s="32" t="s">
        <v>3979</v>
      </c>
      <c r="D523" s="5" t="s">
        <v>3978</v>
      </c>
      <c r="E523" s="48">
        <v>0</v>
      </c>
      <c r="F523" s="32" t="s">
        <v>3714</v>
      </c>
      <c r="G523" s="7">
        <v>45022</v>
      </c>
      <c r="H523" s="32" t="s">
        <v>3811</v>
      </c>
      <c r="I523" s="48">
        <v>0</v>
      </c>
      <c r="J523" s="48">
        <v>0</v>
      </c>
      <c r="K523" s="48">
        <v>0</v>
      </c>
      <c r="L523" s="7" t="s">
        <v>3811</v>
      </c>
      <c r="M523" s="7" t="s">
        <v>3811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5616</v>
      </c>
      <c r="V523" s="32" t="s">
        <v>3714</v>
      </c>
    </row>
    <row r="524" spans="1:22">
      <c r="A524" s="5" t="s">
        <v>3938</v>
      </c>
      <c r="B524" s="32" t="s">
        <v>1218</v>
      </c>
      <c r="C524" s="32" t="s">
        <v>3980</v>
      </c>
      <c r="D524" s="5" t="s">
        <v>3978</v>
      </c>
      <c r="E524" s="48">
        <v>0</v>
      </c>
      <c r="F524" s="32" t="s">
        <v>3714</v>
      </c>
      <c r="G524" s="7">
        <v>45022</v>
      </c>
      <c r="H524" s="32" t="s">
        <v>3811</v>
      </c>
      <c r="I524" s="48">
        <v>0</v>
      </c>
      <c r="J524" s="48">
        <v>0</v>
      </c>
      <c r="K524" s="48">
        <v>0</v>
      </c>
      <c r="L524" s="7" t="s">
        <v>3811</v>
      </c>
      <c r="M524" s="7" t="s">
        <v>3811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5616</v>
      </c>
      <c r="V524" s="32" t="s">
        <v>3714</v>
      </c>
    </row>
    <row r="525" spans="1:22">
      <c r="A525" s="5" t="s">
        <v>3938</v>
      </c>
      <c r="B525" s="32" t="s">
        <v>1250</v>
      </c>
      <c r="C525" s="32" t="s">
        <v>3987</v>
      </c>
      <c r="D525" s="5" t="s">
        <v>3986</v>
      </c>
      <c r="E525" s="48">
        <v>0</v>
      </c>
      <c r="F525" s="32" t="s">
        <v>3714</v>
      </c>
      <c r="G525" s="7">
        <v>44980</v>
      </c>
      <c r="H525" s="32" t="s">
        <v>3811</v>
      </c>
      <c r="I525" s="48">
        <v>0</v>
      </c>
      <c r="J525" s="48">
        <v>0</v>
      </c>
      <c r="K525" s="48">
        <v>0</v>
      </c>
      <c r="L525" s="7" t="s">
        <v>3811</v>
      </c>
      <c r="M525" s="7" t="s">
        <v>3811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5616</v>
      </c>
      <c r="V525" s="32" t="s">
        <v>3714</v>
      </c>
    </row>
    <row r="526" spans="1:22">
      <c r="A526" s="5" t="s">
        <v>3938</v>
      </c>
      <c r="B526" s="32" t="s">
        <v>1654</v>
      </c>
      <c r="C526" s="32" t="s">
        <v>3949</v>
      </c>
      <c r="D526" s="5" t="s">
        <v>3946</v>
      </c>
      <c r="E526" s="48">
        <v>0</v>
      </c>
      <c r="F526" s="32" t="s">
        <v>3714</v>
      </c>
      <c r="G526" s="7">
        <v>44979</v>
      </c>
      <c r="H526" s="32" t="s">
        <v>3811</v>
      </c>
      <c r="I526" s="48">
        <v>0</v>
      </c>
      <c r="J526" s="48">
        <v>0</v>
      </c>
      <c r="K526" s="48">
        <v>0</v>
      </c>
      <c r="L526" s="7" t="s">
        <v>3811</v>
      </c>
      <c r="M526" s="7" t="s">
        <v>3811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5616</v>
      </c>
      <c r="V526" s="32" t="s">
        <v>3714</v>
      </c>
    </row>
    <row r="527" spans="1:22">
      <c r="A527" s="5" t="s">
        <v>3938</v>
      </c>
      <c r="B527" s="32" t="s">
        <v>3950</v>
      </c>
      <c r="C527" s="32" t="s">
        <v>3951</v>
      </c>
      <c r="D527" s="5" t="s">
        <v>3946</v>
      </c>
      <c r="E527" s="48">
        <v>0</v>
      </c>
      <c r="F527" s="32" t="s">
        <v>3714</v>
      </c>
      <c r="G527" s="7">
        <v>44979</v>
      </c>
      <c r="H527" s="32" t="s">
        <v>3811</v>
      </c>
      <c r="I527" s="48">
        <v>0</v>
      </c>
      <c r="J527" s="48">
        <v>0</v>
      </c>
      <c r="K527" s="48">
        <v>0</v>
      </c>
      <c r="L527" s="7" t="s">
        <v>3811</v>
      </c>
      <c r="M527" s="7" t="s">
        <v>3811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5616</v>
      </c>
      <c r="V527" s="32" t="s">
        <v>3714</v>
      </c>
    </row>
    <row r="528" spans="1:22">
      <c r="A528" s="5" t="s">
        <v>3938</v>
      </c>
      <c r="B528" s="32" t="s">
        <v>1755</v>
      </c>
      <c r="C528" s="32" t="s">
        <v>3937</v>
      </c>
      <c r="D528" s="5" t="s">
        <v>3936</v>
      </c>
      <c r="E528" s="48">
        <v>0</v>
      </c>
      <c r="F528" s="32" t="s">
        <v>3714</v>
      </c>
      <c r="G528" s="7">
        <v>44936</v>
      </c>
      <c r="H528" s="32" t="s">
        <v>3811</v>
      </c>
      <c r="I528" s="48">
        <v>0</v>
      </c>
      <c r="J528" s="48">
        <v>0</v>
      </c>
      <c r="K528" s="48">
        <v>0</v>
      </c>
      <c r="L528" s="7" t="s">
        <v>3811</v>
      </c>
      <c r="M528" s="7" t="s">
        <v>3811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5616</v>
      </c>
      <c r="V528" s="32" t="s">
        <v>3714</v>
      </c>
    </row>
    <row r="529" spans="1:22">
      <c r="A529" s="5" t="s">
        <v>3938</v>
      </c>
      <c r="B529" s="32" t="s">
        <v>1755</v>
      </c>
      <c r="C529" s="32" t="s">
        <v>3937</v>
      </c>
      <c r="D529" s="5" t="s">
        <v>3986</v>
      </c>
      <c r="E529" s="48">
        <v>0</v>
      </c>
      <c r="F529" s="32" t="s">
        <v>3714</v>
      </c>
      <c r="G529" s="7">
        <v>44991</v>
      </c>
      <c r="H529" s="32" t="s">
        <v>3811</v>
      </c>
      <c r="I529" s="48">
        <v>0</v>
      </c>
      <c r="J529" s="48">
        <v>0</v>
      </c>
      <c r="K529" s="48">
        <v>0</v>
      </c>
      <c r="L529" s="7" t="s">
        <v>3811</v>
      </c>
      <c r="M529" s="7" t="s">
        <v>3811</v>
      </c>
      <c r="N529" s="7">
        <v>44761</v>
      </c>
      <c r="O529" s="7">
        <v>45005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5616</v>
      </c>
      <c r="V529" s="32" t="s">
        <v>3714</v>
      </c>
    </row>
    <row r="530" spans="1:22">
      <c r="A530" s="5" t="s">
        <v>3938</v>
      </c>
      <c r="B530" s="32" t="s">
        <v>1756</v>
      </c>
      <c r="C530" s="32" t="s">
        <v>3939</v>
      </c>
      <c r="D530" s="5" t="s">
        <v>3986</v>
      </c>
      <c r="E530" s="48">
        <v>0</v>
      </c>
      <c r="F530" s="32" t="s">
        <v>3714</v>
      </c>
      <c r="G530" s="7">
        <v>44991</v>
      </c>
      <c r="H530" s="32" t="s">
        <v>3811</v>
      </c>
      <c r="I530" s="48">
        <v>0</v>
      </c>
      <c r="J530" s="48">
        <v>0</v>
      </c>
      <c r="K530" s="48">
        <v>0</v>
      </c>
      <c r="L530" s="7" t="s">
        <v>3811</v>
      </c>
      <c r="M530" s="7" t="s">
        <v>3811</v>
      </c>
      <c r="N530" s="7">
        <v>44761</v>
      </c>
      <c r="O530" s="7">
        <v>45005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5616</v>
      </c>
      <c r="V530" s="32" t="s">
        <v>3714</v>
      </c>
    </row>
    <row r="531" spans="1:22">
      <c r="A531" s="5" t="s">
        <v>3938</v>
      </c>
      <c r="B531" s="32" t="s">
        <v>1763</v>
      </c>
      <c r="C531" s="32" t="s">
        <v>3944</v>
      </c>
      <c r="D531" s="5" t="s">
        <v>3986</v>
      </c>
      <c r="E531" s="48">
        <v>0</v>
      </c>
      <c r="F531" s="32" t="s">
        <v>3714</v>
      </c>
      <c r="G531" s="7">
        <v>44991</v>
      </c>
      <c r="H531" s="32" t="s">
        <v>3811</v>
      </c>
      <c r="I531" s="48">
        <v>0</v>
      </c>
      <c r="J531" s="48">
        <v>0</v>
      </c>
      <c r="K531" s="48">
        <v>0</v>
      </c>
      <c r="L531" s="7" t="s">
        <v>3811</v>
      </c>
      <c r="M531" s="7" t="s">
        <v>3811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5616</v>
      </c>
      <c r="V531" s="32" t="s">
        <v>3714</v>
      </c>
    </row>
    <row r="532" spans="1:22">
      <c r="A532" s="5" t="s">
        <v>3938</v>
      </c>
      <c r="B532" s="32" t="s">
        <v>1765</v>
      </c>
      <c r="C532" s="32" t="s">
        <v>3945</v>
      </c>
      <c r="D532" s="5" t="s">
        <v>3986</v>
      </c>
      <c r="E532" s="48">
        <v>0</v>
      </c>
      <c r="F532" s="32" t="s">
        <v>3714</v>
      </c>
      <c r="G532" s="7">
        <v>44991</v>
      </c>
      <c r="H532" s="32" t="s">
        <v>3811</v>
      </c>
      <c r="I532" s="48">
        <v>0</v>
      </c>
      <c r="J532" s="48">
        <v>0</v>
      </c>
      <c r="K532" s="48">
        <v>0</v>
      </c>
      <c r="L532" s="7" t="s">
        <v>3811</v>
      </c>
      <c r="M532" s="7" t="s">
        <v>3811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5616</v>
      </c>
      <c r="V532" s="32" t="s">
        <v>3714</v>
      </c>
    </row>
    <row r="533" spans="1:22">
      <c r="A533" s="5" t="s">
        <v>3938</v>
      </c>
      <c r="B533" s="32" t="s">
        <v>1897</v>
      </c>
      <c r="C533" s="32" t="s">
        <v>3971</v>
      </c>
      <c r="D533" s="5" t="s">
        <v>3969</v>
      </c>
      <c r="E533" s="48">
        <v>2320</v>
      </c>
      <c r="F533" s="32" t="s">
        <v>3941</v>
      </c>
      <c r="G533" s="7">
        <v>44854</v>
      </c>
      <c r="H533" s="32" t="s">
        <v>3537</v>
      </c>
      <c r="I533" s="48">
        <v>0</v>
      </c>
      <c r="J533" s="48">
        <v>2320</v>
      </c>
      <c r="K533" s="48">
        <v>0</v>
      </c>
      <c r="L533" s="7" t="s">
        <v>3811</v>
      </c>
      <c r="M533" s="7">
        <v>44952</v>
      </c>
      <c r="N533" s="7">
        <v>44649</v>
      </c>
      <c r="O533" s="7" t="s">
        <v>3811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5615</v>
      </c>
      <c r="V533" s="32" t="s">
        <v>3714</v>
      </c>
    </row>
    <row r="534" spans="1:22">
      <c r="A534" s="5" t="s">
        <v>3938</v>
      </c>
      <c r="B534" s="32" t="s">
        <v>1913</v>
      </c>
      <c r="C534" s="32" t="s">
        <v>3958</v>
      </c>
      <c r="D534" s="5" t="s">
        <v>5975</v>
      </c>
      <c r="E534" s="48">
        <v>0</v>
      </c>
      <c r="F534" s="32" t="s">
        <v>3714</v>
      </c>
      <c r="G534" s="7">
        <v>45056</v>
      </c>
      <c r="H534" s="32" t="s">
        <v>3811</v>
      </c>
      <c r="I534" s="48">
        <v>0</v>
      </c>
      <c r="J534" s="48">
        <v>0</v>
      </c>
      <c r="K534" s="48">
        <v>0</v>
      </c>
      <c r="L534" s="7" t="s">
        <v>3811</v>
      </c>
      <c r="M534" s="7" t="s">
        <v>3811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5616</v>
      </c>
      <c r="V534" s="32" t="s">
        <v>3714</v>
      </c>
    </row>
    <row r="535" spans="1:22">
      <c r="A535" s="5" t="s">
        <v>3938</v>
      </c>
      <c r="B535" s="32" t="s">
        <v>1916</v>
      </c>
      <c r="C535" s="32" t="s">
        <v>5977</v>
      </c>
      <c r="D535" s="5" t="s">
        <v>5975</v>
      </c>
      <c r="E535" s="48">
        <v>0</v>
      </c>
      <c r="F535" s="32" t="s">
        <v>3714</v>
      </c>
      <c r="G535" s="7">
        <v>45056</v>
      </c>
      <c r="H535" s="32" t="s">
        <v>3811</v>
      </c>
      <c r="I535" s="48">
        <v>0</v>
      </c>
      <c r="J535" s="48">
        <v>0</v>
      </c>
      <c r="K535" s="48">
        <v>0</v>
      </c>
      <c r="L535" s="7" t="s">
        <v>3811</v>
      </c>
      <c r="M535" s="7" t="s">
        <v>3811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5616</v>
      </c>
      <c r="V535" s="32" t="s">
        <v>3714</v>
      </c>
    </row>
    <row r="536" spans="1:22">
      <c r="A536" s="5" t="s">
        <v>3938</v>
      </c>
      <c r="B536" s="32" t="s">
        <v>1917</v>
      </c>
      <c r="C536" s="32" t="s">
        <v>3974</v>
      </c>
      <c r="D536" s="5" t="s">
        <v>5445</v>
      </c>
      <c r="E536" s="48">
        <v>0</v>
      </c>
      <c r="F536" s="32" t="s">
        <v>3714</v>
      </c>
      <c r="G536" s="7">
        <v>45049</v>
      </c>
      <c r="H536" s="32" t="s">
        <v>3811</v>
      </c>
      <c r="I536" s="48">
        <v>0</v>
      </c>
      <c r="J536" s="48">
        <v>0</v>
      </c>
      <c r="K536" s="48">
        <v>0</v>
      </c>
      <c r="L536" s="7" t="s">
        <v>3811</v>
      </c>
      <c r="M536" s="7" t="s">
        <v>3811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5616</v>
      </c>
      <c r="V536" s="32" t="s">
        <v>3714</v>
      </c>
    </row>
    <row r="537" spans="1:22">
      <c r="A537" s="5" t="s">
        <v>3938</v>
      </c>
      <c r="B537" s="32" t="s">
        <v>1919</v>
      </c>
      <c r="C537" s="32" t="s">
        <v>3975</v>
      </c>
      <c r="D537" s="5" t="s">
        <v>5445</v>
      </c>
      <c r="E537" s="48">
        <v>0</v>
      </c>
      <c r="F537" s="32" t="s">
        <v>3714</v>
      </c>
      <c r="G537" s="7">
        <v>45049</v>
      </c>
      <c r="H537" s="32" t="s">
        <v>3811</v>
      </c>
      <c r="I537" s="48">
        <v>0</v>
      </c>
      <c r="J537" s="48">
        <v>0</v>
      </c>
      <c r="K537" s="48">
        <v>0</v>
      </c>
      <c r="L537" s="7" t="s">
        <v>3811</v>
      </c>
      <c r="M537" s="7" t="s">
        <v>3811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5616</v>
      </c>
      <c r="V537" s="32" t="s">
        <v>3714</v>
      </c>
    </row>
    <row r="538" spans="1:22">
      <c r="A538" s="5" t="s">
        <v>3938</v>
      </c>
      <c r="B538" s="32" t="s">
        <v>1933</v>
      </c>
      <c r="C538" s="32" t="s">
        <v>5351</v>
      </c>
      <c r="D538" s="5" t="s">
        <v>5350</v>
      </c>
      <c r="E538" s="48">
        <v>0</v>
      </c>
      <c r="F538" s="32" t="s">
        <v>3714</v>
      </c>
      <c r="G538" s="7">
        <v>45042</v>
      </c>
      <c r="H538" s="32" t="s">
        <v>3811</v>
      </c>
      <c r="I538" s="48">
        <v>0</v>
      </c>
      <c r="J538" s="48">
        <v>0</v>
      </c>
      <c r="K538" s="48">
        <v>0</v>
      </c>
      <c r="L538" s="7" t="s">
        <v>3811</v>
      </c>
      <c r="M538" s="7" t="s">
        <v>3811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5616</v>
      </c>
      <c r="V538" s="32" t="s">
        <v>3714</v>
      </c>
    </row>
    <row r="539" spans="1:22">
      <c r="A539" s="5" t="s">
        <v>3938</v>
      </c>
      <c r="B539" s="32" t="s">
        <v>1935</v>
      </c>
      <c r="C539" s="32" t="s">
        <v>6536</v>
      </c>
      <c r="D539" s="5" t="s">
        <v>5350</v>
      </c>
      <c r="E539" s="48">
        <v>0</v>
      </c>
      <c r="F539" s="32" t="s">
        <v>3714</v>
      </c>
      <c r="G539" s="7">
        <v>45042</v>
      </c>
      <c r="H539" s="32" t="s">
        <v>3811</v>
      </c>
      <c r="I539" s="48">
        <v>0</v>
      </c>
      <c r="J539" s="48">
        <v>0</v>
      </c>
      <c r="K539" s="48">
        <v>0</v>
      </c>
      <c r="L539" s="7" t="s">
        <v>3811</v>
      </c>
      <c r="M539" s="7" t="s">
        <v>3811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5616</v>
      </c>
      <c r="V539" s="32" t="s">
        <v>3714</v>
      </c>
    </row>
    <row r="540" spans="1:22">
      <c r="A540" s="5" t="s">
        <v>3938</v>
      </c>
      <c r="B540" s="32" t="s">
        <v>1958</v>
      </c>
      <c r="C540" s="32" t="s">
        <v>4002</v>
      </c>
      <c r="D540" s="5" t="s">
        <v>4001</v>
      </c>
      <c r="E540" s="48">
        <v>0</v>
      </c>
      <c r="F540" s="32" t="s">
        <v>3714</v>
      </c>
      <c r="G540" s="7">
        <v>44972</v>
      </c>
      <c r="H540" s="32" t="s">
        <v>3811</v>
      </c>
      <c r="I540" s="48">
        <v>0</v>
      </c>
      <c r="J540" s="48">
        <v>0</v>
      </c>
      <c r="K540" s="48">
        <v>0</v>
      </c>
      <c r="L540" s="7" t="s">
        <v>3811</v>
      </c>
      <c r="M540" s="7" t="s">
        <v>3811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5616</v>
      </c>
      <c r="V540" s="32" t="s">
        <v>3714</v>
      </c>
    </row>
    <row r="541" spans="1:22">
      <c r="A541" s="5" t="s">
        <v>3938</v>
      </c>
      <c r="B541" s="32" t="s">
        <v>4003</v>
      </c>
      <c r="C541" s="32" t="s">
        <v>4004</v>
      </c>
      <c r="D541" s="5" t="s">
        <v>4001</v>
      </c>
      <c r="E541" s="48">
        <v>0</v>
      </c>
      <c r="F541" s="32" t="s">
        <v>3714</v>
      </c>
      <c r="G541" s="7">
        <v>44972</v>
      </c>
      <c r="H541" s="32" t="s">
        <v>3811</v>
      </c>
      <c r="I541" s="48">
        <v>0</v>
      </c>
      <c r="J541" s="48">
        <v>0</v>
      </c>
      <c r="K541" s="48">
        <v>0</v>
      </c>
      <c r="L541" s="7" t="s">
        <v>3811</v>
      </c>
      <c r="M541" s="7" t="s">
        <v>3811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5616</v>
      </c>
      <c r="V541" s="32" t="s">
        <v>3714</v>
      </c>
    </row>
    <row r="542" spans="1:22">
      <c r="A542" s="5" t="s">
        <v>3938</v>
      </c>
      <c r="B542" s="32" t="s">
        <v>2007</v>
      </c>
      <c r="C542" s="32" t="s">
        <v>3961</v>
      </c>
      <c r="D542" s="5" t="s">
        <v>3978</v>
      </c>
      <c r="E542" s="48">
        <v>10637</v>
      </c>
      <c r="F542" s="32" t="s">
        <v>5588</v>
      </c>
      <c r="G542" s="7">
        <v>44895</v>
      </c>
      <c r="H542" s="32" t="s">
        <v>3537</v>
      </c>
      <c r="I542" s="48">
        <v>637</v>
      </c>
      <c r="J542" s="48">
        <v>10000</v>
      </c>
      <c r="K542" s="48">
        <v>0</v>
      </c>
      <c r="L542" s="7" t="s">
        <v>3811</v>
      </c>
      <c r="M542" s="7">
        <v>44992</v>
      </c>
      <c r="N542" s="7">
        <v>44739</v>
      </c>
      <c r="O542" s="7" t="s">
        <v>3811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5615</v>
      </c>
      <c r="V542" s="32" t="s">
        <v>3714</v>
      </c>
    </row>
    <row r="543" spans="1:22">
      <c r="A543" s="5" t="s">
        <v>3938</v>
      </c>
      <c r="B543" s="32" t="s">
        <v>2007</v>
      </c>
      <c r="C543" s="32" t="s">
        <v>3961</v>
      </c>
      <c r="D543" s="5" t="s">
        <v>4005</v>
      </c>
      <c r="E543" s="48">
        <v>0</v>
      </c>
      <c r="F543" s="32" t="s">
        <v>3714</v>
      </c>
      <c r="G543" s="7">
        <v>44938</v>
      </c>
      <c r="H543" s="32" t="s">
        <v>3811</v>
      </c>
      <c r="I543" s="48">
        <v>0</v>
      </c>
      <c r="J543" s="48">
        <v>0</v>
      </c>
      <c r="K543" s="48">
        <v>0</v>
      </c>
      <c r="L543" s="7" t="s">
        <v>3811</v>
      </c>
      <c r="M543" s="7" t="s">
        <v>3811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5616</v>
      </c>
      <c r="V543" s="32" t="s">
        <v>3714</v>
      </c>
    </row>
    <row r="544" spans="1:22">
      <c r="A544" s="5" t="s">
        <v>3938</v>
      </c>
      <c r="B544" s="32" t="s">
        <v>2010</v>
      </c>
      <c r="C544" s="32" t="s">
        <v>3962</v>
      </c>
      <c r="D544" s="5" t="s">
        <v>3978</v>
      </c>
      <c r="E544" s="48">
        <v>34219</v>
      </c>
      <c r="F544" s="32" t="s">
        <v>5588</v>
      </c>
      <c r="G544" s="7">
        <v>44893</v>
      </c>
      <c r="H544" s="32" t="s">
        <v>3537</v>
      </c>
      <c r="I544" s="48">
        <v>4705</v>
      </c>
      <c r="J544" s="48">
        <v>29514</v>
      </c>
      <c r="K544" s="48">
        <v>15486</v>
      </c>
      <c r="L544" s="7" t="s">
        <v>3811</v>
      </c>
      <c r="M544" s="7">
        <v>44992</v>
      </c>
      <c r="N544" s="7">
        <v>44739</v>
      </c>
      <c r="O544" s="7" t="s">
        <v>3811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5615</v>
      </c>
      <c r="V544" s="32" t="s">
        <v>3714</v>
      </c>
    </row>
    <row r="545" spans="1:22">
      <c r="A545" s="5" t="s">
        <v>3938</v>
      </c>
      <c r="B545" s="32" t="s">
        <v>2010</v>
      </c>
      <c r="C545" s="32" t="s">
        <v>3962</v>
      </c>
      <c r="D545" s="5" t="s">
        <v>4005</v>
      </c>
      <c r="E545" s="48">
        <v>0</v>
      </c>
      <c r="F545" s="32" t="s">
        <v>3714</v>
      </c>
      <c r="G545" s="7">
        <v>44936</v>
      </c>
      <c r="H545" s="32" t="s">
        <v>3811</v>
      </c>
      <c r="I545" s="48">
        <v>0</v>
      </c>
      <c r="J545" s="48">
        <v>0</v>
      </c>
      <c r="K545" s="48">
        <v>0</v>
      </c>
      <c r="L545" s="7" t="s">
        <v>3811</v>
      </c>
      <c r="M545" s="7" t="s">
        <v>3811</v>
      </c>
      <c r="N545" s="7">
        <v>44789</v>
      </c>
      <c r="O545" s="7">
        <v>44950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5616</v>
      </c>
      <c r="V545" s="32" t="s">
        <v>3714</v>
      </c>
    </row>
    <row r="546" spans="1:22">
      <c r="A546" s="5" t="s">
        <v>3938</v>
      </c>
      <c r="B546" s="32" t="s">
        <v>2014</v>
      </c>
      <c r="C546" s="32" t="s">
        <v>3988</v>
      </c>
      <c r="D546" s="5" t="s">
        <v>3986</v>
      </c>
      <c r="E546" s="48">
        <v>0</v>
      </c>
      <c r="F546" s="32" t="s">
        <v>3714</v>
      </c>
      <c r="G546" s="7">
        <v>44986</v>
      </c>
      <c r="H546" s="32" t="s">
        <v>3811</v>
      </c>
      <c r="I546" s="48">
        <v>0</v>
      </c>
      <c r="J546" s="48">
        <v>0</v>
      </c>
      <c r="K546" s="48">
        <v>0</v>
      </c>
      <c r="L546" s="7" t="s">
        <v>3811</v>
      </c>
      <c r="M546" s="7" t="s">
        <v>3811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5616</v>
      </c>
      <c r="V546" s="32" t="s">
        <v>3714</v>
      </c>
    </row>
    <row r="547" spans="1:22">
      <c r="A547" s="5" t="s">
        <v>3938</v>
      </c>
      <c r="B547" s="32" t="s">
        <v>2199</v>
      </c>
      <c r="C547" s="32" t="s">
        <v>3991</v>
      </c>
      <c r="D547" s="5" t="s">
        <v>3990</v>
      </c>
      <c r="E547" s="48">
        <v>0</v>
      </c>
      <c r="F547" s="32" t="s">
        <v>3714</v>
      </c>
      <c r="G547" s="7">
        <v>44929</v>
      </c>
      <c r="H547" s="32" t="s">
        <v>3811</v>
      </c>
      <c r="I547" s="48">
        <v>0</v>
      </c>
      <c r="J547" s="48">
        <v>0</v>
      </c>
      <c r="K547" s="48">
        <v>0</v>
      </c>
      <c r="L547" s="7" t="s">
        <v>3811</v>
      </c>
      <c r="M547" s="7" t="s">
        <v>3811</v>
      </c>
      <c r="N547" s="7">
        <v>44761</v>
      </c>
      <c r="O547" s="7">
        <v>44943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5616</v>
      </c>
      <c r="V547" s="32" t="s">
        <v>3714</v>
      </c>
    </row>
    <row r="548" spans="1:22">
      <c r="A548" s="5" t="s">
        <v>3938</v>
      </c>
      <c r="B548" s="32" t="s">
        <v>2202</v>
      </c>
      <c r="C548" s="32" t="s">
        <v>3992</v>
      </c>
      <c r="D548" s="5" t="s">
        <v>3990</v>
      </c>
      <c r="E548" s="48">
        <v>0</v>
      </c>
      <c r="F548" s="32" t="s">
        <v>3714</v>
      </c>
      <c r="G548" s="7">
        <v>44929</v>
      </c>
      <c r="H548" s="32" t="s">
        <v>3811</v>
      </c>
      <c r="I548" s="48">
        <v>0</v>
      </c>
      <c r="J548" s="48">
        <v>0</v>
      </c>
      <c r="K548" s="48">
        <v>0</v>
      </c>
      <c r="L548" s="7" t="s">
        <v>3811</v>
      </c>
      <c r="M548" s="7" t="s">
        <v>3811</v>
      </c>
      <c r="N548" s="7">
        <v>44761</v>
      </c>
      <c r="O548" s="7">
        <v>44943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5616</v>
      </c>
      <c r="V548" s="32" t="s">
        <v>3714</v>
      </c>
    </row>
    <row r="549" spans="1:22">
      <c r="A549" s="5" t="s">
        <v>3938</v>
      </c>
      <c r="B549" s="32" t="s">
        <v>2227</v>
      </c>
      <c r="C549" s="32" t="s">
        <v>3989</v>
      </c>
      <c r="D549" s="5" t="s">
        <v>3986</v>
      </c>
      <c r="E549" s="48">
        <v>0</v>
      </c>
      <c r="F549" s="32" t="s">
        <v>3714</v>
      </c>
      <c r="G549" s="7">
        <v>44952</v>
      </c>
      <c r="H549" s="32" t="s">
        <v>3811</v>
      </c>
      <c r="I549" s="48">
        <v>0</v>
      </c>
      <c r="J549" s="48">
        <v>0</v>
      </c>
      <c r="K549" s="48">
        <v>0</v>
      </c>
      <c r="L549" s="7" t="s">
        <v>3811</v>
      </c>
      <c r="M549" s="7" t="s">
        <v>3811</v>
      </c>
      <c r="N549" s="7">
        <v>44761</v>
      </c>
      <c r="O549" s="7">
        <v>44966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5616</v>
      </c>
      <c r="V549" s="32" t="s">
        <v>3714</v>
      </c>
    </row>
    <row r="550" spans="1:22">
      <c r="A550" s="5" t="s">
        <v>3938</v>
      </c>
      <c r="B550" s="32" t="s">
        <v>2853</v>
      </c>
      <c r="C550" s="32" t="s">
        <v>4008</v>
      </c>
      <c r="D550" s="5" t="s">
        <v>4006</v>
      </c>
      <c r="E550" s="48">
        <v>0</v>
      </c>
      <c r="F550" s="32" t="s">
        <v>3714</v>
      </c>
      <c r="G550" s="7">
        <v>45021</v>
      </c>
      <c r="H550" s="32" t="s">
        <v>3811</v>
      </c>
      <c r="I550" s="48">
        <v>0</v>
      </c>
      <c r="J550" s="48">
        <v>0</v>
      </c>
      <c r="K550" s="48">
        <v>0</v>
      </c>
      <c r="L550" s="7" t="s">
        <v>3811</v>
      </c>
      <c r="M550" s="7" t="s">
        <v>3811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5616</v>
      </c>
      <c r="V550" s="32" t="s">
        <v>3714</v>
      </c>
    </row>
    <row r="551" spans="1:22">
      <c r="A551" s="5" t="s">
        <v>3938</v>
      </c>
      <c r="B551" s="32" t="s">
        <v>2854</v>
      </c>
      <c r="C551" s="32" t="s">
        <v>3982</v>
      </c>
      <c r="D551" s="5" t="s">
        <v>3981</v>
      </c>
      <c r="E551" s="48">
        <v>1329</v>
      </c>
      <c r="F551" s="32" t="s">
        <v>3941</v>
      </c>
      <c r="G551" s="7">
        <v>44866</v>
      </c>
      <c r="H551" s="32" t="s">
        <v>3537</v>
      </c>
      <c r="I551" s="48">
        <v>95</v>
      </c>
      <c r="J551" s="48">
        <v>1234</v>
      </c>
      <c r="K551" s="48">
        <v>0</v>
      </c>
      <c r="L551" s="7" t="s">
        <v>3811</v>
      </c>
      <c r="M551" s="7">
        <v>44962</v>
      </c>
      <c r="N551" s="7">
        <v>44739</v>
      </c>
      <c r="O551" s="7" t="s">
        <v>3811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5615</v>
      </c>
      <c r="V551" s="32" t="s">
        <v>3714</v>
      </c>
    </row>
    <row r="552" spans="1:22">
      <c r="A552" s="5" t="s">
        <v>3938</v>
      </c>
      <c r="B552" s="32" t="s">
        <v>2854</v>
      </c>
      <c r="C552" s="32" t="s">
        <v>3982</v>
      </c>
      <c r="D552" s="5" t="s">
        <v>6259</v>
      </c>
      <c r="E552" s="48">
        <v>0</v>
      </c>
      <c r="F552" s="32" t="s">
        <v>3714</v>
      </c>
      <c r="G552" s="7">
        <v>45070</v>
      </c>
      <c r="H552" s="32" t="s">
        <v>3811</v>
      </c>
      <c r="I552" s="48">
        <v>0</v>
      </c>
      <c r="J552" s="48">
        <v>0</v>
      </c>
      <c r="K552" s="48">
        <v>0</v>
      </c>
      <c r="L552" s="7" t="s">
        <v>3811</v>
      </c>
      <c r="M552" s="7" t="s">
        <v>3811</v>
      </c>
      <c r="N552" s="7">
        <v>44879</v>
      </c>
      <c r="O552" s="7">
        <v>45084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5616</v>
      </c>
      <c r="V552" s="32" t="s">
        <v>3714</v>
      </c>
    </row>
    <row r="553" spans="1:22">
      <c r="A553" s="5" t="s">
        <v>3938</v>
      </c>
      <c r="B553" s="32" t="s">
        <v>2856</v>
      </c>
      <c r="C553" s="32" t="s">
        <v>3983</v>
      </c>
      <c r="D553" s="5" t="s">
        <v>3981</v>
      </c>
      <c r="E553" s="48">
        <v>1464</v>
      </c>
      <c r="F553" s="32" t="s">
        <v>3941</v>
      </c>
      <c r="G553" s="7">
        <v>44866</v>
      </c>
      <c r="H553" s="32" t="s">
        <v>3537</v>
      </c>
      <c r="I553" s="48">
        <v>464</v>
      </c>
      <c r="J553" s="48">
        <v>1000</v>
      </c>
      <c r="K553" s="48">
        <v>0</v>
      </c>
      <c r="L553" s="7" t="s">
        <v>3811</v>
      </c>
      <c r="M553" s="7">
        <v>44962</v>
      </c>
      <c r="N553" s="7">
        <v>44739</v>
      </c>
      <c r="O553" s="7" t="s">
        <v>3811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5615</v>
      </c>
      <c r="V553" s="32" t="s">
        <v>3714</v>
      </c>
    </row>
    <row r="554" spans="1:22">
      <c r="A554" s="5" t="s">
        <v>3938</v>
      </c>
      <c r="B554" s="32" t="s">
        <v>2856</v>
      </c>
      <c r="C554" s="32" t="s">
        <v>3983</v>
      </c>
      <c r="D554" s="5" t="s">
        <v>6259</v>
      </c>
      <c r="E554" s="48">
        <v>0</v>
      </c>
      <c r="F554" s="32" t="s">
        <v>3714</v>
      </c>
      <c r="G554" s="7">
        <v>45071</v>
      </c>
      <c r="H554" s="32" t="s">
        <v>3811</v>
      </c>
      <c r="I554" s="48">
        <v>0</v>
      </c>
      <c r="J554" s="48">
        <v>0</v>
      </c>
      <c r="K554" s="48">
        <v>0</v>
      </c>
      <c r="L554" s="7" t="s">
        <v>3811</v>
      </c>
      <c r="M554" s="7" t="s">
        <v>3811</v>
      </c>
      <c r="N554" s="7">
        <v>44879</v>
      </c>
      <c r="O554" s="7">
        <v>45085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5616</v>
      </c>
      <c r="V554" s="32" t="s">
        <v>3714</v>
      </c>
    </row>
    <row r="555" spans="1:22">
      <c r="A555" s="5" t="s">
        <v>3938</v>
      </c>
      <c r="B555" s="32" t="s">
        <v>2877</v>
      </c>
      <c r="C555" s="32" t="s">
        <v>3993</v>
      </c>
      <c r="D555" s="5" t="s">
        <v>3990</v>
      </c>
      <c r="E555" s="48">
        <v>3128</v>
      </c>
      <c r="F555" s="32" t="s">
        <v>3941</v>
      </c>
      <c r="G555" s="7">
        <v>44854</v>
      </c>
      <c r="H555" s="32" t="s">
        <v>3537</v>
      </c>
      <c r="I555" s="48">
        <v>768</v>
      </c>
      <c r="J555" s="48">
        <v>2360</v>
      </c>
      <c r="K555" s="48">
        <v>0</v>
      </c>
      <c r="L555" s="7" t="s">
        <v>3811</v>
      </c>
      <c r="M555" s="7">
        <v>45062</v>
      </c>
      <c r="N555" s="7">
        <v>44761</v>
      </c>
      <c r="O555" s="7" t="s">
        <v>3811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5615</v>
      </c>
      <c r="V555" s="32" t="s">
        <v>3714</v>
      </c>
    </row>
    <row r="556" spans="1:22">
      <c r="A556" s="5" t="s">
        <v>3938</v>
      </c>
      <c r="B556" s="32" t="s">
        <v>2880</v>
      </c>
      <c r="C556" s="32" t="s">
        <v>3959</v>
      </c>
      <c r="D556" s="5" t="s">
        <v>3957</v>
      </c>
      <c r="E556" s="48">
        <v>0</v>
      </c>
      <c r="F556" s="32" t="s">
        <v>3714</v>
      </c>
      <c r="G556" s="7">
        <v>44978</v>
      </c>
      <c r="H556" s="32" t="s">
        <v>3811</v>
      </c>
      <c r="I556" s="48">
        <v>0</v>
      </c>
      <c r="J556" s="48">
        <v>0</v>
      </c>
      <c r="K556" s="48">
        <v>0</v>
      </c>
      <c r="L556" s="7" t="s">
        <v>3811</v>
      </c>
      <c r="M556" s="7" t="s">
        <v>3811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5616</v>
      </c>
      <c r="V556" s="32" t="s">
        <v>3714</v>
      </c>
    </row>
    <row r="557" spans="1:22">
      <c r="A557" s="5" t="s">
        <v>3938</v>
      </c>
      <c r="B557" s="32" t="s">
        <v>2883</v>
      </c>
      <c r="C557" s="32" t="s">
        <v>3960</v>
      </c>
      <c r="D557" s="5" t="s">
        <v>3957</v>
      </c>
      <c r="E557" s="48">
        <v>0</v>
      </c>
      <c r="F557" s="32" t="s">
        <v>3714</v>
      </c>
      <c r="G557" s="7">
        <v>44978</v>
      </c>
      <c r="H557" s="32" t="s">
        <v>3811</v>
      </c>
      <c r="I557" s="48">
        <v>0</v>
      </c>
      <c r="J557" s="48">
        <v>0</v>
      </c>
      <c r="K557" s="48">
        <v>0</v>
      </c>
      <c r="L557" s="7" t="s">
        <v>3811</v>
      </c>
      <c r="M557" s="7" t="s">
        <v>3811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5616</v>
      </c>
      <c r="V557" s="32" t="s">
        <v>3714</v>
      </c>
    </row>
    <row r="558" spans="1:22">
      <c r="A558" s="5" t="s">
        <v>3938</v>
      </c>
      <c r="B558" s="32" t="s">
        <v>2917</v>
      </c>
      <c r="C558" s="32" t="s">
        <v>3994</v>
      </c>
      <c r="D558" s="5" t="s">
        <v>3990</v>
      </c>
      <c r="E558" s="48">
        <v>0</v>
      </c>
      <c r="F558" s="32" t="s">
        <v>3714</v>
      </c>
      <c r="G558" s="7">
        <v>44938</v>
      </c>
      <c r="H558" s="32" t="s">
        <v>3811</v>
      </c>
      <c r="I558" s="48">
        <v>0</v>
      </c>
      <c r="J558" s="48">
        <v>0</v>
      </c>
      <c r="K558" s="48">
        <v>0</v>
      </c>
      <c r="L558" s="7" t="s">
        <v>3811</v>
      </c>
      <c r="M558" s="7" t="s">
        <v>3811</v>
      </c>
      <c r="N558" s="7">
        <v>44761</v>
      </c>
      <c r="O558" s="7">
        <v>44952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5616</v>
      </c>
      <c r="V558" s="32" t="s">
        <v>3714</v>
      </c>
    </row>
    <row r="559" spans="1:22">
      <c r="A559" s="5" t="s">
        <v>3938</v>
      </c>
      <c r="B559" s="32" t="s">
        <v>2920</v>
      </c>
      <c r="C559" s="32" t="s">
        <v>3954</v>
      </c>
      <c r="D559" s="5" t="s">
        <v>3990</v>
      </c>
      <c r="E559" s="48">
        <v>0</v>
      </c>
      <c r="F559" s="32" t="s">
        <v>3714</v>
      </c>
      <c r="G559" s="7">
        <v>44939</v>
      </c>
      <c r="H559" s="32" t="s">
        <v>3811</v>
      </c>
      <c r="I559" s="48">
        <v>0</v>
      </c>
      <c r="J559" s="48">
        <v>0</v>
      </c>
      <c r="K559" s="48">
        <v>0</v>
      </c>
      <c r="L559" s="7" t="s">
        <v>3811</v>
      </c>
      <c r="M559" s="7" t="s">
        <v>3811</v>
      </c>
      <c r="N559" s="7">
        <v>44761</v>
      </c>
      <c r="O559" s="7">
        <v>44953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5616</v>
      </c>
      <c r="V559" s="32" t="s">
        <v>3714</v>
      </c>
    </row>
    <row r="560" spans="1:22">
      <c r="A560" s="5" t="s">
        <v>3938</v>
      </c>
      <c r="B560" s="32" t="s">
        <v>2926</v>
      </c>
      <c r="C560" s="32" t="s">
        <v>3995</v>
      </c>
      <c r="D560" s="5" t="s">
        <v>3990</v>
      </c>
      <c r="E560" s="48">
        <v>0</v>
      </c>
      <c r="F560" s="32" t="s">
        <v>3714</v>
      </c>
      <c r="G560" s="7">
        <v>44977</v>
      </c>
      <c r="H560" s="32" t="s">
        <v>3811</v>
      </c>
      <c r="I560" s="48">
        <v>0</v>
      </c>
      <c r="J560" s="48">
        <v>0</v>
      </c>
      <c r="K560" s="48">
        <v>0</v>
      </c>
      <c r="L560" s="7" t="s">
        <v>3811</v>
      </c>
      <c r="M560" s="7" t="s">
        <v>3811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5616</v>
      </c>
      <c r="V560" s="32" t="s">
        <v>3714</v>
      </c>
    </row>
    <row r="561" spans="1:22">
      <c r="A561" s="5" t="s">
        <v>3938</v>
      </c>
      <c r="B561" s="32" t="s">
        <v>2928</v>
      </c>
      <c r="C561" s="32" t="s">
        <v>3955</v>
      </c>
      <c r="D561" s="5" t="s">
        <v>5447</v>
      </c>
      <c r="E561" s="48">
        <v>0</v>
      </c>
      <c r="F561" s="32" t="s">
        <v>3714</v>
      </c>
      <c r="G561" s="7">
        <v>45021</v>
      </c>
      <c r="H561" s="32" t="s">
        <v>3811</v>
      </c>
      <c r="I561" s="48">
        <v>0</v>
      </c>
      <c r="J561" s="48">
        <v>0</v>
      </c>
      <c r="K561" s="48">
        <v>0</v>
      </c>
      <c r="L561" s="7" t="s">
        <v>3811</v>
      </c>
      <c r="M561" s="7" t="s">
        <v>3811</v>
      </c>
      <c r="N561" s="7">
        <v>44833</v>
      </c>
      <c r="O561" s="7">
        <v>45035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5616</v>
      </c>
      <c r="V561" s="32" t="s">
        <v>3714</v>
      </c>
    </row>
    <row r="562" spans="1:22">
      <c r="A562" s="5" t="s">
        <v>3938</v>
      </c>
      <c r="B562" s="32" t="s">
        <v>2931</v>
      </c>
      <c r="C562" s="32" t="s">
        <v>3956</v>
      </c>
      <c r="D562" s="5" t="s">
        <v>5447</v>
      </c>
      <c r="E562" s="48">
        <v>0</v>
      </c>
      <c r="F562" s="32" t="s">
        <v>3714</v>
      </c>
      <c r="G562" s="7">
        <v>45021</v>
      </c>
      <c r="H562" s="32" t="s">
        <v>3811</v>
      </c>
      <c r="I562" s="48">
        <v>0</v>
      </c>
      <c r="J562" s="48">
        <v>0</v>
      </c>
      <c r="K562" s="48">
        <v>0</v>
      </c>
      <c r="L562" s="7" t="s">
        <v>3811</v>
      </c>
      <c r="M562" s="7" t="s">
        <v>3811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5616</v>
      </c>
      <c r="V562" s="32" t="s">
        <v>3714</v>
      </c>
    </row>
    <row r="563" spans="1:22">
      <c r="A563" s="5" t="s">
        <v>3938</v>
      </c>
      <c r="B563" s="32" t="s">
        <v>2945</v>
      </c>
      <c r="C563" s="32" t="s">
        <v>5449</v>
      </c>
      <c r="D563" s="5" t="s">
        <v>5448</v>
      </c>
      <c r="E563" s="48">
        <v>0</v>
      </c>
      <c r="F563" s="32" t="s">
        <v>3714</v>
      </c>
      <c r="G563" s="7">
        <v>45049</v>
      </c>
      <c r="H563" s="32" t="s">
        <v>3811</v>
      </c>
      <c r="I563" s="48">
        <v>0</v>
      </c>
      <c r="J563" s="48">
        <v>0</v>
      </c>
      <c r="K563" s="48">
        <v>0</v>
      </c>
      <c r="L563" s="7" t="s">
        <v>3811</v>
      </c>
      <c r="M563" s="7" t="s">
        <v>3811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5616</v>
      </c>
      <c r="V563" s="32" t="s">
        <v>3714</v>
      </c>
    </row>
    <row r="564" spans="1:22">
      <c r="A564" s="5" t="s">
        <v>3938</v>
      </c>
      <c r="B564" s="32" t="s">
        <v>3000</v>
      </c>
      <c r="C564" s="32" t="s">
        <v>4009</v>
      </c>
      <c r="D564" s="5" t="s">
        <v>4006</v>
      </c>
      <c r="E564" s="48">
        <v>0</v>
      </c>
      <c r="F564" s="32" t="s">
        <v>3714</v>
      </c>
      <c r="G564" s="7">
        <v>44959</v>
      </c>
      <c r="H564" s="32" t="s">
        <v>3811</v>
      </c>
      <c r="I564" s="48">
        <v>0</v>
      </c>
      <c r="J564" s="48">
        <v>0</v>
      </c>
      <c r="K564" s="48">
        <v>0</v>
      </c>
      <c r="L564" s="7" t="s">
        <v>3811</v>
      </c>
      <c r="M564" s="7" t="s">
        <v>3811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5616</v>
      </c>
      <c r="V564" s="32" t="s">
        <v>3714</v>
      </c>
    </row>
    <row r="565" spans="1:22">
      <c r="A565" s="5" t="s">
        <v>3938</v>
      </c>
      <c r="B565" s="32" t="s">
        <v>3003</v>
      </c>
      <c r="C565" s="32" t="s">
        <v>4010</v>
      </c>
      <c r="D565" s="5" t="s">
        <v>4006</v>
      </c>
      <c r="E565" s="48">
        <v>0</v>
      </c>
      <c r="F565" s="32" t="s">
        <v>3714</v>
      </c>
      <c r="G565" s="7">
        <v>44959</v>
      </c>
      <c r="H565" s="32" t="s">
        <v>3811</v>
      </c>
      <c r="I565" s="48">
        <v>0</v>
      </c>
      <c r="J565" s="48">
        <v>0</v>
      </c>
      <c r="K565" s="48">
        <v>0</v>
      </c>
      <c r="L565" s="7" t="s">
        <v>3811</v>
      </c>
      <c r="M565" s="7" t="s">
        <v>3811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5616</v>
      </c>
      <c r="V565" s="32" t="s">
        <v>3714</v>
      </c>
    </row>
    <row r="566" spans="1:22">
      <c r="A566" s="5" t="s">
        <v>3938</v>
      </c>
      <c r="B566" s="32" t="s">
        <v>3080</v>
      </c>
      <c r="C566" s="32" t="s">
        <v>6178</v>
      </c>
      <c r="D566" s="5" t="s">
        <v>6177</v>
      </c>
      <c r="E566" s="48">
        <v>0</v>
      </c>
      <c r="F566" s="32" t="s">
        <v>3714</v>
      </c>
      <c r="G566" s="7">
        <v>45117</v>
      </c>
      <c r="H566" s="32" t="s">
        <v>3811</v>
      </c>
      <c r="I566" s="48">
        <v>0</v>
      </c>
      <c r="J566" s="48">
        <v>0</v>
      </c>
      <c r="K566" s="48">
        <v>0</v>
      </c>
      <c r="L566" s="7" t="s">
        <v>3811</v>
      </c>
      <c r="M566" s="7" t="s">
        <v>3811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5616</v>
      </c>
      <c r="V566" s="32" t="s">
        <v>3714</v>
      </c>
    </row>
    <row r="567" spans="1:22">
      <c r="A567" s="5" t="s">
        <v>3938</v>
      </c>
      <c r="B567" s="32" t="s">
        <v>3083</v>
      </c>
      <c r="C567" s="32" t="s">
        <v>6180</v>
      </c>
      <c r="D567" s="5" t="s">
        <v>6177</v>
      </c>
      <c r="E567" s="48">
        <v>0</v>
      </c>
      <c r="F567" s="32" t="s">
        <v>3714</v>
      </c>
      <c r="G567" s="7">
        <v>45117</v>
      </c>
      <c r="H567" s="32" t="s">
        <v>3811</v>
      </c>
      <c r="I567" s="48">
        <v>0</v>
      </c>
      <c r="J567" s="48">
        <v>0</v>
      </c>
      <c r="K567" s="48">
        <v>0</v>
      </c>
      <c r="L567" s="7" t="s">
        <v>3811</v>
      </c>
      <c r="M567" s="7" t="s">
        <v>3811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5616</v>
      </c>
      <c r="V567" s="32" t="s">
        <v>3714</v>
      </c>
    </row>
    <row r="568" spans="1:22">
      <c r="A568" s="5" t="s">
        <v>3938</v>
      </c>
      <c r="B568" s="32" t="s">
        <v>3091</v>
      </c>
      <c r="C568" s="32" t="s">
        <v>3967</v>
      </c>
      <c r="D568" s="5" t="s">
        <v>3996</v>
      </c>
      <c r="E568" s="48">
        <v>6983</v>
      </c>
      <c r="F568" s="32" t="s">
        <v>3968</v>
      </c>
      <c r="G568" s="7">
        <v>44846</v>
      </c>
      <c r="H568" s="32" t="s">
        <v>3537</v>
      </c>
      <c r="I568" s="48">
        <v>483</v>
      </c>
      <c r="J568" s="48">
        <v>6500</v>
      </c>
      <c r="K568" s="48">
        <v>0</v>
      </c>
      <c r="L568" s="7" t="s">
        <v>3811</v>
      </c>
      <c r="M568" s="7">
        <v>45031</v>
      </c>
      <c r="N568" s="7">
        <v>44761</v>
      </c>
      <c r="O568" s="7" t="s">
        <v>3811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5615</v>
      </c>
      <c r="V568" s="32" t="s">
        <v>3714</v>
      </c>
    </row>
    <row r="569" spans="1:22">
      <c r="A569" s="5" t="s">
        <v>3938</v>
      </c>
      <c r="B569" s="32" t="s">
        <v>3094</v>
      </c>
      <c r="C569" s="32" t="s">
        <v>3997</v>
      </c>
      <c r="D569" s="5" t="s">
        <v>3996</v>
      </c>
      <c r="E569" s="48">
        <v>1031</v>
      </c>
      <c r="F569" s="32" t="s">
        <v>3968</v>
      </c>
      <c r="G569" s="7">
        <v>44846</v>
      </c>
      <c r="H569" s="32" t="s">
        <v>3537</v>
      </c>
      <c r="I569" s="48">
        <v>0</v>
      </c>
      <c r="J569" s="48">
        <v>1031</v>
      </c>
      <c r="K569" s="48">
        <v>0</v>
      </c>
      <c r="L569" s="7" t="s">
        <v>3811</v>
      </c>
      <c r="M569" s="7">
        <v>45031</v>
      </c>
      <c r="N569" s="7">
        <v>44761</v>
      </c>
      <c r="O569" s="7" t="s">
        <v>3811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5615</v>
      </c>
      <c r="V569" s="32" t="s">
        <v>3714</v>
      </c>
    </row>
    <row r="570" spans="1:22">
      <c r="A570" s="5" t="s">
        <v>3938</v>
      </c>
      <c r="B570" s="32" t="s">
        <v>3110</v>
      </c>
      <c r="C570" s="32" t="s">
        <v>4011</v>
      </c>
      <c r="D570" s="5" t="s">
        <v>4006</v>
      </c>
      <c r="E570" s="48">
        <v>0</v>
      </c>
      <c r="F570" s="32" t="s">
        <v>3714</v>
      </c>
      <c r="G570" s="7">
        <v>45000</v>
      </c>
      <c r="H570" s="32" t="s">
        <v>3811</v>
      </c>
      <c r="I570" s="48">
        <v>0</v>
      </c>
      <c r="J570" s="48">
        <v>0</v>
      </c>
      <c r="K570" s="48">
        <v>0</v>
      </c>
      <c r="L570" s="7" t="s">
        <v>3811</v>
      </c>
      <c r="M570" s="7" t="s">
        <v>3811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5616</v>
      </c>
      <c r="V570" s="32" t="s">
        <v>3714</v>
      </c>
    </row>
    <row r="571" spans="1:22">
      <c r="A571" s="5" t="s">
        <v>3938</v>
      </c>
      <c r="B571" s="32" t="s">
        <v>3113</v>
      </c>
      <c r="C571" s="32" t="s">
        <v>4012</v>
      </c>
      <c r="D571" s="5" t="s">
        <v>4006</v>
      </c>
      <c r="E571" s="48">
        <v>0</v>
      </c>
      <c r="F571" s="32" t="s">
        <v>3714</v>
      </c>
      <c r="G571" s="7">
        <v>45000</v>
      </c>
      <c r="H571" s="32" t="s">
        <v>3811</v>
      </c>
      <c r="I571" s="48">
        <v>0</v>
      </c>
      <c r="J571" s="48">
        <v>0</v>
      </c>
      <c r="K571" s="48">
        <v>0</v>
      </c>
      <c r="L571" s="7" t="s">
        <v>3811</v>
      </c>
      <c r="M571" s="7" t="s">
        <v>3811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5616</v>
      </c>
      <c r="V571" s="32" t="s">
        <v>3714</v>
      </c>
    </row>
    <row r="572" spans="1:22">
      <c r="A572" s="5" t="s">
        <v>3938</v>
      </c>
      <c r="B572" s="32" t="s">
        <v>3122</v>
      </c>
      <c r="C572" s="32" t="s">
        <v>3998</v>
      </c>
      <c r="D572" s="5" t="s">
        <v>3996</v>
      </c>
      <c r="E572" s="48">
        <v>0</v>
      </c>
      <c r="F572" s="32" t="s">
        <v>3714</v>
      </c>
      <c r="G572" s="7">
        <v>44964</v>
      </c>
      <c r="H572" s="32" t="s">
        <v>3811</v>
      </c>
      <c r="I572" s="48">
        <v>0</v>
      </c>
      <c r="J572" s="48">
        <v>0</v>
      </c>
      <c r="K572" s="48">
        <v>0</v>
      </c>
      <c r="L572" s="7" t="s">
        <v>3811</v>
      </c>
      <c r="M572" s="7" t="s">
        <v>3811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5616</v>
      </c>
      <c r="V572" s="32" t="s">
        <v>3714</v>
      </c>
    </row>
    <row r="573" spans="1:22">
      <c r="A573" s="5" t="s">
        <v>3938</v>
      </c>
      <c r="B573" s="32" t="s">
        <v>3125</v>
      </c>
      <c r="C573" s="32" t="s">
        <v>3999</v>
      </c>
      <c r="D573" s="5" t="s">
        <v>3996</v>
      </c>
      <c r="E573" s="48">
        <v>0</v>
      </c>
      <c r="F573" s="32" t="s">
        <v>3714</v>
      </c>
      <c r="G573" s="7">
        <v>44964</v>
      </c>
      <c r="H573" s="32" t="s">
        <v>3811</v>
      </c>
      <c r="I573" s="48">
        <v>0</v>
      </c>
      <c r="J573" s="48">
        <v>0</v>
      </c>
      <c r="K573" s="48">
        <v>0</v>
      </c>
      <c r="L573" s="7" t="s">
        <v>3811</v>
      </c>
      <c r="M573" s="7" t="s">
        <v>3811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5616</v>
      </c>
      <c r="V573" s="32" t="s">
        <v>3714</v>
      </c>
    </row>
    <row r="574" spans="1:22">
      <c r="A574" s="5" t="s">
        <v>3938</v>
      </c>
      <c r="B574" s="32" t="s">
        <v>3198</v>
      </c>
      <c r="C574" s="32" t="s">
        <v>5450</v>
      </c>
      <c r="D574" s="5" t="s">
        <v>5448</v>
      </c>
      <c r="E574" s="48">
        <v>0</v>
      </c>
      <c r="F574" s="32" t="s">
        <v>3714</v>
      </c>
      <c r="G574" s="7">
        <v>45048</v>
      </c>
      <c r="H574" s="32" t="s">
        <v>3811</v>
      </c>
      <c r="I574" s="48">
        <v>0</v>
      </c>
      <c r="J574" s="48">
        <v>0</v>
      </c>
      <c r="K574" s="48">
        <v>0</v>
      </c>
      <c r="L574" s="7" t="s">
        <v>3811</v>
      </c>
      <c r="M574" s="7" t="s">
        <v>3811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5616</v>
      </c>
      <c r="V574" s="32" t="s">
        <v>3714</v>
      </c>
    </row>
    <row r="575" spans="1:22">
      <c r="A575" s="5" t="s">
        <v>3938</v>
      </c>
      <c r="B575" s="32" t="s">
        <v>3201</v>
      </c>
      <c r="C575" s="32" t="s">
        <v>5451</v>
      </c>
      <c r="D575" s="5" t="s">
        <v>5448</v>
      </c>
      <c r="E575" s="48">
        <v>0</v>
      </c>
      <c r="F575" s="32" t="s">
        <v>3714</v>
      </c>
      <c r="G575" s="7">
        <v>45048</v>
      </c>
      <c r="H575" s="32" t="s">
        <v>3811</v>
      </c>
      <c r="I575" s="48">
        <v>0</v>
      </c>
      <c r="J575" s="48">
        <v>0</v>
      </c>
      <c r="K575" s="48">
        <v>0</v>
      </c>
      <c r="L575" s="7" t="s">
        <v>3811</v>
      </c>
      <c r="M575" s="7" t="s">
        <v>3811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5616</v>
      </c>
      <c r="V575" s="32" t="s">
        <v>3714</v>
      </c>
    </row>
    <row r="576" spans="1:22">
      <c r="A576" s="5" t="s">
        <v>3938</v>
      </c>
      <c r="B576" s="32" t="s">
        <v>3215</v>
      </c>
      <c r="C576" s="32" t="s">
        <v>4000</v>
      </c>
      <c r="D576" s="5" t="s">
        <v>3996</v>
      </c>
      <c r="E576" s="48">
        <v>0</v>
      </c>
      <c r="F576" s="32" t="s">
        <v>3714</v>
      </c>
      <c r="G576" s="7">
        <v>44979</v>
      </c>
      <c r="H576" s="32" t="s">
        <v>3811</v>
      </c>
      <c r="I576" s="48">
        <v>0</v>
      </c>
      <c r="J576" s="48">
        <v>0</v>
      </c>
      <c r="K576" s="48">
        <v>0</v>
      </c>
      <c r="L576" s="7" t="s">
        <v>3811</v>
      </c>
      <c r="M576" s="7" t="s">
        <v>3811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5616</v>
      </c>
      <c r="V576" s="32" t="s">
        <v>3714</v>
      </c>
    </row>
    <row r="577" spans="1:22">
      <c r="A577" s="5" t="s">
        <v>3938</v>
      </c>
      <c r="B577" s="32" t="s">
        <v>3222</v>
      </c>
      <c r="C577" s="32" t="s">
        <v>3972</v>
      </c>
      <c r="D577" s="5" t="s">
        <v>3969</v>
      </c>
      <c r="E577" s="48">
        <v>0</v>
      </c>
      <c r="F577" s="32" t="s">
        <v>3714</v>
      </c>
      <c r="G577" s="7">
        <v>44958</v>
      </c>
      <c r="H577" s="32" t="s">
        <v>3811</v>
      </c>
      <c r="I577" s="48">
        <v>0</v>
      </c>
      <c r="J577" s="48">
        <v>0</v>
      </c>
      <c r="K577" s="48">
        <v>0</v>
      </c>
      <c r="L577" s="7" t="s">
        <v>3811</v>
      </c>
      <c r="M577" s="7" t="s">
        <v>3811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5616</v>
      </c>
      <c r="V577" s="32" t="s">
        <v>3714</v>
      </c>
    </row>
    <row r="578" spans="1:22">
      <c r="A578" s="5" t="s">
        <v>3938</v>
      </c>
      <c r="B578" s="32" t="s">
        <v>3228</v>
      </c>
      <c r="C578" s="32" t="s">
        <v>6263</v>
      </c>
      <c r="D578" s="5" t="s">
        <v>6262</v>
      </c>
      <c r="E578" s="48">
        <v>0</v>
      </c>
      <c r="F578" s="32" t="s">
        <v>3714</v>
      </c>
      <c r="G578" s="7">
        <v>45056</v>
      </c>
      <c r="H578" s="32" t="s">
        <v>3811</v>
      </c>
      <c r="I578" s="48">
        <v>0</v>
      </c>
      <c r="J578" s="48">
        <v>0</v>
      </c>
      <c r="K578" s="48">
        <v>0</v>
      </c>
      <c r="L578" s="7" t="s">
        <v>3811</v>
      </c>
      <c r="M578" s="7" t="s">
        <v>3811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5616</v>
      </c>
      <c r="V578" s="32" t="s">
        <v>3714</v>
      </c>
    </row>
    <row r="579" spans="1:22">
      <c r="A579" s="5" t="s">
        <v>3938</v>
      </c>
      <c r="B579" s="32" t="s">
        <v>3228</v>
      </c>
      <c r="C579" s="32" t="s">
        <v>6263</v>
      </c>
      <c r="D579" s="5" t="s">
        <v>6262</v>
      </c>
      <c r="E579" s="48">
        <v>0</v>
      </c>
      <c r="F579" s="32" t="s">
        <v>3714</v>
      </c>
      <c r="G579" s="7">
        <v>45056</v>
      </c>
      <c r="H579" s="32" t="s">
        <v>3811</v>
      </c>
      <c r="I579" s="48">
        <v>0</v>
      </c>
      <c r="J579" s="48">
        <v>0</v>
      </c>
      <c r="K579" s="48">
        <v>0</v>
      </c>
      <c r="L579" s="7" t="s">
        <v>3811</v>
      </c>
      <c r="M579" s="7" t="s">
        <v>3811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1000</v>
      </c>
      <c r="T579" s="5" t="s">
        <v>5616</v>
      </c>
      <c r="V579" s="32" t="s">
        <v>3714</v>
      </c>
    </row>
    <row r="580" spans="1:22">
      <c r="A580" s="5" t="s">
        <v>3938</v>
      </c>
      <c r="B580" s="32" t="s">
        <v>3230</v>
      </c>
      <c r="C580" s="32" t="s">
        <v>6265</v>
      </c>
      <c r="D580" s="5" t="s">
        <v>6262</v>
      </c>
      <c r="E580" s="48">
        <v>0</v>
      </c>
      <c r="F580" s="32" t="s">
        <v>3714</v>
      </c>
      <c r="G580" s="7">
        <v>45056</v>
      </c>
      <c r="H580" s="32" t="s">
        <v>3811</v>
      </c>
      <c r="I580" s="48">
        <v>0</v>
      </c>
      <c r="J580" s="48">
        <v>0</v>
      </c>
      <c r="K580" s="48">
        <v>0</v>
      </c>
      <c r="L580" s="7" t="s">
        <v>3811</v>
      </c>
      <c r="M580" s="7" t="s">
        <v>3811</v>
      </c>
      <c r="N580" s="7">
        <v>44875</v>
      </c>
      <c r="O580" s="7">
        <v>45070</v>
      </c>
      <c r="P580" s="48">
        <v>196</v>
      </c>
      <c r="Q580" s="48">
        <v>14</v>
      </c>
      <c r="R580" s="48">
        <v>14</v>
      </c>
      <c r="S580" s="48">
        <v>2500</v>
      </c>
      <c r="T580" s="5" t="s">
        <v>5616</v>
      </c>
      <c r="V580" s="32" t="s">
        <v>3714</v>
      </c>
    </row>
    <row r="581" spans="1:22">
      <c r="A581" s="5" t="s">
        <v>3938</v>
      </c>
      <c r="B581" s="32" t="s">
        <v>3230</v>
      </c>
      <c r="C581" s="32" t="s">
        <v>6265</v>
      </c>
      <c r="D581" s="5" t="s">
        <v>6262</v>
      </c>
      <c r="E581" s="48">
        <v>0</v>
      </c>
      <c r="F581" s="32" t="s">
        <v>3714</v>
      </c>
      <c r="G581" s="7">
        <v>45056</v>
      </c>
      <c r="H581" s="32" t="s">
        <v>3811</v>
      </c>
      <c r="I581" s="48">
        <v>0</v>
      </c>
      <c r="J581" s="48">
        <v>0</v>
      </c>
      <c r="K581" s="48">
        <v>0</v>
      </c>
      <c r="L581" s="7" t="s">
        <v>3811</v>
      </c>
      <c r="M581" s="7" t="s">
        <v>3811</v>
      </c>
      <c r="N581" s="7">
        <v>44875</v>
      </c>
      <c r="O581" s="7">
        <v>45070</v>
      </c>
      <c r="P581" s="48">
        <v>196</v>
      </c>
      <c r="Q581" s="48">
        <v>14</v>
      </c>
      <c r="R581" s="48">
        <v>14</v>
      </c>
      <c r="S581" s="48">
        <v>2000</v>
      </c>
      <c r="T581" s="5" t="s">
        <v>5616</v>
      </c>
      <c r="V581" s="32" t="s">
        <v>3714</v>
      </c>
    </row>
    <row r="582" spans="1:22">
      <c r="A582" s="5" t="s">
        <v>3938</v>
      </c>
      <c r="B582" s="32" t="s">
        <v>3245</v>
      </c>
      <c r="C582" s="32" t="s">
        <v>4013</v>
      </c>
      <c r="D582" s="5" t="s">
        <v>4006</v>
      </c>
      <c r="E582" s="48">
        <v>0</v>
      </c>
      <c r="F582" s="32" t="s">
        <v>3714</v>
      </c>
      <c r="G582" s="7">
        <v>45021</v>
      </c>
      <c r="H582" s="32" t="s">
        <v>3811</v>
      </c>
      <c r="I582" s="48">
        <v>0</v>
      </c>
      <c r="J582" s="48">
        <v>0</v>
      </c>
      <c r="K582" s="48">
        <v>0</v>
      </c>
      <c r="L582" s="7" t="s">
        <v>3811</v>
      </c>
      <c r="M582" s="7" t="s">
        <v>3811</v>
      </c>
      <c r="N582" s="7">
        <v>44796</v>
      </c>
      <c r="O582" s="7">
        <v>45035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5616</v>
      </c>
      <c r="V582" s="32" t="s">
        <v>3714</v>
      </c>
    </row>
    <row r="583" spans="1:22">
      <c r="A583" s="5" t="s">
        <v>3938</v>
      </c>
      <c r="B583" s="32" t="s">
        <v>3245</v>
      </c>
      <c r="C583" s="32" t="s">
        <v>4013</v>
      </c>
      <c r="D583" s="5" t="s">
        <v>4006</v>
      </c>
      <c r="E583" s="48">
        <v>0</v>
      </c>
      <c r="F583" s="32" t="s">
        <v>3714</v>
      </c>
      <c r="G583" s="7">
        <v>45021</v>
      </c>
      <c r="H583" s="32" t="s">
        <v>3811</v>
      </c>
      <c r="I583" s="48">
        <v>0</v>
      </c>
      <c r="J583" s="48">
        <v>0</v>
      </c>
      <c r="K583" s="48">
        <v>0</v>
      </c>
      <c r="L583" s="7" t="s">
        <v>3811</v>
      </c>
      <c r="M583" s="7" t="s">
        <v>3811</v>
      </c>
      <c r="N583" s="7">
        <v>44796</v>
      </c>
      <c r="O583" s="7">
        <v>45035</v>
      </c>
      <c r="P583" s="48">
        <v>196</v>
      </c>
      <c r="Q583" s="48">
        <v>14</v>
      </c>
      <c r="R583" s="48">
        <v>14</v>
      </c>
      <c r="S583" s="48">
        <v>3000</v>
      </c>
      <c r="T583" s="5" t="s">
        <v>5616</v>
      </c>
      <c r="V583" s="32" t="s">
        <v>3714</v>
      </c>
    </row>
    <row r="584" spans="1:22">
      <c r="A584" s="5" t="s">
        <v>3938</v>
      </c>
      <c r="B584" s="32" t="s">
        <v>3246</v>
      </c>
      <c r="C584" s="32" t="s">
        <v>7722</v>
      </c>
      <c r="D584" s="5" t="s">
        <v>7680</v>
      </c>
      <c r="E584" s="48">
        <v>0</v>
      </c>
      <c r="F584" s="32" t="s">
        <v>3714</v>
      </c>
      <c r="G584" s="7">
        <v>45092</v>
      </c>
      <c r="H584" s="32" t="s">
        <v>3811</v>
      </c>
      <c r="I584" s="48">
        <v>0</v>
      </c>
      <c r="J584" s="48">
        <v>0</v>
      </c>
      <c r="K584" s="48">
        <v>0</v>
      </c>
      <c r="L584" s="7" t="s">
        <v>3811</v>
      </c>
      <c r="M584" s="7" t="s">
        <v>3811</v>
      </c>
      <c r="N584" s="7">
        <v>44910</v>
      </c>
      <c r="O584" s="7">
        <v>45106</v>
      </c>
      <c r="P584" s="48">
        <v>196</v>
      </c>
      <c r="Q584" s="48">
        <v>14</v>
      </c>
      <c r="R584" s="48">
        <v>14</v>
      </c>
      <c r="S584" s="48">
        <v>2500</v>
      </c>
      <c r="T584" s="5" t="s">
        <v>5616</v>
      </c>
      <c r="V584" s="32" t="s">
        <v>3714</v>
      </c>
    </row>
    <row r="585" spans="1:22">
      <c r="A585" s="5" t="s">
        <v>3938</v>
      </c>
      <c r="B585" s="32" t="s">
        <v>3248</v>
      </c>
      <c r="C585" s="32" t="s">
        <v>4014</v>
      </c>
      <c r="D585" s="5" t="s">
        <v>4006</v>
      </c>
      <c r="E585" s="48">
        <v>1372</v>
      </c>
      <c r="F585" s="32" t="s">
        <v>3941</v>
      </c>
      <c r="G585" s="7">
        <v>44876</v>
      </c>
      <c r="H585" s="32" t="s">
        <v>3537</v>
      </c>
      <c r="I585" s="48">
        <v>19</v>
      </c>
      <c r="J585" s="48">
        <v>1353</v>
      </c>
      <c r="K585" s="48">
        <v>0</v>
      </c>
      <c r="L585" s="7" t="s">
        <v>3811</v>
      </c>
      <c r="M585" s="7">
        <v>44977</v>
      </c>
      <c r="N585" s="7">
        <v>44796</v>
      </c>
      <c r="O585" s="7" t="s">
        <v>3811</v>
      </c>
      <c r="P585" s="48">
        <v>196</v>
      </c>
      <c r="Q585" s="48">
        <v>14</v>
      </c>
      <c r="R585" s="48">
        <v>14</v>
      </c>
      <c r="S585" s="48">
        <v>2000</v>
      </c>
      <c r="T585" s="5" t="s">
        <v>5615</v>
      </c>
      <c r="V585" s="32" t="s">
        <v>3714</v>
      </c>
    </row>
    <row r="586" spans="1:22">
      <c r="A586" s="5" t="s">
        <v>3938</v>
      </c>
      <c r="B586" s="32" t="s">
        <v>3248</v>
      </c>
      <c r="C586" s="32" t="s">
        <v>4014</v>
      </c>
      <c r="D586" s="5" t="s">
        <v>4006</v>
      </c>
      <c r="E586" s="48">
        <v>1372</v>
      </c>
      <c r="F586" s="32" t="s">
        <v>3941</v>
      </c>
      <c r="G586" s="7">
        <v>44876</v>
      </c>
      <c r="H586" s="32" t="s">
        <v>3537</v>
      </c>
      <c r="I586" s="48">
        <v>19</v>
      </c>
      <c r="J586" s="48">
        <v>1353</v>
      </c>
      <c r="K586" s="48">
        <v>0</v>
      </c>
      <c r="L586" s="7" t="s">
        <v>3811</v>
      </c>
      <c r="M586" s="7">
        <v>44977</v>
      </c>
      <c r="N586" s="7">
        <v>44796</v>
      </c>
      <c r="O586" s="7" t="s">
        <v>3811</v>
      </c>
      <c r="P586" s="48">
        <v>196</v>
      </c>
      <c r="Q586" s="48">
        <v>14</v>
      </c>
      <c r="R586" s="48">
        <v>14</v>
      </c>
      <c r="S586" s="48">
        <v>2000</v>
      </c>
      <c r="T586" s="5" t="s">
        <v>5615</v>
      </c>
      <c r="V586" s="32" t="s">
        <v>3714</v>
      </c>
    </row>
    <row r="587" spans="1:22">
      <c r="A587" s="5" t="s">
        <v>3938</v>
      </c>
      <c r="B587" s="32" t="s">
        <v>3248</v>
      </c>
      <c r="C587" s="32" t="s">
        <v>4014</v>
      </c>
      <c r="D587" s="5" t="s">
        <v>7680</v>
      </c>
      <c r="E587" s="48">
        <v>0</v>
      </c>
      <c r="F587" s="32" t="s">
        <v>3714</v>
      </c>
      <c r="G587" s="7">
        <v>45092</v>
      </c>
      <c r="H587" s="32" t="s">
        <v>3811</v>
      </c>
      <c r="I587" s="48">
        <v>0</v>
      </c>
      <c r="J587" s="48">
        <v>0</v>
      </c>
      <c r="K587" s="48">
        <v>0</v>
      </c>
      <c r="L587" s="7" t="s">
        <v>3811</v>
      </c>
      <c r="M587" s="7" t="s">
        <v>3811</v>
      </c>
      <c r="N587" s="7">
        <v>44910</v>
      </c>
      <c r="O587" s="7">
        <v>45106</v>
      </c>
      <c r="P587" s="48">
        <v>196</v>
      </c>
      <c r="Q587" s="48">
        <v>14</v>
      </c>
      <c r="R587" s="48">
        <v>14</v>
      </c>
      <c r="S587" s="48">
        <v>500</v>
      </c>
      <c r="T587" s="5" t="s">
        <v>5616</v>
      </c>
      <c r="V587" s="32" t="s">
        <v>3714</v>
      </c>
    </row>
    <row r="588" spans="1:22">
      <c r="A588" s="5" t="s">
        <v>4019</v>
      </c>
      <c r="B588" s="32" t="s">
        <v>139</v>
      </c>
      <c r="C588" s="32" t="s">
        <v>4021</v>
      </c>
      <c r="D588" s="5" t="s">
        <v>4072</v>
      </c>
      <c r="E588" s="48">
        <v>2400</v>
      </c>
      <c r="G588" s="7" t="s">
        <v>3811</v>
      </c>
      <c r="H588" s="32" t="s">
        <v>3704</v>
      </c>
      <c r="J588" s="48">
        <v>2400</v>
      </c>
      <c r="K588" s="48">
        <v>0</v>
      </c>
      <c r="L588" s="7" t="s">
        <v>3811</v>
      </c>
      <c r="M588" s="7" t="s">
        <v>3811</v>
      </c>
      <c r="N588" s="7">
        <v>44607</v>
      </c>
      <c r="O588" s="7" t="s">
        <v>3811</v>
      </c>
      <c r="P588" s="48">
        <v>70</v>
      </c>
      <c r="Q588" s="48">
        <v>14</v>
      </c>
      <c r="R588" s="48">
        <v>14</v>
      </c>
      <c r="S588" s="48">
        <v>3000</v>
      </c>
      <c r="T588" s="5" t="s">
        <v>5615</v>
      </c>
    </row>
    <row r="589" spans="1:22">
      <c r="A589" s="5" t="s">
        <v>4019</v>
      </c>
      <c r="B589" s="32" t="s">
        <v>143</v>
      </c>
      <c r="C589" s="32" t="s">
        <v>4021</v>
      </c>
      <c r="D589" s="5" t="s">
        <v>4072</v>
      </c>
      <c r="E589" s="48">
        <v>2000</v>
      </c>
      <c r="G589" s="7" t="s">
        <v>3811</v>
      </c>
      <c r="H589" s="32" t="s">
        <v>3704</v>
      </c>
      <c r="J589" s="48">
        <v>2000</v>
      </c>
      <c r="K589" s="48">
        <v>0</v>
      </c>
      <c r="L589" s="7" t="s">
        <v>3811</v>
      </c>
      <c r="M589" s="7" t="s">
        <v>3811</v>
      </c>
      <c r="N589" s="7">
        <v>44607</v>
      </c>
      <c r="O589" s="7" t="s">
        <v>3811</v>
      </c>
      <c r="P589" s="48">
        <v>70</v>
      </c>
      <c r="Q589" s="48">
        <v>14</v>
      </c>
      <c r="R589" s="48">
        <v>14</v>
      </c>
      <c r="S589" s="48">
        <v>2000</v>
      </c>
      <c r="T589" s="5" t="s">
        <v>5615</v>
      </c>
    </row>
    <row r="590" spans="1:22">
      <c r="A590" s="5" t="s">
        <v>4019</v>
      </c>
      <c r="B590" s="32" t="s">
        <v>163</v>
      </c>
      <c r="C590" s="32" t="s">
        <v>4018</v>
      </c>
      <c r="D590" s="5" t="s">
        <v>4075</v>
      </c>
      <c r="E590" s="48">
        <v>0</v>
      </c>
      <c r="G590" s="7" t="s">
        <v>3811</v>
      </c>
      <c r="J590" s="48">
        <v>0</v>
      </c>
      <c r="K590" s="48">
        <v>0</v>
      </c>
      <c r="L590" s="7" t="s">
        <v>3811</v>
      </c>
      <c r="M590" s="7" t="s">
        <v>3811</v>
      </c>
      <c r="N590" s="7">
        <v>44734</v>
      </c>
      <c r="O590" s="7">
        <v>44804</v>
      </c>
      <c r="P590" s="48">
        <v>70</v>
      </c>
      <c r="Q590" s="48">
        <v>14</v>
      </c>
      <c r="R590" s="48">
        <v>14</v>
      </c>
      <c r="S590" s="48">
        <v>5000</v>
      </c>
      <c r="T590" s="5" t="s">
        <v>5616</v>
      </c>
      <c r="V590" s="32" t="s">
        <v>6528</v>
      </c>
    </row>
    <row r="591" spans="1:22">
      <c r="A591" s="5" t="s">
        <v>4019</v>
      </c>
      <c r="B591" s="32" t="s">
        <v>168</v>
      </c>
      <c r="C591" s="32" t="s">
        <v>4022</v>
      </c>
      <c r="D591" s="5" t="s">
        <v>6040</v>
      </c>
      <c r="E591" s="48">
        <v>0</v>
      </c>
      <c r="G591" s="7">
        <v>44915</v>
      </c>
      <c r="J591" s="48">
        <v>0</v>
      </c>
      <c r="K591" s="48">
        <v>0</v>
      </c>
      <c r="L591" s="7" t="s">
        <v>3811</v>
      </c>
      <c r="M591" s="7" t="s">
        <v>3811</v>
      </c>
      <c r="N591" s="7">
        <v>44833</v>
      </c>
      <c r="O591" s="7">
        <v>44929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5617</v>
      </c>
      <c r="V591" s="32" t="s">
        <v>6529</v>
      </c>
    </row>
    <row r="592" spans="1:22">
      <c r="A592" s="5" t="s">
        <v>4019</v>
      </c>
      <c r="B592" s="32" t="s">
        <v>173</v>
      </c>
      <c r="C592" s="32" t="s">
        <v>4022</v>
      </c>
      <c r="D592" s="5" t="s">
        <v>4077</v>
      </c>
      <c r="E592" s="48">
        <v>2000</v>
      </c>
      <c r="G592" s="7" t="s">
        <v>3811</v>
      </c>
      <c r="H592" s="32" t="s">
        <v>3704</v>
      </c>
      <c r="J592" s="48">
        <v>2000</v>
      </c>
      <c r="K592" s="48">
        <v>0</v>
      </c>
      <c r="L592" s="7" t="s">
        <v>3811</v>
      </c>
      <c r="M592" s="7" t="s">
        <v>3811</v>
      </c>
      <c r="N592" s="7">
        <v>44676</v>
      </c>
      <c r="O592" s="7" t="s">
        <v>3811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</row>
    <row r="593" spans="1:22">
      <c r="A593" s="5" t="s">
        <v>4019</v>
      </c>
      <c r="B593" s="32" t="s">
        <v>176</v>
      </c>
      <c r="C593" s="32" t="s">
        <v>4023</v>
      </c>
      <c r="D593" s="5" t="s">
        <v>4079</v>
      </c>
      <c r="E593" s="48">
        <v>4500</v>
      </c>
      <c r="G593" s="7" t="s">
        <v>3811</v>
      </c>
      <c r="H593" s="32" t="s">
        <v>3704</v>
      </c>
      <c r="J593" s="48">
        <v>4500</v>
      </c>
      <c r="K593" s="48">
        <v>0</v>
      </c>
      <c r="L593" s="7" t="s">
        <v>3811</v>
      </c>
      <c r="M593" s="7">
        <v>44923</v>
      </c>
      <c r="N593" s="7">
        <v>44379</v>
      </c>
      <c r="O593" s="7" t="s">
        <v>3811</v>
      </c>
      <c r="P593" s="48">
        <v>70</v>
      </c>
      <c r="Q593" s="48">
        <v>14</v>
      </c>
      <c r="R593" s="48">
        <v>14</v>
      </c>
      <c r="S593" s="48">
        <v>4000</v>
      </c>
      <c r="T593" s="5" t="s">
        <v>5615</v>
      </c>
      <c r="V593" s="32" t="s">
        <v>6425</v>
      </c>
    </row>
    <row r="594" spans="1:22">
      <c r="A594" s="5" t="s">
        <v>4019</v>
      </c>
      <c r="B594" s="32" t="s">
        <v>178</v>
      </c>
      <c r="C594" s="32" t="s">
        <v>4023</v>
      </c>
      <c r="D594" s="5" t="s">
        <v>4077</v>
      </c>
      <c r="E594" s="48">
        <v>0</v>
      </c>
      <c r="G594" s="7" t="s">
        <v>3811</v>
      </c>
      <c r="J594" s="48">
        <v>0</v>
      </c>
      <c r="K594" s="48">
        <v>0</v>
      </c>
      <c r="L594" s="7" t="s">
        <v>3811</v>
      </c>
      <c r="M594" s="7" t="s">
        <v>3811</v>
      </c>
      <c r="N594" s="7">
        <v>44676</v>
      </c>
      <c r="O594" s="7">
        <v>44746</v>
      </c>
      <c r="P594" s="48">
        <v>70</v>
      </c>
      <c r="Q594" s="48">
        <v>14</v>
      </c>
      <c r="R594" s="48">
        <v>14</v>
      </c>
      <c r="S594" s="48">
        <v>8000</v>
      </c>
      <c r="T594" s="5" t="s">
        <v>5616</v>
      </c>
      <c r="V594" s="32" t="s">
        <v>6530</v>
      </c>
    </row>
    <row r="595" spans="1:22">
      <c r="A595" s="5" t="s">
        <v>4019</v>
      </c>
      <c r="B595" s="32" t="s">
        <v>2310</v>
      </c>
      <c r="C595" s="32" t="s">
        <v>4020</v>
      </c>
      <c r="D595" s="5" t="s">
        <v>4075</v>
      </c>
      <c r="E595" s="48">
        <v>2000</v>
      </c>
      <c r="G595" s="7" t="s">
        <v>3811</v>
      </c>
      <c r="H595" s="32" t="s">
        <v>3704</v>
      </c>
      <c r="J595" s="48">
        <v>2000</v>
      </c>
      <c r="K595" s="48">
        <v>0</v>
      </c>
      <c r="L595" s="7" t="s">
        <v>3811</v>
      </c>
      <c r="M595" s="7" t="s">
        <v>3811</v>
      </c>
      <c r="N595" s="7">
        <v>44734</v>
      </c>
      <c r="O595" s="7" t="s">
        <v>3811</v>
      </c>
      <c r="P595" s="48">
        <v>70</v>
      </c>
      <c r="Q595" s="48">
        <v>14</v>
      </c>
      <c r="R595" s="48">
        <v>14</v>
      </c>
      <c r="S595" s="48">
        <v>5000</v>
      </c>
      <c r="T595" s="5" t="s">
        <v>5615</v>
      </c>
      <c r="V595" s="32" t="s">
        <v>6450</v>
      </c>
    </row>
    <row r="596" spans="1:22">
      <c r="A596" s="5" t="s">
        <v>4019</v>
      </c>
      <c r="B596" s="32" t="s">
        <v>2311</v>
      </c>
      <c r="C596" s="32" t="s">
        <v>4020</v>
      </c>
      <c r="D596" s="5" t="s">
        <v>6040</v>
      </c>
      <c r="E596" s="48">
        <v>0</v>
      </c>
      <c r="G596" s="7" t="s">
        <v>3811</v>
      </c>
      <c r="J596" s="48">
        <v>0</v>
      </c>
      <c r="K596" s="48">
        <v>0</v>
      </c>
      <c r="L596" s="7" t="s">
        <v>3811</v>
      </c>
      <c r="M596" s="7" t="s">
        <v>3811</v>
      </c>
      <c r="N596" s="7">
        <v>44833</v>
      </c>
      <c r="O596" s="7">
        <v>44903</v>
      </c>
      <c r="P596" s="48">
        <v>70</v>
      </c>
      <c r="Q596" s="48">
        <v>14</v>
      </c>
      <c r="R596" s="48">
        <v>14</v>
      </c>
      <c r="S596" s="48">
        <v>5000</v>
      </c>
      <c r="T596" s="5" t="s">
        <v>5616</v>
      </c>
      <c r="V596" s="32" t="s">
        <v>6451</v>
      </c>
    </row>
    <row r="597" spans="1:22">
      <c r="B597" s="32" t="s">
        <v>3524</v>
      </c>
      <c r="C597" s="32" t="s">
        <v>3526</v>
      </c>
      <c r="D597" s="5" t="s">
        <v>3525</v>
      </c>
      <c r="E597" s="48">
        <v>0</v>
      </c>
      <c r="F597" s="32" t="s">
        <v>3528</v>
      </c>
      <c r="G597" s="7" t="e">
        <v>#VALUE!</v>
      </c>
      <c r="H597" s="32" t="s">
        <v>3530</v>
      </c>
      <c r="I597" s="48" t="s">
        <v>3717</v>
      </c>
      <c r="J597" s="48">
        <v>0</v>
      </c>
      <c r="K597" s="48" t="e">
        <v>#VALUE!</v>
      </c>
      <c r="L597" s="7" t="e">
        <v>#VALUE!</v>
      </c>
      <c r="M597" s="7" t="e">
        <v>#VALUE!</v>
      </c>
      <c r="N597" s="7" t="s">
        <v>4099</v>
      </c>
      <c r="O597" s="7" t="e">
        <v>#VALUE!</v>
      </c>
      <c r="P597" s="48" t="e">
        <v>#N/A</v>
      </c>
      <c r="Q597" s="48" t="e">
        <v>#N/A</v>
      </c>
      <c r="R597" s="48" t="e">
        <v>#N/A</v>
      </c>
      <c r="S597" s="48" t="e">
        <v>#VALUE!</v>
      </c>
      <c r="T597" s="5" t="s">
        <v>7726</v>
      </c>
      <c r="V597" s="32" t="s">
        <v>3534</v>
      </c>
    </row>
  </sheetData>
  <sortState xmlns:xlrd2="http://schemas.microsoft.com/office/spreadsheetml/2017/richdata2" ref="A2:V597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6187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14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4690</v>
      </c>
    </row>
    <row r="2" spans="1:3">
      <c r="A2" t="s">
        <v>2057</v>
      </c>
      <c r="B2">
        <v>1</v>
      </c>
      <c r="C2" t="str">
        <f t="shared" ref="C2" si="0">IF(B2="","delete","")</f>
        <v/>
      </c>
    </row>
    <row r="3" spans="1:3">
      <c r="A3" t="s">
        <v>472</v>
      </c>
      <c r="B3">
        <v>1</v>
      </c>
      <c r="C3" t="str">
        <f t="shared" ref="C3" si="1">IF(B3="","delete","")</f>
        <v/>
      </c>
    </row>
    <row r="4" spans="1:3">
      <c r="A4" t="s">
        <v>793</v>
      </c>
      <c r="B4">
        <v>1944</v>
      </c>
      <c r="C4" t="str">
        <f t="shared" ref="C4" si="2">IF(B4="","delete","")</f>
        <v/>
      </c>
    </row>
    <row r="5" spans="1:3">
      <c r="A5" t="s">
        <v>990</v>
      </c>
      <c r="B5">
        <v>1</v>
      </c>
      <c r="C5" t="str">
        <f t="shared" ref="C5" si="3">IF(B5="","delete","")</f>
        <v/>
      </c>
    </row>
    <row r="6" spans="1:3">
      <c r="A6" t="s">
        <v>2538</v>
      </c>
      <c r="B6">
        <v>74</v>
      </c>
      <c r="C6" t="str">
        <f t="shared" ref="C6:C7" si="4">IF(B6="","delete","")</f>
        <v/>
      </c>
    </row>
    <row r="7" spans="1:3">
      <c r="A7" t="s">
        <v>2561</v>
      </c>
      <c r="B7">
        <v>92</v>
      </c>
      <c r="C7" t="str">
        <f t="shared" si="4"/>
        <v/>
      </c>
    </row>
    <row r="8" spans="1:3">
      <c r="A8" t="s">
        <v>1532</v>
      </c>
      <c r="B8">
        <v>200</v>
      </c>
      <c r="C8" t="str">
        <f t="shared" ref="C8" si="5">IF(B8="","delete","")</f>
        <v/>
      </c>
    </row>
    <row r="9" spans="1:3">
      <c r="A9" t="s">
        <v>2856</v>
      </c>
      <c r="B9">
        <v>1</v>
      </c>
      <c r="C9" t="str">
        <f t="shared" ref="C9" si="6">IF(B9="","delete","")</f>
        <v/>
      </c>
    </row>
    <row r="10" spans="1:3">
      <c r="A10" t="s">
        <v>2973</v>
      </c>
      <c r="B10">
        <v>100</v>
      </c>
      <c r="C10" t="str">
        <f t="shared" ref="C10" si="7">IF(B10="","delete","")</f>
        <v/>
      </c>
    </row>
    <row r="11" spans="1:3">
      <c r="A11" t="s">
        <v>3062</v>
      </c>
      <c r="B11">
        <v>300</v>
      </c>
      <c r="C11" t="str">
        <f t="shared" ref="C11" si="8">IF(B11="","delete","")</f>
        <v/>
      </c>
    </row>
    <row r="12" spans="1:3">
      <c r="A12" t="s">
        <v>3091</v>
      </c>
      <c r="B12">
        <v>1</v>
      </c>
      <c r="C12" t="str">
        <f t="shared" ref="C12" si="9">IF(B12="","delete","")</f>
        <v/>
      </c>
    </row>
    <row r="13" spans="1:3">
      <c r="A13" t="s">
        <v>1875</v>
      </c>
      <c r="B13">
        <v>200</v>
      </c>
      <c r="C13" t="str">
        <f t="shared" ref="C13" si="10">IF(B13="","delete","")</f>
        <v/>
      </c>
    </row>
    <row r="14" spans="1:3">
      <c r="A14" t="s">
        <v>2007</v>
      </c>
      <c r="B14">
        <v>1</v>
      </c>
      <c r="C14" t="str">
        <f t="shared" ref="C14" si="11">IF(B14="","delete","")</f>
        <v/>
      </c>
    </row>
  </sheetData>
  <sortState xmlns:xlrd2="http://schemas.microsoft.com/office/spreadsheetml/2017/richdata2" ref="A1:C1">
    <sortCondition ref="C1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5484</v>
      </c>
      <c r="C1" s="1" t="s">
        <v>5479</v>
      </c>
      <c r="D1" s="1" t="s">
        <v>5544</v>
      </c>
      <c r="E1" s="1" t="s">
        <v>4696</v>
      </c>
      <c r="F1" s="1" t="s">
        <v>5541</v>
      </c>
      <c r="G1" s="1" t="s">
        <v>5546</v>
      </c>
      <c r="H1" s="1" t="s">
        <v>5540</v>
      </c>
      <c r="I1" s="1" t="s">
        <v>5542</v>
      </c>
      <c r="J1" s="1" t="s">
        <v>5543</v>
      </c>
      <c r="M1" s="1" t="s">
        <v>5479</v>
      </c>
      <c r="N1" s="1" t="s">
        <v>5545</v>
      </c>
    </row>
    <row r="2" spans="1:14">
      <c r="A2" s="26" t="s">
        <v>56</v>
      </c>
      <c r="C2" s="39" t="s">
        <v>3811</v>
      </c>
      <c r="D2" s="39" t="s">
        <v>3811</v>
      </c>
      <c r="E2" s="26" t="s">
        <v>5649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3811</v>
      </c>
      <c r="D3" s="39" t="s">
        <v>3811</v>
      </c>
      <c r="E3" s="26" t="s">
        <v>5649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3811</v>
      </c>
      <c r="D4" s="39" t="s">
        <v>3811</v>
      </c>
      <c r="E4" s="26" t="s">
        <v>5649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3916</v>
      </c>
      <c r="E5" s="26" t="s">
        <v>5649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3811</v>
      </c>
      <c r="D6" s="39" t="s">
        <v>3811</v>
      </c>
      <c r="E6" s="26" t="s">
        <v>5649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3811</v>
      </c>
      <c r="D7" s="39" t="s">
        <v>3811</v>
      </c>
      <c r="E7" s="26" t="s">
        <v>5649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3811</v>
      </c>
      <c r="D8" s="39" t="s">
        <v>3811</v>
      </c>
      <c r="E8" s="26" t="s">
        <v>5649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5547</v>
      </c>
    </row>
    <row r="9" spans="1:14">
      <c r="A9" s="26" t="s">
        <v>70</v>
      </c>
      <c r="C9" s="39" t="s">
        <v>3811</v>
      </c>
      <c r="D9" s="39" t="s">
        <v>3811</v>
      </c>
      <c r="E9" s="26" t="s">
        <v>5649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5549</v>
      </c>
    </row>
    <row r="10" spans="1:14">
      <c r="A10" s="26" t="s">
        <v>71</v>
      </c>
      <c r="C10" s="39" t="s">
        <v>3811</v>
      </c>
      <c r="D10" s="39" t="s">
        <v>3811</v>
      </c>
      <c r="E10" s="26" t="s">
        <v>5649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5550</v>
      </c>
    </row>
    <row r="11" spans="1:14">
      <c r="A11" s="26" t="s">
        <v>74</v>
      </c>
      <c r="C11" s="39" t="s">
        <v>3811</v>
      </c>
      <c r="D11" s="39" t="s">
        <v>3811</v>
      </c>
      <c r="E11" s="26" t="s">
        <v>5649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5548</v>
      </c>
    </row>
    <row r="12" spans="1:14">
      <c r="A12" s="26" t="s">
        <v>75</v>
      </c>
      <c r="C12" s="39" t="s">
        <v>3811</v>
      </c>
      <c r="D12" s="39" t="s">
        <v>3811</v>
      </c>
      <c r="E12" s="26" t="s">
        <v>5649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3811</v>
      </c>
      <c r="D13" s="39" t="s">
        <v>3811</v>
      </c>
      <c r="E13" s="26" t="s">
        <v>5649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3811</v>
      </c>
      <c r="D14" s="39" t="s">
        <v>3811</v>
      </c>
      <c r="E14" s="26" t="s">
        <v>5649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3811</v>
      </c>
      <c r="D15" s="39" t="s">
        <v>3811</v>
      </c>
      <c r="E15" s="26" t="s">
        <v>5649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3811</v>
      </c>
      <c r="D16" s="39" t="s">
        <v>3811</v>
      </c>
      <c r="E16" s="26" t="s">
        <v>5649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3811</v>
      </c>
      <c r="D17" s="39" t="s">
        <v>3811</v>
      </c>
      <c r="E17" s="26" t="s">
        <v>5649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3811</v>
      </c>
      <c r="D18" s="39" t="s">
        <v>3811</v>
      </c>
      <c r="E18" s="26" t="s">
        <v>5649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3811</v>
      </c>
      <c r="D19" s="39" t="s">
        <v>3811</v>
      </c>
      <c r="E19" s="26" t="s">
        <v>5649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3811</v>
      </c>
      <c r="D20" s="39" t="s">
        <v>3811</v>
      </c>
      <c r="E20" s="26" t="s">
        <v>5649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3811</v>
      </c>
      <c r="D21" s="39" t="s">
        <v>3811</v>
      </c>
      <c r="E21" s="26" t="s">
        <v>5649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3811</v>
      </c>
      <c r="D22" s="39" t="s">
        <v>3811</v>
      </c>
      <c r="E22" s="26" t="s">
        <v>5649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3811</v>
      </c>
      <c r="D23" s="39" t="s">
        <v>3811</v>
      </c>
      <c r="E23" s="26" t="s">
        <v>5649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3811</v>
      </c>
      <c r="D24" s="39" t="s">
        <v>3811</v>
      </c>
      <c r="E24" s="26" t="s">
        <v>5649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3811</v>
      </c>
      <c r="D25" s="39" t="s">
        <v>3811</v>
      </c>
      <c r="E25" s="26" t="s">
        <v>5649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3811</v>
      </c>
      <c r="D26" s="39" t="s">
        <v>3811</v>
      </c>
      <c r="E26" s="26" t="s">
        <v>5649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3811</v>
      </c>
      <c r="D27" s="39" t="s">
        <v>3811</v>
      </c>
      <c r="E27" s="26" t="s">
        <v>5649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3811</v>
      </c>
      <c r="D28" s="39" t="s">
        <v>3811</v>
      </c>
      <c r="E28" s="26" t="s">
        <v>5649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3811</v>
      </c>
      <c r="D29" s="39" t="s">
        <v>3811</v>
      </c>
      <c r="E29" s="26" t="s">
        <v>5649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3811</v>
      </c>
      <c r="D30" s="39" t="s">
        <v>3811</v>
      </c>
      <c r="E30" s="26" t="s">
        <v>5649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3811</v>
      </c>
      <c r="D31" s="39" t="s">
        <v>3811</v>
      </c>
      <c r="E31" s="26" t="s">
        <v>5649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3811</v>
      </c>
      <c r="D32" s="39" t="s">
        <v>3811</v>
      </c>
      <c r="E32" s="26" t="s">
        <v>5649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3811</v>
      </c>
      <c r="D33" s="39" t="s">
        <v>3811</v>
      </c>
      <c r="E33" s="26" t="s">
        <v>5649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3916</v>
      </c>
      <c r="E34" s="26" t="s">
        <v>5649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3811</v>
      </c>
      <c r="D35" s="39" t="s">
        <v>3811</v>
      </c>
      <c r="E35" s="26" t="s">
        <v>5649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3811</v>
      </c>
      <c r="D36" s="39" t="s">
        <v>3811</v>
      </c>
      <c r="E36" s="26" t="s">
        <v>3811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3811</v>
      </c>
      <c r="D37" s="39" t="s">
        <v>3811</v>
      </c>
      <c r="E37" s="26" t="s">
        <v>3811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3811</v>
      </c>
      <c r="D38" s="39" t="s">
        <v>3811</v>
      </c>
      <c r="E38" s="26" t="s">
        <v>5652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3811</v>
      </c>
      <c r="D39" s="39" t="s">
        <v>3811</v>
      </c>
      <c r="E39" s="26" t="s">
        <v>5652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3811</v>
      </c>
      <c r="D40" s="39" t="s">
        <v>3811</v>
      </c>
      <c r="E40" s="26" t="s">
        <v>5649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3811</v>
      </c>
      <c r="D41" s="39" t="s">
        <v>3811</v>
      </c>
      <c r="E41" s="26" t="s">
        <v>5649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3811</v>
      </c>
      <c r="D42" s="39" t="s">
        <v>3811</v>
      </c>
      <c r="E42" s="26" t="s">
        <v>5649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3811</v>
      </c>
      <c r="D43" s="39" t="s">
        <v>3811</v>
      </c>
      <c r="E43" s="26" t="s">
        <v>5649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3811</v>
      </c>
      <c r="D44" s="39" t="s">
        <v>3811</v>
      </c>
      <c r="E44" s="26" t="s">
        <v>5649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3811</v>
      </c>
      <c r="D45" s="39" t="s">
        <v>3811</v>
      </c>
      <c r="E45" s="26" t="s">
        <v>5649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3811</v>
      </c>
      <c r="D46" s="39" t="s">
        <v>3811</v>
      </c>
      <c r="E46" s="26" t="s">
        <v>5649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3811</v>
      </c>
      <c r="D47" s="39" t="s">
        <v>3811</v>
      </c>
      <c r="E47" s="26" t="s">
        <v>5649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3811</v>
      </c>
      <c r="D48" s="39" t="s">
        <v>3811</v>
      </c>
      <c r="E48" s="26" t="s">
        <v>5649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3811</v>
      </c>
      <c r="D49" s="39" t="s">
        <v>3811</v>
      </c>
      <c r="E49" s="26" t="s">
        <v>3811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3811</v>
      </c>
      <c r="D50" s="39" t="s">
        <v>3811</v>
      </c>
      <c r="E50" s="26" t="s">
        <v>5649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3811</v>
      </c>
      <c r="D51" s="39" t="s">
        <v>3811</v>
      </c>
      <c r="E51" s="26" t="s">
        <v>5649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3811</v>
      </c>
      <c r="D52" s="39" t="s">
        <v>3811</v>
      </c>
      <c r="E52" s="26" t="s">
        <v>3811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3811</v>
      </c>
      <c r="D53" s="39" t="s">
        <v>3811</v>
      </c>
      <c r="E53" s="26" t="s">
        <v>5649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3811</v>
      </c>
      <c r="D54" s="39" t="s">
        <v>3811</v>
      </c>
      <c r="E54" s="26" t="s">
        <v>5649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3811</v>
      </c>
      <c r="D55" s="39" t="s">
        <v>3811</v>
      </c>
      <c r="E55" s="26" t="s">
        <v>5649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3811</v>
      </c>
      <c r="D56" s="39" t="s">
        <v>3811</v>
      </c>
      <c r="E56" s="26" t="s">
        <v>5649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3811</v>
      </c>
      <c r="D57" s="39" t="s">
        <v>3811</v>
      </c>
      <c r="E57" s="26" t="s">
        <v>5649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3811</v>
      </c>
      <c r="D58" s="39" t="s">
        <v>3811</v>
      </c>
      <c r="E58" s="26" t="s">
        <v>5649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3811</v>
      </c>
      <c r="D59" s="39" t="s">
        <v>3811</v>
      </c>
      <c r="E59" s="26" t="s">
        <v>5649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3811</v>
      </c>
      <c r="D60" s="39" t="s">
        <v>3811</v>
      </c>
      <c r="E60" s="26" t="s">
        <v>5649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3811</v>
      </c>
      <c r="D61" s="39" t="s">
        <v>3811</v>
      </c>
      <c r="E61" s="26" t="s">
        <v>5649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3811</v>
      </c>
      <c r="D62" s="39" t="s">
        <v>3811</v>
      </c>
      <c r="E62" s="26" t="s">
        <v>5649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3811</v>
      </c>
      <c r="D63" s="39" t="s">
        <v>3811</v>
      </c>
      <c r="E63" s="26" t="s">
        <v>5649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3811</v>
      </c>
      <c r="D64" s="39" t="s">
        <v>3811</v>
      </c>
      <c r="E64" s="26" t="s">
        <v>5649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3811</v>
      </c>
      <c r="D65" s="39" t="s">
        <v>3811</v>
      </c>
      <c r="E65" s="26" t="s">
        <v>5649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3811</v>
      </c>
      <c r="D66" s="39" t="s">
        <v>3811</v>
      </c>
      <c r="E66" s="26" t="s">
        <v>5649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3811</v>
      </c>
      <c r="D67" s="39" t="s">
        <v>3811</v>
      </c>
      <c r="E67" s="26" t="s">
        <v>5649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3811</v>
      </c>
      <c r="D68" s="39" t="s">
        <v>3811</v>
      </c>
      <c r="E68" s="26" t="s">
        <v>5649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3811</v>
      </c>
      <c r="D69" s="39" t="s">
        <v>3811</v>
      </c>
      <c r="E69" s="26" t="s">
        <v>5649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3811</v>
      </c>
      <c r="D70" s="39" t="s">
        <v>3811</v>
      </c>
      <c r="E70" s="26" t="s">
        <v>5649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3811</v>
      </c>
      <c r="D71" s="39" t="s">
        <v>3811</v>
      </c>
      <c r="E71" s="26" t="s">
        <v>3811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3811</v>
      </c>
      <c r="D72" s="39" t="s">
        <v>3811</v>
      </c>
      <c r="E72" s="26" t="s">
        <v>5649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3811</v>
      </c>
      <c r="D73" s="39" t="s">
        <v>3811</v>
      </c>
      <c r="E73" s="26" t="s">
        <v>5649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3811</v>
      </c>
      <c r="D74" s="39" t="s">
        <v>3811</v>
      </c>
      <c r="E74" s="26" t="s">
        <v>5649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3811</v>
      </c>
      <c r="D75" s="39" t="s">
        <v>3811</v>
      </c>
      <c r="E75" s="26" t="s">
        <v>5649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3811</v>
      </c>
      <c r="D76" s="39" t="s">
        <v>3811</v>
      </c>
      <c r="E76" s="26" t="s">
        <v>5649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3811</v>
      </c>
      <c r="D77" s="39" t="s">
        <v>3811</v>
      </c>
      <c r="E77" s="26" t="s">
        <v>5649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3811</v>
      </c>
      <c r="D78" s="39" t="s">
        <v>3811</v>
      </c>
      <c r="E78" s="26" t="s">
        <v>5649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3811</v>
      </c>
      <c r="D79" s="39" t="s">
        <v>3811</v>
      </c>
      <c r="E79" s="26" t="s">
        <v>5649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3811</v>
      </c>
      <c r="D80" s="39" t="s">
        <v>3811</v>
      </c>
      <c r="E80" s="26" t="s">
        <v>5649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3811</v>
      </c>
      <c r="D81" s="39" t="s">
        <v>3811</v>
      </c>
      <c r="E81" s="26" t="s">
        <v>5649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3811</v>
      </c>
      <c r="D82" s="39" t="s">
        <v>3811</v>
      </c>
      <c r="E82" s="26" t="s">
        <v>5649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3811</v>
      </c>
      <c r="D83" s="39" t="s">
        <v>3811</v>
      </c>
      <c r="E83" s="26" t="s">
        <v>5649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3811</v>
      </c>
      <c r="D84" s="39" t="s">
        <v>3811</v>
      </c>
      <c r="E84" s="26" t="s">
        <v>5649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3811</v>
      </c>
      <c r="D85" s="39" t="s">
        <v>3811</v>
      </c>
      <c r="E85" s="26" t="s">
        <v>5649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3811</v>
      </c>
      <c r="D86" s="39" t="s">
        <v>3811</v>
      </c>
      <c r="E86" s="26" t="s">
        <v>5649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3811</v>
      </c>
      <c r="D87" s="39" t="s">
        <v>3811</v>
      </c>
      <c r="E87" s="26" t="s">
        <v>5649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3811</v>
      </c>
      <c r="D88" s="39" t="s">
        <v>3811</v>
      </c>
      <c r="E88" s="26" t="s">
        <v>5649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3811</v>
      </c>
      <c r="D89" s="39" t="s">
        <v>3811</v>
      </c>
      <c r="E89" s="26" t="s">
        <v>5649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3811</v>
      </c>
      <c r="D90" s="39" t="s">
        <v>3811</v>
      </c>
      <c r="E90" s="26" t="s">
        <v>5649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3811</v>
      </c>
      <c r="D91" s="39" t="s">
        <v>3811</v>
      </c>
      <c r="E91" s="26" t="s">
        <v>5649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3811</v>
      </c>
      <c r="D92" s="39" t="s">
        <v>3811</v>
      </c>
      <c r="E92" s="26" t="s">
        <v>5649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3811</v>
      </c>
      <c r="D93" s="39" t="s">
        <v>3811</v>
      </c>
      <c r="E93" s="26" t="s">
        <v>5649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3811</v>
      </c>
      <c r="D94" s="39" t="s">
        <v>3811</v>
      </c>
      <c r="E94" s="26" t="s">
        <v>5649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3811</v>
      </c>
      <c r="D95" s="39" t="s">
        <v>3811</v>
      </c>
      <c r="E95" s="26" t="s">
        <v>5649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3811</v>
      </c>
      <c r="D96" s="39" t="s">
        <v>3811</v>
      </c>
      <c r="E96" s="26" t="s">
        <v>5649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3811</v>
      </c>
      <c r="D97" s="39" t="s">
        <v>3811</v>
      </c>
      <c r="E97" s="26" t="s">
        <v>5649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3811</v>
      </c>
      <c r="D98" s="39" t="s">
        <v>3811</v>
      </c>
      <c r="E98" s="26" t="s">
        <v>5649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3811</v>
      </c>
      <c r="D99" s="39" t="s">
        <v>3811</v>
      </c>
      <c r="E99" s="26" t="s">
        <v>5649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3811</v>
      </c>
      <c r="D100" s="39" t="s">
        <v>3811</v>
      </c>
      <c r="E100" s="26" t="s">
        <v>5649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3811</v>
      </c>
      <c r="D101" s="39" t="s">
        <v>3811</v>
      </c>
      <c r="E101" s="26" t="s">
        <v>5649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3811</v>
      </c>
      <c r="D102" s="39" t="s">
        <v>3811</v>
      </c>
      <c r="E102" s="26" t="s">
        <v>3811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3811</v>
      </c>
      <c r="D103" s="39" t="s">
        <v>3811</v>
      </c>
      <c r="E103" s="26" t="s">
        <v>3811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3811</v>
      </c>
      <c r="D104" s="39" t="s">
        <v>3811</v>
      </c>
      <c r="E104" s="26" t="s">
        <v>3811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3811</v>
      </c>
      <c r="D105" s="39" t="s">
        <v>3811</v>
      </c>
      <c r="E105" s="26" t="s">
        <v>3811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3811</v>
      </c>
      <c r="D106" s="39" t="s">
        <v>3811</v>
      </c>
      <c r="E106" s="26" t="s">
        <v>3811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3811</v>
      </c>
      <c r="D107" s="39" t="s">
        <v>3811</v>
      </c>
      <c r="E107" s="26" t="s">
        <v>3811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3811</v>
      </c>
      <c r="D108" s="39" t="s">
        <v>3811</v>
      </c>
      <c r="E108" s="26" t="s">
        <v>3811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5625</v>
      </c>
      <c r="C109" s="39" t="s">
        <v>3811</v>
      </c>
      <c r="D109" s="39" t="s">
        <v>3811</v>
      </c>
      <c r="E109" s="26" t="s">
        <v>5649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3327</v>
      </c>
      <c r="C110" s="39" t="s">
        <v>3811</v>
      </c>
      <c r="D110" s="39" t="s">
        <v>3811</v>
      </c>
      <c r="E110" s="26" t="s">
        <v>5649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3811</v>
      </c>
      <c r="D111" s="39" t="s">
        <v>3811</v>
      </c>
      <c r="E111" s="26" t="s">
        <v>5649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3811</v>
      </c>
      <c r="D112" s="39" t="s">
        <v>3811</v>
      </c>
      <c r="E112" s="26" t="s">
        <v>5649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2024</v>
      </c>
      <c r="C113" s="39" t="s">
        <v>3811</v>
      </c>
      <c r="D113" s="39" t="s">
        <v>3811</v>
      </c>
      <c r="E113" s="26" t="s">
        <v>5649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2027</v>
      </c>
      <c r="C114" s="39" t="s">
        <v>3811</v>
      </c>
      <c r="D114" s="39" t="s">
        <v>3811</v>
      </c>
      <c r="E114" s="26" t="s">
        <v>5649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3811</v>
      </c>
      <c r="D115" s="39" t="s">
        <v>3811</v>
      </c>
      <c r="E115" s="26" t="s">
        <v>3811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3811</v>
      </c>
      <c r="D116" s="39" t="s">
        <v>3811</v>
      </c>
      <c r="E116" s="26" t="s">
        <v>3811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3329</v>
      </c>
      <c r="C117" s="39" t="s">
        <v>3811</v>
      </c>
      <c r="D117" s="39" t="s">
        <v>3811</v>
      </c>
      <c r="E117" s="26" t="s">
        <v>5649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3811</v>
      </c>
      <c r="D118" s="39" t="s">
        <v>3811</v>
      </c>
      <c r="E118" s="26" t="s">
        <v>5649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3811</v>
      </c>
      <c r="D119" s="39" t="s">
        <v>3811</v>
      </c>
      <c r="E119" s="26" t="s">
        <v>5649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3811</v>
      </c>
      <c r="D120" s="39" t="s">
        <v>3811</v>
      </c>
      <c r="E120" s="26" t="s">
        <v>5649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3811</v>
      </c>
      <c r="D121" s="39" t="s">
        <v>3811</v>
      </c>
      <c r="E121" s="26" t="s">
        <v>5649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2028</v>
      </c>
      <c r="C122" s="39" t="s">
        <v>3811</v>
      </c>
      <c r="D122" s="39" t="s">
        <v>3811</v>
      </c>
      <c r="E122" s="26" t="s">
        <v>5649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2030</v>
      </c>
      <c r="C123" s="39" t="s">
        <v>3811</v>
      </c>
      <c r="D123" s="39" t="s">
        <v>3811</v>
      </c>
      <c r="E123" s="26" t="s">
        <v>5649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3811</v>
      </c>
      <c r="D124" s="39" t="s">
        <v>3811</v>
      </c>
      <c r="E124" s="26" t="s">
        <v>5649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3811</v>
      </c>
      <c r="D125" s="39" t="s">
        <v>3811</v>
      </c>
      <c r="E125" s="26" t="s">
        <v>5649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3811</v>
      </c>
      <c r="D126" s="39" t="s">
        <v>3811</v>
      </c>
      <c r="E126" s="26" t="s">
        <v>5649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3811</v>
      </c>
      <c r="D127" s="39" t="s">
        <v>3811</v>
      </c>
      <c r="E127" s="26" t="s">
        <v>5649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2031</v>
      </c>
      <c r="C128" s="39" t="s">
        <v>3811</v>
      </c>
      <c r="D128" s="39" t="s">
        <v>3811</v>
      </c>
      <c r="E128" s="26" t="s">
        <v>5649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2033</v>
      </c>
      <c r="C129" s="39" t="s">
        <v>3811</v>
      </c>
      <c r="D129" s="39" t="s">
        <v>3811</v>
      </c>
      <c r="E129" s="26" t="s">
        <v>5649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3811</v>
      </c>
      <c r="D130" s="39" t="s">
        <v>3811</v>
      </c>
      <c r="E130" s="26" t="s">
        <v>5649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3811</v>
      </c>
      <c r="D131" s="39" t="s">
        <v>3811</v>
      </c>
      <c r="E131" s="26" t="s">
        <v>5649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3811</v>
      </c>
      <c r="D132" s="39" t="s">
        <v>3811</v>
      </c>
      <c r="E132" s="26" t="s">
        <v>5649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3811</v>
      </c>
      <c r="D133" s="39" t="s">
        <v>3811</v>
      </c>
      <c r="E133" s="26" t="s">
        <v>5649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3811</v>
      </c>
      <c r="D134" s="39" t="s">
        <v>3811</v>
      </c>
      <c r="E134" s="26" t="s">
        <v>5649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3811</v>
      </c>
      <c r="D135" s="39" t="s">
        <v>3811</v>
      </c>
      <c r="E135" s="26" t="s">
        <v>5649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3811</v>
      </c>
      <c r="D136" s="39" t="s">
        <v>3811</v>
      </c>
      <c r="E136" s="26" t="s">
        <v>5649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3811</v>
      </c>
      <c r="D137" s="39" t="s">
        <v>3811</v>
      </c>
      <c r="E137" s="26" t="s">
        <v>5649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3811</v>
      </c>
      <c r="D138" s="39" t="s">
        <v>3811</v>
      </c>
      <c r="E138" s="26" t="s">
        <v>5649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3811</v>
      </c>
      <c r="D139" s="39" t="s">
        <v>3811</v>
      </c>
      <c r="E139" s="26" t="s">
        <v>5649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3811</v>
      </c>
      <c r="D140" s="39" t="s">
        <v>3811</v>
      </c>
      <c r="E140" s="26" t="s">
        <v>5649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3811</v>
      </c>
      <c r="D141" s="39" t="s">
        <v>3811</v>
      </c>
      <c r="E141" s="26" t="s">
        <v>5649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3811</v>
      </c>
      <c r="D142" s="39" t="s">
        <v>3811</v>
      </c>
      <c r="E142" s="26" t="s">
        <v>3811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3811</v>
      </c>
      <c r="D143" s="39" t="s">
        <v>3811</v>
      </c>
      <c r="E143" s="26" t="s">
        <v>5649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3811</v>
      </c>
      <c r="D144" s="39" t="s">
        <v>3811</v>
      </c>
      <c r="E144" s="26" t="s">
        <v>5649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3811</v>
      </c>
      <c r="D145" s="39" t="s">
        <v>3811</v>
      </c>
      <c r="E145" s="26" t="s">
        <v>5649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2034</v>
      </c>
      <c r="C146" s="39" t="s">
        <v>3811</v>
      </c>
      <c r="D146" s="39" t="s">
        <v>3811</v>
      </c>
      <c r="E146" s="26" t="s">
        <v>5649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2036</v>
      </c>
      <c r="C147" s="39" t="s">
        <v>3811</v>
      </c>
      <c r="D147" s="39" t="s">
        <v>3811</v>
      </c>
      <c r="E147" s="26" t="s">
        <v>5649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3811</v>
      </c>
      <c r="D148" s="39" t="s">
        <v>3811</v>
      </c>
      <c r="E148" s="26" t="s">
        <v>5649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6396</v>
      </c>
      <c r="C149" s="39" t="s">
        <v>3811</v>
      </c>
      <c r="D149" s="39" t="s">
        <v>3811</v>
      </c>
      <c r="E149" s="26" t="s">
        <v>3811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3811</v>
      </c>
      <c r="D150" s="39" t="s">
        <v>3811</v>
      </c>
      <c r="E150" s="26" t="s">
        <v>5649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3811</v>
      </c>
      <c r="D151" s="39" t="s">
        <v>3811</v>
      </c>
      <c r="E151" s="26" t="s">
        <v>5649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3811</v>
      </c>
      <c r="D152" s="39" t="s">
        <v>3811</v>
      </c>
      <c r="E152" s="26" t="s">
        <v>5649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3811</v>
      </c>
      <c r="D153" s="39" t="s">
        <v>3811</v>
      </c>
      <c r="E153" s="26" t="s">
        <v>5649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3811</v>
      </c>
      <c r="D154" s="39" t="s">
        <v>3811</v>
      </c>
      <c r="E154" s="26" t="s">
        <v>5649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3811</v>
      </c>
      <c r="D155" s="39" t="s">
        <v>3811</v>
      </c>
      <c r="E155" s="26" t="s">
        <v>5649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3811</v>
      </c>
      <c r="D156" s="39" t="s">
        <v>3811</v>
      </c>
      <c r="E156" s="26" t="s">
        <v>5649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2037</v>
      </c>
      <c r="C157" s="39" t="s">
        <v>3811</v>
      </c>
      <c r="D157" s="39" t="s">
        <v>3811</v>
      </c>
      <c r="E157" s="26" t="s">
        <v>5649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2039</v>
      </c>
      <c r="C158" s="39" t="s">
        <v>3811</v>
      </c>
      <c r="D158" s="39" t="s">
        <v>3811</v>
      </c>
      <c r="E158" s="26" t="s">
        <v>5649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3331</v>
      </c>
      <c r="C159" s="39" t="s">
        <v>3811</v>
      </c>
      <c r="D159" s="39" t="s">
        <v>3811</v>
      </c>
      <c r="E159" s="26" t="s">
        <v>5650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3811</v>
      </c>
      <c r="D160" s="39" t="s">
        <v>3811</v>
      </c>
      <c r="E160" s="26" t="s">
        <v>5649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3811</v>
      </c>
      <c r="D161" s="39" t="s">
        <v>3811</v>
      </c>
      <c r="E161" s="26" t="s">
        <v>5650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3811</v>
      </c>
      <c r="D162" s="39" t="s">
        <v>3811</v>
      </c>
      <c r="E162" s="26" t="s">
        <v>5650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3811</v>
      </c>
      <c r="D163" s="39" t="s">
        <v>3811</v>
      </c>
      <c r="E163" s="26" t="s">
        <v>3811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6026</v>
      </c>
      <c r="C164" s="39" t="s">
        <v>3811</v>
      </c>
      <c r="D164" s="39" t="s">
        <v>3811</v>
      </c>
      <c r="E164" s="26" t="s">
        <v>3811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3333</v>
      </c>
      <c r="C165" s="39" t="s">
        <v>3811</v>
      </c>
      <c r="D165" s="39" t="s">
        <v>3811</v>
      </c>
      <c r="E165" s="26" t="s">
        <v>3811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3811</v>
      </c>
      <c r="D166" s="39" t="s">
        <v>3811</v>
      </c>
      <c r="E166" s="26" t="s">
        <v>5649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3811</v>
      </c>
      <c r="D167" s="39" t="s">
        <v>3811</v>
      </c>
      <c r="E167" s="26" t="s">
        <v>5649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3811</v>
      </c>
      <c r="D168" s="39" t="s">
        <v>3811</v>
      </c>
      <c r="E168" s="26" t="s">
        <v>5649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3811</v>
      </c>
      <c r="D169" s="39" t="s">
        <v>3811</v>
      </c>
      <c r="E169" s="26" t="s">
        <v>5649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3811</v>
      </c>
      <c r="D170" s="39" t="s">
        <v>3811</v>
      </c>
      <c r="E170" s="26" t="s">
        <v>5649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3811</v>
      </c>
      <c r="D171" s="39" t="s">
        <v>3811</v>
      </c>
      <c r="E171" s="26" t="s">
        <v>5649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3811</v>
      </c>
      <c r="D172" s="39" t="s">
        <v>3811</v>
      </c>
      <c r="E172" s="26" t="s">
        <v>5649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3811</v>
      </c>
      <c r="D173" s="39" t="s">
        <v>3811</v>
      </c>
      <c r="E173" s="26" t="s">
        <v>5649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3811</v>
      </c>
      <c r="D174" s="39" t="s">
        <v>3811</v>
      </c>
      <c r="E174" s="26" t="s">
        <v>5650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3811</v>
      </c>
      <c r="D175" s="39" t="s">
        <v>3811</v>
      </c>
      <c r="E175" s="26" t="s">
        <v>5649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3811</v>
      </c>
      <c r="D176" s="39" t="s">
        <v>3811</v>
      </c>
      <c r="E176" s="26" t="s">
        <v>5649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3811</v>
      </c>
      <c r="D177" s="39" t="s">
        <v>3811</v>
      </c>
      <c r="E177" s="26" t="s">
        <v>5649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3811</v>
      </c>
      <c r="D178" s="39" t="s">
        <v>3811</v>
      </c>
      <c r="E178" s="26" t="s">
        <v>5649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3811</v>
      </c>
      <c r="D179" s="39" t="s">
        <v>3811</v>
      </c>
      <c r="E179" s="26" t="s">
        <v>5649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3811</v>
      </c>
      <c r="D180" s="39" t="s">
        <v>3811</v>
      </c>
      <c r="E180" s="26" t="s">
        <v>5649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3811</v>
      </c>
      <c r="D181" s="39" t="s">
        <v>3811</v>
      </c>
      <c r="E181" s="26" t="s">
        <v>5649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3811</v>
      </c>
      <c r="D182" s="39" t="s">
        <v>3811</v>
      </c>
      <c r="E182" s="26" t="s">
        <v>5649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3811</v>
      </c>
      <c r="D183" s="39" t="s">
        <v>3811</v>
      </c>
      <c r="E183" s="26" t="s">
        <v>5649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3811</v>
      </c>
      <c r="D184" s="39" t="s">
        <v>3811</v>
      </c>
      <c r="E184" s="26" t="s">
        <v>5649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3811</v>
      </c>
      <c r="D185" s="39" t="s">
        <v>3811</v>
      </c>
      <c r="E185" s="26" t="s">
        <v>5649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2040</v>
      </c>
      <c r="C186" s="39" t="s">
        <v>3811</v>
      </c>
      <c r="D186" s="39" t="s">
        <v>3811</v>
      </c>
      <c r="E186" s="26" t="s">
        <v>5649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2042</v>
      </c>
      <c r="C187" s="39" t="s">
        <v>3811</v>
      </c>
      <c r="D187" s="39" t="s">
        <v>3811</v>
      </c>
      <c r="E187" s="26" t="s">
        <v>5649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3811</v>
      </c>
      <c r="D188" s="39" t="s">
        <v>3811</v>
      </c>
      <c r="E188" s="26" t="s">
        <v>5649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3811</v>
      </c>
      <c r="D189" s="39" t="s">
        <v>3811</v>
      </c>
      <c r="E189" s="26" t="s">
        <v>5649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2043</v>
      </c>
      <c r="C190" s="39" t="s">
        <v>3811</v>
      </c>
      <c r="D190" s="39" t="s">
        <v>3811</v>
      </c>
      <c r="E190" s="26" t="s">
        <v>5649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3811</v>
      </c>
      <c r="D191" s="39" t="s">
        <v>3811</v>
      </c>
      <c r="E191" s="26" t="s">
        <v>5649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3811</v>
      </c>
      <c r="D192" s="39" t="s">
        <v>3811</v>
      </c>
      <c r="E192" s="26" t="s">
        <v>5649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3811</v>
      </c>
      <c r="D193" s="39" t="s">
        <v>3811</v>
      </c>
      <c r="E193" s="26" t="s">
        <v>5649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3811</v>
      </c>
      <c r="D194" s="39" t="s">
        <v>3811</v>
      </c>
      <c r="E194" s="26" t="s">
        <v>5649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3811</v>
      </c>
      <c r="D195" s="39" t="s">
        <v>3811</v>
      </c>
      <c r="E195" s="26" t="s">
        <v>5649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3811</v>
      </c>
      <c r="D196" s="39" t="s">
        <v>3811</v>
      </c>
      <c r="E196" s="26" t="s">
        <v>5649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6005</v>
      </c>
      <c r="C197" s="39" t="s">
        <v>3811</v>
      </c>
      <c r="D197" s="39" t="s">
        <v>3811</v>
      </c>
      <c r="E197" s="26" t="s">
        <v>3811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3811</v>
      </c>
      <c r="D198" s="39" t="s">
        <v>3811</v>
      </c>
      <c r="E198" s="26" t="s">
        <v>5649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2045</v>
      </c>
      <c r="C199" s="39" t="s">
        <v>3811</v>
      </c>
      <c r="D199" s="39" t="s">
        <v>3811</v>
      </c>
      <c r="E199" s="26" t="s">
        <v>5649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2048</v>
      </c>
      <c r="C200" s="39" t="s">
        <v>3811</v>
      </c>
      <c r="D200" s="39" t="s">
        <v>3811</v>
      </c>
      <c r="E200" s="26" t="s">
        <v>5649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2049</v>
      </c>
      <c r="C201" s="39" t="s">
        <v>3811</v>
      </c>
      <c r="D201" s="39" t="s">
        <v>3811</v>
      </c>
      <c r="E201" s="26" t="s">
        <v>5649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2051</v>
      </c>
      <c r="C202" s="39" t="s">
        <v>3811</v>
      </c>
      <c r="D202" s="39" t="s">
        <v>3811</v>
      </c>
      <c r="E202" s="26" t="s">
        <v>5649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3811</v>
      </c>
      <c r="D203" s="39" t="s">
        <v>3811</v>
      </c>
      <c r="E203" s="26" t="s">
        <v>5649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3811</v>
      </c>
      <c r="D204" s="39" t="s">
        <v>3811</v>
      </c>
      <c r="E204" s="26" t="s">
        <v>5649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2052</v>
      </c>
      <c r="C205" s="39" t="s">
        <v>3811</v>
      </c>
      <c r="D205" s="39" t="s">
        <v>3811</v>
      </c>
      <c r="E205" s="26" t="s">
        <v>5649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2054</v>
      </c>
      <c r="C206" s="39" t="s">
        <v>3811</v>
      </c>
      <c r="D206" s="39" t="s">
        <v>3811</v>
      </c>
      <c r="E206" s="26" t="s">
        <v>5649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2055</v>
      </c>
      <c r="C207" s="39" t="s">
        <v>3811</v>
      </c>
      <c r="D207" s="39" t="s">
        <v>3811</v>
      </c>
      <c r="E207" s="26" t="s">
        <v>5649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2057</v>
      </c>
      <c r="C208" s="39" t="s">
        <v>3811</v>
      </c>
      <c r="D208" s="39" t="s">
        <v>3811</v>
      </c>
      <c r="E208" s="26" t="s">
        <v>5649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3811</v>
      </c>
      <c r="D209" s="39" t="s">
        <v>3811</v>
      </c>
      <c r="E209" s="26" t="s">
        <v>3811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2058</v>
      </c>
      <c r="C210" s="39" t="s">
        <v>3811</v>
      </c>
      <c r="D210" s="39" t="s">
        <v>3811</v>
      </c>
      <c r="E210" s="26" t="s">
        <v>5649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2061</v>
      </c>
      <c r="C211" s="39" t="s">
        <v>3811</v>
      </c>
      <c r="D211" s="39" t="s">
        <v>3811</v>
      </c>
      <c r="E211" s="26" t="s">
        <v>5649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2063</v>
      </c>
      <c r="C212" s="39" t="s">
        <v>3811</v>
      </c>
      <c r="D212" s="39" t="s">
        <v>3811</v>
      </c>
      <c r="E212" s="26" t="s">
        <v>5649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2065</v>
      </c>
      <c r="C213" s="39" t="s">
        <v>3811</v>
      </c>
      <c r="D213" s="39" t="s">
        <v>3811</v>
      </c>
      <c r="E213" s="26" t="s">
        <v>5649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2069</v>
      </c>
      <c r="C214" s="39" t="s">
        <v>3811</v>
      </c>
      <c r="D214" s="39" t="s">
        <v>3811</v>
      </c>
      <c r="E214" s="26" t="s">
        <v>3811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2071</v>
      </c>
      <c r="C215" s="39" t="s">
        <v>3811</v>
      </c>
      <c r="D215" s="39" t="s">
        <v>3811</v>
      </c>
      <c r="E215" s="26" t="s">
        <v>3811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2074</v>
      </c>
      <c r="C216" s="39" t="s">
        <v>3811</v>
      </c>
      <c r="D216" s="39" t="s">
        <v>3811</v>
      </c>
      <c r="E216" s="26" t="s">
        <v>5649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2076</v>
      </c>
      <c r="C217" s="39" t="s">
        <v>3811</v>
      </c>
      <c r="D217" s="39" t="s">
        <v>3811</v>
      </c>
      <c r="E217" s="26" t="s">
        <v>5649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2078</v>
      </c>
      <c r="C218" s="39" t="s">
        <v>3811</v>
      </c>
      <c r="D218" s="39" t="s">
        <v>3811</v>
      </c>
      <c r="E218" s="26" t="s">
        <v>5649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2080</v>
      </c>
      <c r="C219" s="39" t="s">
        <v>3811</v>
      </c>
      <c r="D219" s="39" t="s">
        <v>3811</v>
      </c>
      <c r="E219" s="26" t="s">
        <v>5649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2082</v>
      </c>
      <c r="C220" s="39" t="s">
        <v>3811</v>
      </c>
      <c r="D220" s="39" t="s">
        <v>3811</v>
      </c>
      <c r="E220" s="26" t="s">
        <v>5649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2085</v>
      </c>
      <c r="C221" s="39" t="s">
        <v>3811</v>
      </c>
      <c r="D221" s="39" t="s">
        <v>3811</v>
      </c>
      <c r="E221" s="26" t="s">
        <v>5649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2088</v>
      </c>
      <c r="C222" s="39" t="s">
        <v>3811</v>
      </c>
      <c r="D222" s="39" t="s">
        <v>3811</v>
      </c>
      <c r="E222" s="26" t="s">
        <v>5649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2090</v>
      </c>
      <c r="C223" s="39" t="s">
        <v>3811</v>
      </c>
      <c r="D223" s="39" t="s">
        <v>3811</v>
      </c>
      <c r="E223" s="26" t="s">
        <v>5649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6400</v>
      </c>
      <c r="C224" s="39" t="s">
        <v>3811</v>
      </c>
      <c r="D224" s="39" t="s">
        <v>3811</v>
      </c>
      <c r="E224" s="26" t="s">
        <v>3811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2091</v>
      </c>
      <c r="C225" s="39" t="s">
        <v>3811</v>
      </c>
      <c r="D225" s="39" t="s">
        <v>3811</v>
      </c>
      <c r="E225" s="26" t="s">
        <v>5649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2094</v>
      </c>
      <c r="C226" s="39" t="s">
        <v>3811</v>
      </c>
      <c r="D226" s="39" t="s">
        <v>3811</v>
      </c>
      <c r="E226" s="26" t="s">
        <v>5649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2096</v>
      </c>
      <c r="C227" s="39" t="s">
        <v>3811</v>
      </c>
      <c r="D227" s="39" t="s">
        <v>3811</v>
      </c>
      <c r="E227" s="26" t="s">
        <v>5649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3811</v>
      </c>
      <c r="D228" s="39" t="s">
        <v>3811</v>
      </c>
      <c r="E228" s="26" t="s">
        <v>5649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3811</v>
      </c>
      <c r="D229" s="39" t="s">
        <v>3811</v>
      </c>
      <c r="E229" s="26" t="s">
        <v>5649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3811</v>
      </c>
      <c r="D230" s="39" t="s">
        <v>3811</v>
      </c>
      <c r="E230" s="26" t="s">
        <v>5649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3811</v>
      </c>
      <c r="D231" s="39" t="s">
        <v>3811</v>
      </c>
      <c r="E231" s="26" t="s">
        <v>5649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3811</v>
      </c>
      <c r="D232" s="39" t="s">
        <v>3811</v>
      </c>
      <c r="E232" s="26" t="s">
        <v>5649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3811</v>
      </c>
      <c r="D233" s="39" t="s">
        <v>3811</v>
      </c>
      <c r="E233" s="26" t="s">
        <v>5649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3811</v>
      </c>
      <c r="D234" s="39" t="s">
        <v>3811</v>
      </c>
      <c r="E234" s="26" t="s">
        <v>5649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3811</v>
      </c>
      <c r="D235" s="39" t="s">
        <v>3811</v>
      </c>
      <c r="E235" s="26" t="s">
        <v>5649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2097</v>
      </c>
      <c r="C236" s="39" t="s">
        <v>3811</v>
      </c>
      <c r="D236" s="39" t="s">
        <v>3811</v>
      </c>
      <c r="E236" s="26" t="s">
        <v>5649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2099</v>
      </c>
      <c r="C237" s="39" t="s">
        <v>3811</v>
      </c>
      <c r="D237" s="39" t="s">
        <v>3811</v>
      </c>
      <c r="E237" s="26" t="s">
        <v>5649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3811</v>
      </c>
      <c r="D238" s="39" t="s">
        <v>3811</v>
      </c>
      <c r="E238" s="26" t="s">
        <v>5649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3811</v>
      </c>
      <c r="D239" s="39" t="s">
        <v>3811</v>
      </c>
      <c r="E239" s="26" t="s">
        <v>5649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3811</v>
      </c>
      <c r="D240" s="39" t="s">
        <v>3811</v>
      </c>
      <c r="E240" s="26" t="s">
        <v>5649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3811</v>
      </c>
      <c r="D241" s="39" t="s">
        <v>3811</v>
      </c>
      <c r="E241" s="26" t="s">
        <v>5649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3811</v>
      </c>
      <c r="D242" s="39" t="s">
        <v>3811</v>
      </c>
      <c r="E242" s="26" t="s">
        <v>3811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3811</v>
      </c>
      <c r="D243" s="39" t="s">
        <v>3811</v>
      </c>
      <c r="E243" s="26" t="s">
        <v>3811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3811</v>
      </c>
      <c r="D244" s="39" t="s">
        <v>3811</v>
      </c>
      <c r="E244" s="26" t="s">
        <v>5649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3811</v>
      </c>
      <c r="D245" s="39" t="s">
        <v>3811</v>
      </c>
      <c r="E245" s="26" t="s">
        <v>5649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3811</v>
      </c>
      <c r="D246" s="39" t="s">
        <v>3811</v>
      </c>
      <c r="E246" s="26" t="s">
        <v>5649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3811</v>
      </c>
      <c r="D247" s="39" t="s">
        <v>3811</v>
      </c>
      <c r="E247" s="26" t="s">
        <v>5649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3811</v>
      </c>
      <c r="D248" s="39" t="s">
        <v>3811</v>
      </c>
      <c r="E248" s="26" t="s">
        <v>5649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3811</v>
      </c>
      <c r="D249" s="39" t="s">
        <v>3811</v>
      </c>
      <c r="E249" s="26" t="s">
        <v>5649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3811</v>
      </c>
      <c r="D250" s="39" t="s">
        <v>3811</v>
      </c>
      <c r="E250" s="26" t="s">
        <v>5649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3811</v>
      </c>
      <c r="D251" s="39" t="s">
        <v>3811</v>
      </c>
      <c r="E251" s="26" t="s">
        <v>5649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3811</v>
      </c>
      <c r="D252" s="39" t="s">
        <v>3811</v>
      </c>
      <c r="E252" s="26" t="s">
        <v>3811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3811</v>
      </c>
      <c r="D253" s="39" t="s">
        <v>3811</v>
      </c>
      <c r="E253" s="26" t="s">
        <v>3811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3811</v>
      </c>
      <c r="D254" s="39" t="s">
        <v>3811</v>
      </c>
      <c r="E254" s="26" t="s">
        <v>5649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3811</v>
      </c>
      <c r="D255" s="39" t="s">
        <v>3811</v>
      </c>
      <c r="E255" s="26" t="s">
        <v>5649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3335</v>
      </c>
      <c r="C256" s="39" t="s">
        <v>3811</v>
      </c>
      <c r="D256" s="39" t="s">
        <v>3811</v>
      </c>
      <c r="E256" s="26" t="s">
        <v>5649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3337</v>
      </c>
      <c r="C257" s="39" t="s">
        <v>3811</v>
      </c>
      <c r="D257" s="39" t="s">
        <v>3811</v>
      </c>
      <c r="E257" s="26" t="s">
        <v>5649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3811</v>
      </c>
      <c r="D258" s="39" t="s">
        <v>3811</v>
      </c>
      <c r="E258" s="26" t="s">
        <v>3811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3811</v>
      </c>
      <c r="D259" s="39" t="s">
        <v>3811</v>
      </c>
      <c r="E259" s="26" t="s">
        <v>3811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3811</v>
      </c>
      <c r="D260" s="39" t="s">
        <v>3811</v>
      </c>
      <c r="E260" s="26" t="s">
        <v>5649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3811</v>
      </c>
      <c r="D261" s="39" t="s">
        <v>3811</v>
      </c>
      <c r="E261" s="26" t="s">
        <v>5649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3811</v>
      </c>
      <c r="D262" s="39" t="s">
        <v>3811</v>
      </c>
      <c r="E262" s="26" t="s">
        <v>3811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3811</v>
      </c>
      <c r="D263" s="39" t="s">
        <v>3811</v>
      </c>
      <c r="E263" s="26" t="s">
        <v>3811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3811</v>
      </c>
      <c r="D264" s="39" t="s">
        <v>3811</v>
      </c>
      <c r="E264" s="26" t="s">
        <v>5649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3916</v>
      </c>
      <c r="E265" s="26" t="s">
        <v>5649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3811</v>
      </c>
      <c r="D266" s="39" t="s">
        <v>3811</v>
      </c>
      <c r="E266" s="26" t="s">
        <v>5649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3811</v>
      </c>
      <c r="D267" s="39" t="s">
        <v>3811</v>
      </c>
      <c r="E267" s="26" t="s">
        <v>5649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3811</v>
      </c>
      <c r="D268" s="39" t="s">
        <v>3811</v>
      </c>
      <c r="E268" s="26" t="s">
        <v>5649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3811</v>
      </c>
      <c r="D269" s="39" t="s">
        <v>3811</v>
      </c>
      <c r="E269" s="26" t="s">
        <v>5649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3811</v>
      </c>
      <c r="D270" s="39" t="s">
        <v>3811</v>
      </c>
      <c r="E270" s="26" t="s">
        <v>5649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3811</v>
      </c>
      <c r="D271" s="39" t="s">
        <v>3811</v>
      </c>
      <c r="E271" s="26" t="s">
        <v>5649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2100</v>
      </c>
      <c r="C272" s="39" t="s">
        <v>3811</v>
      </c>
      <c r="D272" s="39" t="s">
        <v>3811</v>
      </c>
      <c r="E272" s="26" t="s">
        <v>5649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2102</v>
      </c>
      <c r="C273" s="39" t="s">
        <v>3811</v>
      </c>
      <c r="D273" s="39" t="s">
        <v>3811</v>
      </c>
      <c r="E273" s="26" t="s">
        <v>5649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3811</v>
      </c>
      <c r="D274" s="39" t="s">
        <v>3811</v>
      </c>
      <c r="E274" s="26" t="s">
        <v>3811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3811</v>
      </c>
      <c r="D275" s="39" t="s">
        <v>3811</v>
      </c>
      <c r="E275" s="26" t="s">
        <v>5649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3811</v>
      </c>
      <c r="D276" s="39" t="s">
        <v>3811</v>
      </c>
      <c r="E276" s="26" t="s">
        <v>5649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3811</v>
      </c>
      <c r="D277" s="39" t="s">
        <v>3811</v>
      </c>
      <c r="E277" s="26" t="s">
        <v>5649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3811</v>
      </c>
      <c r="D278" s="39" t="s">
        <v>3811</v>
      </c>
      <c r="E278" s="26" t="s">
        <v>5649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3811</v>
      </c>
      <c r="D279" s="39" t="s">
        <v>3811</v>
      </c>
      <c r="E279" s="26" t="s">
        <v>5649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3811</v>
      </c>
      <c r="D280" s="39" t="s">
        <v>3811</v>
      </c>
      <c r="E280" s="26" t="s">
        <v>5649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3811</v>
      </c>
      <c r="D281" s="39" t="s">
        <v>3811</v>
      </c>
      <c r="E281" s="26" t="s">
        <v>5649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3811</v>
      </c>
      <c r="D282" s="39" t="s">
        <v>3811</v>
      </c>
      <c r="E282" s="26" t="s">
        <v>5649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3811</v>
      </c>
      <c r="D283" s="39" t="s">
        <v>3811</v>
      </c>
      <c r="E283" s="26" t="s">
        <v>5649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3811</v>
      </c>
      <c r="D284" s="39" t="s">
        <v>3811</v>
      </c>
      <c r="E284" s="26" t="s">
        <v>3811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2103</v>
      </c>
      <c r="C285" s="39" t="s">
        <v>3811</v>
      </c>
      <c r="D285" s="39" t="s">
        <v>3811</v>
      </c>
      <c r="E285" s="26" t="s">
        <v>5649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2105</v>
      </c>
      <c r="C286" s="39" t="s">
        <v>3811</v>
      </c>
      <c r="D286" s="39" t="s">
        <v>3811</v>
      </c>
      <c r="E286" s="26" t="s">
        <v>5649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3811</v>
      </c>
      <c r="D287" s="39" t="s">
        <v>3811</v>
      </c>
      <c r="E287" s="26" t="s">
        <v>5649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2106</v>
      </c>
      <c r="C288" s="39" t="s">
        <v>3811</v>
      </c>
      <c r="D288" s="39" t="s">
        <v>3811</v>
      </c>
      <c r="E288" s="26" t="s">
        <v>5649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2109</v>
      </c>
      <c r="C289" s="39" t="s">
        <v>3811</v>
      </c>
      <c r="D289" s="39" t="s">
        <v>3811</v>
      </c>
      <c r="E289" s="26" t="s">
        <v>5649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3811</v>
      </c>
      <c r="D290" s="39" t="s">
        <v>3811</v>
      </c>
      <c r="E290" s="26" t="s">
        <v>5649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3811</v>
      </c>
      <c r="D291" s="39" t="s">
        <v>3811</v>
      </c>
      <c r="E291" s="26" t="s">
        <v>5649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3811</v>
      </c>
      <c r="D292" s="39" t="s">
        <v>3811</v>
      </c>
      <c r="E292" s="26" t="s">
        <v>5649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3811</v>
      </c>
      <c r="D293" s="39" t="s">
        <v>3811</v>
      </c>
      <c r="E293" s="26" t="s">
        <v>5649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3811</v>
      </c>
      <c r="D294" s="39" t="s">
        <v>3811</v>
      </c>
      <c r="E294" s="26" t="s">
        <v>5649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3811</v>
      </c>
      <c r="D295" s="39" t="s">
        <v>3811</v>
      </c>
      <c r="E295" s="26" t="s">
        <v>5649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3811</v>
      </c>
      <c r="D296" s="39" t="s">
        <v>3811</v>
      </c>
      <c r="E296" s="26" t="s">
        <v>5649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3811</v>
      </c>
      <c r="D297" s="39" t="s">
        <v>3811</v>
      </c>
      <c r="E297" s="26" t="s">
        <v>5649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3811</v>
      </c>
      <c r="D298" s="39" t="s">
        <v>3811</v>
      </c>
      <c r="E298" s="26" t="s">
        <v>5649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3811</v>
      </c>
      <c r="D299" s="39" t="s">
        <v>3811</v>
      </c>
      <c r="E299" s="26" t="s">
        <v>5649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3811</v>
      </c>
      <c r="D300" s="39" t="s">
        <v>3811</v>
      </c>
      <c r="E300" s="26" t="s">
        <v>5649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3811</v>
      </c>
      <c r="D301" s="39" t="s">
        <v>3811</v>
      </c>
      <c r="E301" s="26" t="s">
        <v>5649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3811</v>
      </c>
      <c r="D302" s="39" t="s">
        <v>3811</v>
      </c>
      <c r="E302" s="26" t="s">
        <v>5649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3811</v>
      </c>
      <c r="D303" s="39" t="s">
        <v>3811</v>
      </c>
      <c r="E303" s="26" t="s">
        <v>5649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2110</v>
      </c>
      <c r="C304" s="39" t="s">
        <v>3811</v>
      </c>
      <c r="D304" s="39" t="s">
        <v>3811</v>
      </c>
      <c r="E304" s="26" t="s">
        <v>5649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2112</v>
      </c>
      <c r="C305" s="39" t="s">
        <v>3811</v>
      </c>
      <c r="D305" s="39" t="s">
        <v>3811</v>
      </c>
      <c r="E305" s="26" t="s">
        <v>5649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3811</v>
      </c>
      <c r="D306" s="39" t="s">
        <v>3811</v>
      </c>
      <c r="E306" s="26" t="s">
        <v>3811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3811</v>
      </c>
      <c r="D307" s="39" t="s">
        <v>3811</v>
      </c>
      <c r="E307" s="26" t="s">
        <v>3811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3811</v>
      </c>
      <c r="D308" s="39" t="s">
        <v>3811</v>
      </c>
      <c r="E308" s="26" t="s">
        <v>5649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3811</v>
      </c>
      <c r="D309" s="39" t="s">
        <v>3811</v>
      </c>
      <c r="E309" s="26" t="s">
        <v>5649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2113</v>
      </c>
      <c r="C310" s="39" t="s">
        <v>3811</v>
      </c>
      <c r="D310" s="39" t="s">
        <v>3811</v>
      </c>
      <c r="E310" s="26" t="s">
        <v>5649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2115</v>
      </c>
      <c r="C311" s="39" t="s">
        <v>3811</v>
      </c>
      <c r="D311" s="39" t="s">
        <v>3811</v>
      </c>
      <c r="E311" s="26" t="s">
        <v>5649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3811</v>
      </c>
      <c r="D312" s="39" t="s">
        <v>3811</v>
      </c>
      <c r="E312" s="26" t="s">
        <v>5649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3811</v>
      </c>
      <c r="D313" s="39" t="s">
        <v>3811</v>
      </c>
      <c r="E313" s="26" t="s">
        <v>5649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2116</v>
      </c>
      <c r="C314" s="39" t="s">
        <v>3811</v>
      </c>
      <c r="D314" s="39" t="s">
        <v>3811</v>
      </c>
      <c r="E314" s="26" t="s">
        <v>5649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2118</v>
      </c>
      <c r="C315" s="39" t="s">
        <v>3811</v>
      </c>
      <c r="D315" s="39" t="s">
        <v>3811</v>
      </c>
      <c r="E315" s="26" t="s">
        <v>5649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6006</v>
      </c>
      <c r="C316" s="39" t="s">
        <v>3811</v>
      </c>
      <c r="D316" s="39" t="s">
        <v>3811</v>
      </c>
      <c r="E316" s="26" t="s">
        <v>3811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3811</v>
      </c>
      <c r="D317" s="39" t="s">
        <v>3811</v>
      </c>
      <c r="E317" s="26" t="s">
        <v>5649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3811</v>
      </c>
      <c r="D318" s="39" t="s">
        <v>3811</v>
      </c>
      <c r="E318" s="26" t="s">
        <v>3811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5487</v>
      </c>
      <c r="C319" s="39" t="s">
        <v>3811</v>
      </c>
      <c r="D319" s="39" t="s">
        <v>3811</v>
      </c>
      <c r="E319" s="26" t="s">
        <v>5649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3811</v>
      </c>
      <c r="D320" s="39" t="s">
        <v>3811</v>
      </c>
      <c r="E320" s="26" t="s">
        <v>5649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3811</v>
      </c>
      <c r="D321" s="39" t="s">
        <v>3811</v>
      </c>
      <c r="E321" s="26" t="s">
        <v>3811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3811</v>
      </c>
      <c r="D322" s="39" t="s">
        <v>3811</v>
      </c>
      <c r="E322" s="26" t="s">
        <v>5649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3811</v>
      </c>
      <c r="D323" s="39" t="s">
        <v>3811</v>
      </c>
      <c r="E323" s="26" t="s">
        <v>5649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3811</v>
      </c>
      <c r="D324" s="39" t="s">
        <v>3811</v>
      </c>
      <c r="E324" s="26" t="s">
        <v>5649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3811</v>
      </c>
      <c r="D325" s="39" t="s">
        <v>3811</v>
      </c>
      <c r="E325" s="26" t="s">
        <v>3811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3811</v>
      </c>
      <c r="D326" s="39" t="s">
        <v>3811</v>
      </c>
      <c r="E326" s="26" t="s">
        <v>5649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3811</v>
      </c>
      <c r="D327" s="39" t="s">
        <v>3811</v>
      </c>
      <c r="E327" s="26" t="s">
        <v>5649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3811</v>
      </c>
      <c r="D328" s="39" t="s">
        <v>3811</v>
      </c>
      <c r="E328" s="26" t="s">
        <v>3811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3341</v>
      </c>
      <c r="C329" s="39" t="s">
        <v>3811</v>
      </c>
      <c r="D329" s="39" t="s">
        <v>3811</v>
      </c>
      <c r="E329" s="26" t="s">
        <v>5649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3811</v>
      </c>
      <c r="D330" s="39" t="s">
        <v>3811</v>
      </c>
      <c r="E330" s="26" t="s">
        <v>5649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3811</v>
      </c>
      <c r="D331" s="39" t="s">
        <v>3811</v>
      </c>
      <c r="E331" s="26" t="s">
        <v>5649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3811</v>
      </c>
      <c r="D332" s="39" t="s">
        <v>3811</v>
      </c>
      <c r="E332" s="26" t="s">
        <v>5649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3811</v>
      </c>
      <c r="D333" s="39" t="s">
        <v>3811</v>
      </c>
      <c r="E333" s="26" t="s">
        <v>5649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3811</v>
      </c>
      <c r="D334" s="39" t="s">
        <v>3811</v>
      </c>
      <c r="E334" s="26" t="s">
        <v>5649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3811</v>
      </c>
      <c r="D335" s="39" t="s">
        <v>3811</v>
      </c>
      <c r="E335" s="26" t="s">
        <v>5649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3811</v>
      </c>
      <c r="D336" s="39" t="s">
        <v>3811</v>
      </c>
      <c r="E336" s="26" t="s">
        <v>5649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3811</v>
      </c>
      <c r="D337" s="39" t="s">
        <v>3811</v>
      </c>
      <c r="E337" s="26" t="s">
        <v>5649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2119</v>
      </c>
      <c r="C338" s="39" t="s">
        <v>3811</v>
      </c>
      <c r="D338" s="39" t="s">
        <v>3811</v>
      </c>
      <c r="E338" s="26" t="s">
        <v>5649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2121</v>
      </c>
      <c r="C339" s="39" t="s">
        <v>3811</v>
      </c>
      <c r="D339" s="39" t="s">
        <v>3811</v>
      </c>
      <c r="E339" s="26" t="s">
        <v>5649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6007</v>
      </c>
      <c r="C340" s="39" t="s">
        <v>3811</v>
      </c>
      <c r="D340" s="39" t="s">
        <v>3811</v>
      </c>
      <c r="E340" s="26" t="s">
        <v>3811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3811</v>
      </c>
      <c r="D341" s="39" t="s">
        <v>3811</v>
      </c>
      <c r="E341" s="26" t="s">
        <v>5649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3811</v>
      </c>
      <c r="D342" s="39" t="s">
        <v>3811</v>
      </c>
      <c r="E342" s="26" t="s">
        <v>5649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3811</v>
      </c>
      <c r="D343" s="39" t="s">
        <v>3811</v>
      </c>
      <c r="E343" s="26" t="s">
        <v>5649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3811</v>
      </c>
      <c r="D344" s="39" t="s">
        <v>3811</v>
      </c>
      <c r="E344" s="26" t="s">
        <v>5649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3811</v>
      </c>
      <c r="D345" s="39" t="s">
        <v>3811</v>
      </c>
      <c r="E345" s="26" t="s">
        <v>5649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3811</v>
      </c>
      <c r="D346" s="39" t="s">
        <v>3811</v>
      </c>
      <c r="E346" s="26" t="s">
        <v>5649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3811</v>
      </c>
      <c r="D347" s="39" t="s">
        <v>3811</v>
      </c>
      <c r="E347" s="26" t="s">
        <v>5649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3811</v>
      </c>
      <c r="D348" s="39" t="s">
        <v>3811</v>
      </c>
      <c r="E348" s="26" t="s">
        <v>5649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3811</v>
      </c>
      <c r="D349" s="39" t="s">
        <v>3811</v>
      </c>
      <c r="E349" s="26" t="s">
        <v>5649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3811</v>
      </c>
      <c r="D350" s="39" t="s">
        <v>3811</v>
      </c>
      <c r="E350" s="26" t="s">
        <v>5649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3811</v>
      </c>
      <c r="D351" s="39" t="s">
        <v>3811</v>
      </c>
      <c r="E351" s="26" t="s">
        <v>5649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3811</v>
      </c>
      <c r="D352" s="39" t="s">
        <v>3811</v>
      </c>
      <c r="E352" s="26" t="s">
        <v>3811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3811</v>
      </c>
      <c r="D353" s="39" t="s">
        <v>3811</v>
      </c>
      <c r="E353" s="26" t="s">
        <v>5649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3811</v>
      </c>
      <c r="D354" s="39" t="s">
        <v>3811</v>
      </c>
      <c r="E354" s="26" t="s">
        <v>5649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2122</v>
      </c>
      <c r="C355" s="39" t="s">
        <v>3811</v>
      </c>
      <c r="D355" s="39" t="s">
        <v>3811</v>
      </c>
      <c r="E355" s="26" t="s">
        <v>5649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2124</v>
      </c>
      <c r="C356" s="39" t="s">
        <v>3811</v>
      </c>
      <c r="D356" s="39" t="s">
        <v>3811</v>
      </c>
      <c r="E356" s="26" t="s">
        <v>5649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3811</v>
      </c>
      <c r="D357" s="39" t="s">
        <v>3811</v>
      </c>
      <c r="E357" s="26" t="s">
        <v>5649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3811</v>
      </c>
      <c r="D358" s="39" t="s">
        <v>3811</v>
      </c>
      <c r="E358" s="26" t="s">
        <v>5649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2125</v>
      </c>
      <c r="C359" s="39" t="s">
        <v>3811</v>
      </c>
      <c r="D359" s="39" t="s">
        <v>3811</v>
      </c>
      <c r="E359" s="26" t="s">
        <v>5649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2128</v>
      </c>
      <c r="C360" s="39" t="s">
        <v>3811</v>
      </c>
      <c r="D360" s="39" t="s">
        <v>3811</v>
      </c>
      <c r="E360" s="26" t="s">
        <v>5649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2130</v>
      </c>
      <c r="C361" s="39" t="s">
        <v>3811</v>
      </c>
      <c r="D361" s="39" t="s">
        <v>3811</v>
      </c>
      <c r="E361" s="26" t="s">
        <v>5649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3811</v>
      </c>
      <c r="D362" s="39" t="s">
        <v>3811</v>
      </c>
      <c r="E362" s="26" t="s">
        <v>5649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3811</v>
      </c>
      <c r="D363" s="39" t="s">
        <v>3811</v>
      </c>
      <c r="E363" s="26" t="s">
        <v>5649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5622</v>
      </c>
      <c r="C364" s="39" t="s">
        <v>3811</v>
      </c>
      <c r="D364" s="39" t="s">
        <v>3811</v>
      </c>
      <c r="E364" s="26" t="s">
        <v>5649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3811</v>
      </c>
      <c r="D365" s="39" t="s">
        <v>3811</v>
      </c>
      <c r="E365" s="26" t="s">
        <v>5649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3811</v>
      </c>
      <c r="D366" s="39" t="s">
        <v>3811</v>
      </c>
      <c r="E366" s="26" t="s">
        <v>5649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2131</v>
      </c>
      <c r="C367" s="39" t="s">
        <v>3811</v>
      </c>
      <c r="D367" s="39" t="s">
        <v>3811</v>
      </c>
      <c r="E367" s="26" t="s">
        <v>5649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2133</v>
      </c>
      <c r="C368" s="39" t="s">
        <v>3811</v>
      </c>
      <c r="D368" s="39" t="s">
        <v>3811</v>
      </c>
      <c r="E368" s="26" t="s">
        <v>5649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2135</v>
      </c>
      <c r="C369" s="39" t="s">
        <v>3811</v>
      </c>
      <c r="D369" s="39" t="s">
        <v>3811</v>
      </c>
      <c r="E369" s="26" t="s">
        <v>3811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3811</v>
      </c>
      <c r="D370" s="39" t="s">
        <v>3811</v>
      </c>
      <c r="E370" s="26" t="s">
        <v>5649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3811</v>
      </c>
      <c r="D371" s="39" t="s">
        <v>3811</v>
      </c>
      <c r="E371" s="26" t="s">
        <v>5650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3811</v>
      </c>
      <c r="D372" s="39" t="s">
        <v>3811</v>
      </c>
      <c r="E372" s="26" t="s">
        <v>5650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3811</v>
      </c>
      <c r="D373" s="39" t="s">
        <v>3811</v>
      </c>
      <c r="E373" s="26" t="s">
        <v>5649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639</v>
      </c>
      <c r="C374" s="39" t="s">
        <v>3811</v>
      </c>
      <c r="D374" s="39" t="s">
        <v>3811</v>
      </c>
      <c r="E374" s="26" t="s">
        <v>5649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642</v>
      </c>
      <c r="C375" s="39" t="s">
        <v>3811</v>
      </c>
      <c r="D375" s="39" t="s">
        <v>3811</v>
      </c>
      <c r="E375" s="26" t="s">
        <v>5649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643</v>
      </c>
      <c r="C376" s="39" t="s">
        <v>3811</v>
      </c>
      <c r="D376" s="39" t="s">
        <v>3811</v>
      </c>
      <c r="E376" s="26" t="s">
        <v>5649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646</v>
      </c>
      <c r="C377" s="39" t="s">
        <v>3811</v>
      </c>
      <c r="D377" s="39" t="s">
        <v>3811</v>
      </c>
      <c r="E377" s="26" t="s">
        <v>5649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647</v>
      </c>
      <c r="C378" s="39" t="s">
        <v>3811</v>
      </c>
      <c r="D378" s="39" t="s">
        <v>3811</v>
      </c>
      <c r="E378" s="26" t="s">
        <v>5650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650</v>
      </c>
      <c r="C379" s="39" t="s">
        <v>3811</v>
      </c>
      <c r="D379" s="39" t="s">
        <v>3811</v>
      </c>
      <c r="E379" s="26" t="s">
        <v>5650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652</v>
      </c>
      <c r="C380" s="39" t="s">
        <v>3811</v>
      </c>
      <c r="D380" s="39" t="s">
        <v>3811</v>
      </c>
      <c r="E380" s="26" t="s">
        <v>5649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655</v>
      </c>
      <c r="C381" s="39" t="s">
        <v>3811</v>
      </c>
      <c r="D381" s="39" t="s">
        <v>3811</v>
      </c>
      <c r="E381" s="26" t="s">
        <v>5650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658</v>
      </c>
      <c r="C382" s="39" t="s">
        <v>3811</v>
      </c>
      <c r="D382" s="39" t="s">
        <v>3811</v>
      </c>
      <c r="E382" s="26" t="s">
        <v>5649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660</v>
      </c>
      <c r="C383" s="39" t="s">
        <v>3811</v>
      </c>
      <c r="D383" s="39" t="s">
        <v>3811</v>
      </c>
      <c r="E383" s="26" t="s">
        <v>5650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661</v>
      </c>
      <c r="C384" s="39" t="s">
        <v>3811</v>
      </c>
      <c r="D384" s="39" t="s">
        <v>3811</v>
      </c>
      <c r="E384" s="26" t="s">
        <v>3811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2137</v>
      </c>
      <c r="C385" s="39" t="s">
        <v>3811</v>
      </c>
      <c r="D385" s="39" t="s">
        <v>3811</v>
      </c>
      <c r="E385" s="26" t="s">
        <v>5649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2140</v>
      </c>
      <c r="C386" s="39" t="s">
        <v>3811</v>
      </c>
      <c r="D386" s="39" t="s">
        <v>3811</v>
      </c>
      <c r="E386" s="26" t="s">
        <v>5649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2142</v>
      </c>
      <c r="C387" s="39" t="s">
        <v>3811</v>
      </c>
      <c r="D387" s="39" t="s">
        <v>3811</v>
      </c>
      <c r="E387" s="26" t="s">
        <v>5649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2144</v>
      </c>
      <c r="C388" s="39" t="s">
        <v>3811</v>
      </c>
      <c r="D388" s="39" t="s">
        <v>3811</v>
      </c>
      <c r="E388" s="26" t="s">
        <v>5649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2147</v>
      </c>
      <c r="C389" s="39" t="s">
        <v>3811</v>
      </c>
      <c r="D389" s="39" t="s">
        <v>3811</v>
      </c>
      <c r="E389" s="26" t="s">
        <v>5649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2150</v>
      </c>
      <c r="C390" s="39" t="s">
        <v>3811</v>
      </c>
      <c r="D390" s="39" t="s">
        <v>3811</v>
      </c>
      <c r="E390" s="26" t="s">
        <v>5649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2153</v>
      </c>
      <c r="C391" s="39" t="s">
        <v>3811</v>
      </c>
      <c r="D391" s="39" t="s">
        <v>3811</v>
      </c>
      <c r="E391" s="26" t="s">
        <v>5649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2156</v>
      </c>
      <c r="C392" s="39" t="s">
        <v>3811</v>
      </c>
      <c r="D392" s="39" t="s">
        <v>3811</v>
      </c>
      <c r="E392" s="26" t="s">
        <v>5649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2158</v>
      </c>
      <c r="C393" s="39" t="s">
        <v>3811</v>
      </c>
      <c r="D393" s="39" t="s">
        <v>3811</v>
      </c>
      <c r="E393" s="26" t="s">
        <v>5649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2160</v>
      </c>
      <c r="C394" s="39" t="s">
        <v>3811</v>
      </c>
      <c r="D394" s="39" t="s">
        <v>3811</v>
      </c>
      <c r="E394" s="26" t="s">
        <v>5649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664</v>
      </c>
      <c r="C395" s="39" t="s">
        <v>3811</v>
      </c>
      <c r="D395" s="39" t="s">
        <v>3811</v>
      </c>
      <c r="E395" s="26" t="s">
        <v>3811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668</v>
      </c>
      <c r="C396" s="39" t="s">
        <v>3811</v>
      </c>
      <c r="D396" s="39" t="s">
        <v>3811</v>
      </c>
      <c r="E396" s="26" t="s">
        <v>3811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670</v>
      </c>
      <c r="C397" s="39" t="s">
        <v>3811</v>
      </c>
      <c r="D397" s="39" t="s">
        <v>3811</v>
      </c>
      <c r="E397" s="26" t="s">
        <v>3811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672</v>
      </c>
      <c r="C398" s="39" t="s">
        <v>3811</v>
      </c>
      <c r="D398" s="39" t="s">
        <v>3811</v>
      </c>
      <c r="E398" s="26" t="s">
        <v>3811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674</v>
      </c>
      <c r="C399" s="39" t="s">
        <v>3811</v>
      </c>
      <c r="D399" s="39" t="s">
        <v>3811</v>
      </c>
      <c r="E399" s="26" t="s">
        <v>3811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676</v>
      </c>
      <c r="C400" s="39" t="s">
        <v>3811</v>
      </c>
      <c r="D400" s="39" t="s">
        <v>3811</v>
      </c>
      <c r="E400" s="26" t="s">
        <v>3811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678</v>
      </c>
      <c r="C401" s="39" t="s">
        <v>3811</v>
      </c>
      <c r="D401" s="39" t="s">
        <v>3811</v>
      </c>
      <c r="E401" s="26" t="s">
        <v>3811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680</v>
      </c>
      <c r="C402" s="39" t="s">
        <v>3811</v>
      </c>
      <c r="D402" s="39" t="s">
        <v>3811</v>
      </c>
      <c r="E402" s="26" t="s">
        <v>5649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682</v>
      </c>
      <c r="C403" s="39" t="s">
        <v>3811</v>
      </c>
      <c r="D403" s="39" t="s">
        <v>3811</v>
      </c>
      <c r="E403" s="26" t="s">
        <v>5649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683</v>
      </c>
      <c r="C404" s="39" t="s">
        <v>3811</v>
      </c>
      <c r="D404" s="39" t="s">
        <v>3811</v>
      </c>
      <c r="E404" s="26" t="s">
        <v>3811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685</v>
      </c>
      <c r="C405" s="39" t="s">
        <v>3811</v>
      </c>
      <c r="D405" s="39" t="s">
        <v>3811</v>
      </c>
      <c r="E405" s="26" t="s">
        <v>5649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687</v>
      </c>
      <c r="C406" s="39" t="s">
        <v>3811</v>
      </c>
      <c r="D406" s="39" t="s">
        <v>3811</v>
      </c>
      <c r="E406" s="26" t="s">
        <v>5649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689</v>
      </c>
      <c r="C407" s="39" t="s">
        <v>3811</v>
      </c>
      <c r="D407" s="39" t="s">
        <v>3811</v>
      </c>
      <c r="E407" s="26" t="s">
        <v>3811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691</v>
      </c>
      <c r="C408" s="39" t="s">
        <v>3811</v>
      </c>
      <c r="D408" s="39" t="s">
        <v>3811</v>
      </c>
      <c r="E408" s="26" t="s">
        <v>5649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6008</v>
      </c>
      <c r="C409" s="39" t="s">
        <v>3811</v>
      </c>
      <c r="D409" s="39" t="s">
        <v>3811</v>
      </c>
      <c r="E409" s="26" t="s">
        <v>3811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693</v>
      </c>
      <c r="C410" s="39" t="s">
        <v>3811</v>
      </c>
      <c r="D410" s="39" t="s">
        <v>3811</v>
      </c>
      <c r="E410" s="26" t="s">
        <v>5649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695</v>
      </c>
      <c r="C411" s="39" t="s">
        <v>3811</v>
      </c>
      <c r="D411" s="39" t="s">
        <v>3811</v>
      </c>
      <c r="E411" s="26" t="s">
        <v>5649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697</v>
      </c>
      <c r="C412" s="39" t="s">
        <v>3811</v>
      </c>
      <c r="D412" s="39" t="s">
        <v>3811</v>
      </c>
      <c r="E412" s="26" t="s">
        <v>5649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698</v>
      </c>
      <c r="C413" s="39" t="s">
        <v>3811</v>
      </c>
      <c r="D413" s="39" t="s">
        <v>3811</v>
      </c>
      <c r="E413" s="26" t="s">
        <v>5649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6009</v>
      </c>
      <c r="C414" s="39" t="s">
        <v>3811</v>
      </c>
      <c r="D414" s="39" t="s">
        <v>3811</v>
      </c>
      <c r="E414" s="26" t="s">
        <v>3811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700</v>
      </c>
      <c r="C415" s="39" t="s">
        <v>3811</v>
      </c>
      <c r="D415" s="39" t="s">
        <v>3811</v>
      </c>
      <c r="E415" s="26" t="s">
        <v>5649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702</v>
      </c>
      <c r="C416" s="39" t="s">
        <v>3811</v>
      </c>
      <c r="D416" s="39" t="s">
        <v>3811</v>
      </c>
      <c r="E416" s="26" t="s">
        <v>5649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703</v>
      </c>
      <c r="C417" s="39" t="s">
        <v>3811</v>
      </c>
      <c r="D417" s="39" t="s">
        <v>3811</v>
      </c>
      <c r="E417" s="26" t="s">
        <v>5649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705</v>
      </c>
      <c r="C418" s="39" t="s">
        <v>3811</v>
      </c>
      <c r="D418" s="39" t="s">
        <v>3811</v>
      </c>
      <c r="E418" s="26" t="s">
        <v>5649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706</v>
      </c>
      <c r="C419" s="39" t="s">
        <v>3811</v>
      </c>
      <c r="D419" s="39" t="s">
        <v>3811</v>
      </c>
      <c r="E419" s="26" t="s">
        <v>5649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708</v>
      </c>
      <c r="C420" s="39" t="s">
        <v>3811</v>
      </c>
      <c r="D420" s="39" t="s">
        <v>3811</v>
      </c>
      <c r="E420" s="26" t="s">
        <v>5649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709</v>
      </c>
      <c r="C421" s="39" t="s">
        <v>3811</v>
      </c>
      <c r="D421" s="39" t="s">
        <v>3811</v>
      </c>
      <c r="E421" s="26" t="s">
        <v>3811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711</v>
      </c>
      <c r="C422" s="39" t="s">
        <v>3811</v>
      </c>
      <c r="D422" s="39" t="s">
        <v>3811</v>
      </c>
      <c r="E422" s="26" t="s">
        <v>5649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713</v>
      </c>
      <c r="C423" s="39" t="s">
        <v>3811</v>
      </c>
      <c r="D423" s="39" t="s">
        <v>3811</v>
      </c>
      <c r="E423" s="26" t="s">
        <v>5649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714</v>
      </c>
      <c r="C424" s="39" t="s">
        <v>3811</v>
      </c>
      <c r="D424" s="39" t="s">
        <v>3811</v>
      </c>
      <c r="E424" s="26" t="s">
        <v>5649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716</v>
      </c>
      <c r="C425" s="39" t="s">
        <v>3811</v>
      </c>
      <c r="D425" s="39" t="s">
        <v>3811</v>
      </c>
      <c r="E425" s="26" t="s">
        <v>5649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717</v>
      </c>
      <c r="C426" s="39" t="s">
        <v>3811</v>
      </c>
      <c r="D426" s="39" t="s">
        <v>3811</v>
      </c>
      <c r="E426" s="26" t="s">
        <v>3811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719</v>
      </c>
      <c r="C427" s="39" t="s">
        <v>3811</v>
      </c>
      <c r="D427" s="39" t="s">
        <v>3811</v>
      </c>
      <c r="E427" s="26" t="s">
        <v>3811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721</v>
      </c>
      <c r="C428" s="39" t="s">
        <v>3811</v>
      </c>
      <c r="D428" s="39" t="s">
        <v>3811</v>
      </c>
      <c r="E428" s="26" t="s">
        <v>3811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723</v>
      </c>
      <c r="C429" s="39" t="s">
        <v>3811</v>
      </c>
      <c r="D429" s="39" t="s">
        <v>3811</v>
      </c>
      <c r="E429" s="26" t="s">
        <v>3811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725</v>
      </c>
      <c r="C430" s="39" t="s">
        <v>3811</v>
      </c>
      <c r="D430" s="39" t="s">
        <v>3811</v>
      </c>
      <c r="E430" s="26" t="s">
        <v>3811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727</v>
      </c>
      <c r="C431" s="39" t="s">
        <v>3811</v>
      </c>
      <c r="D431" s="39" t="s">
        <v>3811</v>
      </c>
      <c r="E431" s="26" t="s">
        <v>3811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729</v>
      </c>
      <c r="C432" s="39" t="s">
        <v>3811</v>
      </c>
      <c r="D432" s="39" t="s">
        <v>3811</v>
      </c>
      <c r="E432" s="26" t="s">
        <v>3811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731</v>
      </c>
      <c r="C433" s="39" t="s">
        <v>3811</v>
      </c>
      <c r="D433" s="39" t="s">
        <v>3811</v>
      </c>
      <c r="E433" s="26" t="s">
        <v>3811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733</v>
      </c>
      <c r="C434" s="39" t="s">
        <v>3811</v>
      </c>
      <c r="D434" s="39" t="s">
        <v>3811</v>
      </c>
      <c r="E434" s="26" t="s">
        <v>3811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735</v>
      </c>
      <c r="C435" s="39" t="s">
        <v>3811</v>
      </c>
      <c r="D435" s="39" t="s">
        <v>3811</v>
      </c>
      <c r="E435" s="26" t="s">
        <v>3811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737</v>
      </c>
      <c r="C436" s="39" t="s">
        <v>3811</v>
      </c>
      <c r="D436" s="39" t="s">
        <v>3811</v>
      </c>
      <c r="E436" s="26" t="s">
        <v>3811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739</v>
      </c>
      <c r="C437" s="39" t="s">
        <v>3811</v>
      </c>
      <c r="D437" s="39" t="s">
        <v>3811</v>
      </c>
      <c r="E437" s="26" t="s">
        <v>3811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741</v>
      </c>
      <c r="C438" s="39" t="s">
        <v>3811</v>
      </c>
      <c r="D438" s="39" t="s">
        <v>3811</v>
      </c>
      <c r="E438" s="26" t="s">
        <v>3811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743</v>
      </c>
      <c r="C439" s="39" t="s">
        <v>3811</v>
      </c>
      <c r="D439" s="39" t="s">
        <v>3811</v>
      </c>
      <c r="E439" s="26" t="s">
        <v>5649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745</v>
      </c>
      <c r="C440" s="39" t="s">
        <v>3811</v>
      </c>
      <c r="D440" s="39" t="s">
        <v>3811</v>
      </c>
      <c r="E440" s="26" t="s">
        <v>5649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746</v>
      </c>
      <c r="C441" s="39" t="s">
        <v>3811</v>
      </c>
      <c r="D441" s="39" t="s">
        <v>3811</v>
      </c>
      <c r="E441" s="26" t="s">
        <v>5649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748</v>
      </c>
      <c r="C442" s="39" t="s">
        <v>3811</v>
      </c>
      <c r="D442" s="39" t="s">
        <v>3811</v>
      </c>
      <c r="E442" s="26" t="s">
        <v>5649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749</v>
      </c>
      <c r="C443" s="39" t="s">
        <v>3811</v>
      </c>
      <c r="D443" s="39" t="s">
        <v>3811</v>
      </c>
      <c r="E443" s="26" t="s">
        <v>5649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751</v>
      </c>
      <c r="C444" s="39" t="s">
        <v>3811</v>
      </c>
      <c r="D444" s="39" t="s">
        <v>3811</v>
      </c>
      <c r="E444" s="26" t="s">
        <v>3811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753</v>
      </c>
      <c r="C445" s="39" t="s">
        <v>3811</v>
      </c>
      <c r="D445" s="39" t="s">
        <v>3811</v>
      </c>
      <c r="E445" s="26" t="s">
        <v>3811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755</v>
      </c>
      <c r="C446" s="39" t="s">
        <v>3811</v>
      </c>
      <c r="D446" s="39" t="s">
        <v>3811</v>
      </c>
      <c r="E446" s="26" t="s">
        <v>3811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757</v>
      </c>
      <c r="C447" s="39" t="s">
        <v>3811</v>
      </c>
      <c r="D447" s="39" t="s">
        <v>3811</v>
      </c>
      <c r="E447" s="26" t="s">
        <v>5649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759</v>
      </c>
      <c r="C448" s="39" t="s">
        <v>3811</v>
      </c>
      <c r="D448" s="39" t="s">
        <v>3811</v>
      </c>
      <c r="E448" s="26" t="s">
        <v>5649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760</v>
      </c>
      <c r="C449" s="39" t="s">
        <v>3811</v>
      </c>
      <c r="D449" s="39" t="s">
        <v>3811</v>
      </c>
      <c r="E449" s="26" t="s">
        <v>5649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762</v>
      </c>
      <c r="C450" s="39" t="s">
        <v>3811</v>
      </c>
      <c r="D450" s="39" t="s">
        <v>3811</v>
      </c>
      <c r="E450" s="26" t="s">
        <v>5649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763</v>
      </c>
      <c r="C451" s="39" t="s">
        <v>3811</v>
      </c>
      <c r="D451" s="39" t="s">
        <v>3811</v>
      </c>
      <c r="E451" s="26" t="s">
        <v>5649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765</v>
      </c>
      <c r="C452" s="39" t="s">
        <v>3811</v>
      </c>
      <c r="D452" s="39" t="s">
        <v>3811</v>
      </c>
      <c r="E452" s="26" t="s">
        <v>5649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766</v>
      </c>
      <c r="C453" s="39" t="s">
        <v>3811</v>
      </c>
      <c r="D453" s="39" t="s">
        <v>3811</v>
      </c>
      <c r="E453" s="26" t="s">
        <v>5649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768</v>
      </c>
      <c r="C454" s="39" t="s">
        <v>3811</v>
      </c>
      <c r="D454" s="39" t="s">
        <v>3811</v>
      </c>
      <c r="E454" s="26" t="s">
        <v>5649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769</v>
      </c>
      <c r="C455" s="39" t="s">
        <v>3811</v>
      </c>
      <c r="D455" s="39" t="s">
        <v>3811</v>
      </c>
      <c r="E455" s="26" t="s">
        <v>5649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771</v>
      </c>
      <c r="C456" s="39" t="s">
        <v>3811</v>
      </c>
      <c r="D456" s="39" t="s">
        <v>3811</v>
      </c>
      <c r="E456" s="26" t="s">
        <v>5649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772</v>
      </c>
      <c r="C457" s="39" t="s">
        <v>3811</v>
      </c>
      <c r="D457" s="39" t="s">
        <v>3811</v>
      </c>
      <c r="E457" s="26" t="s">
        <v>5649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774</v>
      </c>
      <c r="C458" s="39" t="s">
        <v>3811</v>
      </c>
      <c r="D458" s="39" t="s">
        <v>3811</v>
      </c>
      <c r="E458" s="26" t="s">
        <v>5649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775</v>
      </c>
      <c r="C459" s="39" t="s">
        <v>3811</v>
      </c>
      <c r="D459" s="39" t="s">
        <v>3811</v>
      </c>
      <c r="E459" s="26" t="s">
        <v>5649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777</v>
      </c>
      <c r="C460" s="39" t="s">
        <v>3811</v>
      </c>
      <c r="D460" s="39" t="s">
        <v>3811</v>
      </c>
      <c r="E460" s="26" t="s">
        <v>5649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778</v>
      </c>
      <c r="C461" s="39" t="s">
        <v>3811</v>
      </c>
      <c r="D461" s="39" t="s">
        <v>3811</v>
      </c>
      <c r="E461" s="26" t="s">
        <v>5649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6523</v>
      </c>
      <c r="C462" s="39" t="s">
        <v>3811</v>
      </c>
      <c r="D462" s="39" t="s">
        <v>3811</v>
      </c>
      <c r="E462" s="26" t="s">
        <v>3811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780</v>
      </c>
      <c r="C463" s="39" t="s">
        <v>3811</v>
      </c>
      <c r="D463" s="39" t="s">
        <v>3811</v>
      </c>
      <c r="E463" s="26" t="s">
        <v>5649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782</v>
      </c>
      <c r="C464" s="39" t="s">
        <v>3811</v>
      </c>
      <c r="D464" s="39" t="s">
        <v>3811</v>
      </c>
      <c r="E464" s="26" t="s">
        <v>5649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783</v>
      </c>
      <c r="C465" s="39" t="s">
        <v>3811</v>
      </c>
      <c r="D465" s="39" t="s">
        <v>3811</v>
      </c>
      <c r="E465" s="26" t="s">
        <v>5649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785</v>
      </c>
      <c r="C466" s="39" t="s">
        <v>3811</v>
      </c>
      <c r="D466" s="39" t="s">
        <v>3811</v>
      </c>
      <c r="E466" s="26" t="s">
        <v>5649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787</v>
      </c>
      <c r="C467" s="39" t="s">
        <v>3811</v>
      </c>
      <c r="D467" s="39" t="s">
        <v>3811</v>
      </c>
      <c r="E467" s="26" t="s">
        <v>5649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789</v>
      </c>
      <c r="C468" s="39" t="s">
        <v>3811</v>
      </c>
      <c r="D468" s="39" t="s">
        <v>3811</v>
      </c>
      <c r="E468" s="26" t="s">
        <v>3811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791</v>
      </c>
      <c r="C469" s="39" t="s">
        <v>3811</v>
      </c>
      <c r="D469" s="39" t="s">
        <v>3811</v>
      </c>
      <c r="E469" s="26" t="s">
        <v>3811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2162</v>
      </c>
      <c r="C470" s="39" t="s">
        <v>3811</v>
      </c>
      <c r="D470" s="39" t="s">
        <v>3811</v>
      </c>
      <c r="E470" s="26" t="s">
        <v>5649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2165</v>
      </c>
      <c r="C471" s="39" t="s">
        <v>3811</v>
      </c>
      <c r="D471" s="39" t="s">
        <v>3811</v>
      </c>
      <c r="E471" s="26" t="s">
        <v>5649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2168</v>
      </c>
      <c r="C472" s="39" t="s">
        <v>3811</v>
      </c>
      <c r="D472" s="39" t="s">
        <v>3811</v>
      </c>
      <c r="E472" s="26" t="s">
        <v>5649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793</v>
      </c>
      <c r="C473" s="39" t="s">
        <v>3811</v>
      </c>
      <c r="D473" s="39" t="s">
        <v>3811</v>
      </c>
      <c r="E473" s="26" t="s">
        <v>5649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796</v>
      </c>
      <c r="C474" s="39" t="s">
        <v>3811</v>
      </c>
      <c r="D474" s="39" t="s">
        <v>3811</v>
      </c>
      <c r="E474" s="26" t="s">
        <v>5649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797</v>
      </c>
      <c r="C475" s="39" t="s">
        <v>3811</v>
      </c>
      <c r="D475" s="39" t="s">
        <v>3811</v>
      </c>
      <c r="E475" s="26" t="s">
        <v>5649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2170</v>
      </c>
      <c r="C476" s="39" t="s">
        <v>3811</v>
      </c>
      <c r="D476" s="39" t="s">
        <v>3811</v>
      </c>
      <c r="E476" s="26" t="s">
        <v>5649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2173</v>
      </c>
      <c r="C477" s="39" t="s">
        <v>3811</v>
      </c>
      <c r="D477" s="39" t="s">
        <v>3811</v>
      </c>
      <c r="E477" s="26" t="s">
        <v>5649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2175</v>
      </c>
      <c r="C478" s="39" t="s">
        <v>3811</v>
      </c>
      <c r="D478" s="39" t="s">
        <v>3811</v>
      </c>
      <c r="E478" s="26" t="s">
        <v>3811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2178</v>
      </c>
      <c r="C479" s="39" t="s">
        <v>3811</v>
      </c>
      <c r="D479" s="39" t="s">
        <v>3811</v>
      </c>
      <c r="E479" s="26" t="s">
        <v>5649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2181</v>
      </c>
      <c r="C480" s="39" t="s">
        <v>3811</v>
      </c>
      <c r="D480" s="39" t="s">
        <v>3811</v>
      </c>
      <c r="E480" s="26" t="s">
        <v>5649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2182</v>
      </c>
      <c r="C481" s="39" t="s">
        <v>3811</v>
      </c>
      <c r="D481" s="39" t="s">
        <v>3811</v>
      </c>
      <c r="E481" s="26" t="s">
        <v>5649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2185</v>
      </c>
      <c r="C482" s="39" t="s">
        <v>3811</v>
      </c>
      <c r="D482" s="39" t="s">
        <v>3811</v>
      </c>
      <c r="E482" s="26" t="s">
        <v>5649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819</v>
      </c>
      <c r="C483" s="39" t="s">
        <v>3811</v>
      </c>
      <c r="D483" s="39" t="s">
        <v>3811</v>
      </c>
      <c r="E483" s="26" t="s">
        <v>3811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821</v>
      </c>
      <c r="C484" s="39" t="s">
        <v>3811</v>
      </c>
      <c r="D484" s="39" t="s">
        <v>3811</v>
      </c>
      <c r="E484" s="26" t="s">
        <v>3811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826</v>
      </c>
      <c r="C485" s="39" t="s">
        <v>3811</v>
      </c>
      <c r="D485" s="39" t="s">
        <v>3811</v>
      </c>
      <c r="E485" s="26" t="s">
        <v>3811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2189</v>
      </c>
      <c r="C486" s="39" t="s">
        <v>3811</v>
      </c>
      <c r="D486" s="39" t="s">
        <v>3811</v>
      </c>
      <c r="E486" s="26" t="s">
        <v>3811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2193</v>
      </c>
      <c r="C487" s="39">
        <v>25</v>
      </c>
      <c r="D487" s="39" t="s">
        <v>3916</v>
      </c>
      <c r="E487" s="26" t="s">
        <v>5649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2195</v>
      </c>
      <c r="C488" s="39" t="s">
        <v>3811</v>
      </c>
      <c r="D488" s="39" t="s">
        <v>3811</v>
      </c>
      <c r="E488" s="26" t="s">
        <v>5649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2198</v>
      </c>
      <c r="C489" s="39" t="s">
        <v>3811</v>
      </c>
      <c r="D489" s="39" t="s">
        <v>3811</v>
      </c>
      <c r="E489" s="26" t="s">
        <v>5649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2199</v>
      </c>
      <c r="C490" s="39" t="s">
        <v>3811</v>
      </c>
      <c r="D490" s="39" t="s">
        <v>3811</v>
      </c>
      <c r="E490" s="26" t="s">
        <v>5649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2202</v>
      </c>
      <c r="C491" s="39" t="s">
        <v>3811</v>
      </c>
      <c r="D491" s="39" t="s">
        <v>3811</v>
      </c>
      <c r="E491" s="26" t="s">
        <v>5649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2203</v>
      </c>
      <c r="C492" s="39" t="s">
        <v>3811</v>
      </c>
      <c r="D492" s="39" t="s">
        <v>3811</v>
      </c>
      <c r="E492" s="26" t="s">
        <v>5649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2206</v>
      </c>
      <c r="C493" s="39" t="s">
        <v>3811</v>
      </c>
      <c r="D493" s="39" t="s">
        <v>3811</v>
      </c>
      <c r="E493" s="26" t="s">
        <v>5649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2207</v>
      </c>
      <c r="C494" s="39" t="s">
        <v>3811</v>
      </c>
      <c r="D494" s="39" t="s">
        <v>3811</v>
      </c>
      <c r="E494" s="26" t="s">
        <v>5649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2210</v>
      </c>
      <c r="C495" s="39" t="s">
        <v>3811</v>
      </c>
      <c r="D495" s="39" t="s">
        <v>3811</v>
      </c>
      <c r="E495" s="26" t="s">
        <v>5649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2213</v>
      </c>
      <c r="C496" s="39" t="s">
        <v>3811</v>
      </c>
      <c r="D496" s="39" t="s">
        <v>3811</v>
      </c>
      <c r="E496" s="26" t="s">
        <v>5649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2215</v>
      </c>
      <c r="C497" s="39" t="s">
        <v>3811</v>
      </c>
      <c r="D497" s="39" t="s">
        <v>3811</v>
      </c>
      <c r="E497" s="26" t="s">
        <v>5649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2216</v>
      </c>
      <c r="C498" s="39" t="s">
        <v>3811</v>
      </c>
      <c r="D498" s="39" t="s">
        <v>3811</v>
      </c>
      <c r="E498" s="26" t="s">
        <v>5649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2219</v>
      </c>
      <c r="C499" s="39" t="s">
        <v>3811</v>
      </c>
      <c r="D499" s="39" t="s">
        <v>3811</v>
      </c>
      <c r="E499" s="26" t="s">
        <v>5649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2220</v>
      </c>
      <c r="C500" s="39" t="s">
        <v>3811</v>
      </c>
      <c r="D500" s="39" t="s">
        <v>3811</v>
      </c>
      <c r="E500" s="26" t="s">
        <v>5649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2223</v>
      </c>
      <c r="C501" s="39" t="s">
        <v>3811</v>
      </c>
      <c r="D501" s="39" t="s">
        <v>3811</v>
      </c>
      <c r="E501" s="26" t="s">
        <v>5649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828</v>
      </c>
      <c r="C502" s="39" t="s">
        <v>3811</v>
      </c>
      <c r="D502" s="39" t="s">
        <v>3811</v>
      </c>
      <c r="E502" s="26" t="s">
        <v>5650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831</v>
      </c>
      <c r="C503" s="39" t="s">
        <v>3811</v>
      </c>
      <c r="D503" s="39" t="s">
        <v>3811</v>
      </c>
      <c r="E503" s="26" t="s">
        <v>5650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832</v>
      </c>
      <c r="C504" s="39" t="s">
        <v>3811</v>
      </c>
      <c r="D504" s="39" t="s">
        <v>3811</v>
      </c>
      <c r="E504" s="26" t="s">
        <v>5650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835</v>
      </c>
      <c r="C505" s="39" t="s">
        <v>3811</v>
      </c>
      <c r="D505" s="39" t="s">
        <v>3811</v>
      </c>
      <c r="E505" s="26" t="s">
        <v>5650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836</v>
      </c>
      <c r="C506" s="39" t="s">
        <v>3811</v>
      </c>
      <c r="D506" s="39" t="s">
        <v>3811</v>
      </c>
      <c r="E506" s="26" t="s">
        <v>5650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838</v>
      </c>
      <c r="C507" s="39" t="s">
        <v>3811</v>
      </c>
      <c r="D507" s="39" t="s">
        <v>3811</v>
      </c>
      <c r="E507" s="26" t="s">
        <v>5650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839</v>
      </c>
      <c r="C508" s="39" t="s">
        <v>3811</v>
      </c>
      <c r="D508" s="39" t="s">
        <v>3811</v>
      </c>
      <c r="E508" s="26" t="s">
        <v>5650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841</v>
      </c>
      <c r="C509" s="39" t="s">
        <v>3811</v>
      </c>
      <c r="D509" s="39" t="s">
        <v>3811</v>
      </c>
      <c r="E509" s="26" t="s">
        <v>5650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842</v>
      </c>
      <c r="C510" s="39" t="s">
        <v>3811</v>
      </c>
      <c r="D510" s="39" t="s">
        <v>3811</v>
      </c>
      <c r="E510" s="26" t="s">
        <v>5650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845</v>
      </c>
      <c r="C511" s="39" t="s">
        <v>3811</v>
      </c>
      <c r="D511" s="39" t="s">
        <v>3811</v>
      </c>
      <c r="E511" s="26" t="s">
        <v>5650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846</v>
      </c>
      <c r="C512" s="39" t="s">
        <v>3811</v>
      </c>
      <c r="D512" s="39" t="s">
        <v>3811</v>
      </c>
      <c r="E512" s="26" t="s">
        <v>5650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848</v>
      </c>
      <c r="C513" s="39" t="s">
        <v>3811</v>
      </c>
      <c r="D513" s="39" t="s">
        <v>3811</v>
      </c>
      <c r="E513" s="26" t="s">
        <v>3811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851</v>
      </c>
      <c r="C514" s="39" t="s">
        <v>3811</v>
      </c>
      <c r="D514" s="39" t="s">
        <v>3811</v>
      </c>
      <c r="E514" s="26" t="s">
        <v>5650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853</v>
      </c>
      <c r="C515" s="39" t="s">
        <v>3811</v>
      </c>
      <c r="D515" s="39" t="s">
        <v>3811</v>
      </c>
      <c r="E515" s="26" t="s">
        <v>5650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3343</v>
      </c>
      <c r="C516" s="39" t="s">
        <v>3811</v>
      </c>
      <c r="D516" s="39" t="s">
        <v>3811</v>
      </c>
      <c r="E516" s="26" t="s">
        <v>5650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3811</v>
      </c>
      <c r="D517" s="39" t="s">
        <v>3811</v>
      </c>
      <c r="E517" s="26" t="s">
        <v>5650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856</v>
      </c>
      <c r="C518" s="39" t="s">
        <v>3811</v>
      </c>
      <c r="D518" s="39" t="s">
        <v>3811</v>
      </c>
      <c r="E518" s="26" t="s">
        <v>5650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857</v>
      </c>
      <c r="C519" s="39" t="s">
        <v>3811</v>
      </c>
      <c r="D519" s="39" t="s">
        <v>3811</v>
      </c>
      <c r="E519" s="26" t="s">
        <v>5650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859</v>
      </c>
      <c r="C520" s="39" t="s">
        <v>3811</v>
      </c>
      <c r="D520" s="39" t="s">
        <v>3811</v>
      </c>
      <c r="E520" s="26" t="s">
        <v>5650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861</v>
      </c>
      <c r="C521" s="39" t="s">
        <v>3811</v>
      </c>
      <c r="D521" s="39" t="s">
        <v>3811</v>
      </c>
      <c r="E521" s="26" t="s">
        <v>5650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5413</v>
      </c>
      <c r="C522" s="39" t="s">
        <v>3811</v>
      </c>
      <c r="D522" s="39" t="s">
        <v>3811</v>
      </c>
      <c r="E522" s="26" t="s">
        <v>5650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863</v>
      </c>
      <c r="C523" s="39" t="s">
        <v>3811</v>
      </c>
      <c r="D523" s="39" t="s">
        <v>3811</v>
      </c>
      <c r="E523" s="26" t="s">
        <v>5650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865</v>
      </c>
      <c r="C524" s="39" t="s">
        <v>3811</v>
      </c>
      <c r="D524" s="39" t="s">
        <v>3811</v>
      </c>
      <c r="E524" s="26" t="s">
        <v>5649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867</v>
      </c>
      <c r="C525" s="39" t="s">
        <v>3811</v>
      </c>
      <c r="D525" s="39" t="s">
        <v>3811</v>
      </c>
      <c r="E525" s="26" t="s">
        <v>5649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868</v>
      </c>
      <c r="C526" s="39" t="s">
        <v>3811</v>
      </c>
      <c r="D526" s="39" t="s">
        <v>3811</v>
      </c>
      <c r="E526" s="26" t="s">
        <v>5650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871</v>
      </c>
      <c r="C527" s="39" t="s">
        <v>3811</v>
      </c>
      <c r="D527" s="39" t="s">
        <v>3811</v>
      </c>
      <c r="E527" s="26" t="s">
        <v>5650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872</v>
      </c>
      <c r="C528" s="39" t="s">
        <v>3811</v>
      </c>
      <c r="D528" s="39" t="s">
        <v>3811</v>
      </c>
      <c r="E528" s="26" t="s">
        <v>5650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875</v>
      </c>
      <c r="C529" s="39" t="s">
        <v>3811</v>
      </c>
      <c r="D529" s="39" t="s">
        <v>3811</v>
      </c>
      <c r="E529" s="26" t="s">
        <v>5650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876</v>
      </c>
      <c r="C530" s="39" t="s">
        <v>3811</v>
      </c>
      <c r="D530" s="39" t="s">
        <v>3811</v>
      </c>
      <c r="E530" s="26" t="s">
        <v>5650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879</v>
      </c>
      <c r="C531" s="39" t="s">
        <v>3811</v>
      </c>
      <c r="D531" s="39" t="s">
        <v>3811</v>
      </c>
      <c r="E531" s="26" t="s">
        <v>5650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6267</v>
      </c>
      <c r="C532" s="39" t="s">
        <v>3811</v>
      </c>
      <c r="D532" s="39" t="s">
        <v>3811</v>
      </c>
      <c r="E532" s="26" t="s">
        <v>3811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881</v>
      </c>
      <c r="C533" s="39" t="s">
        <v>3811</v>
      </c>
      <c r="D533" s="39" t="s">
        <v>3811</v>
      </c>
      <c r="E533" s="26" t="s">
        <v>5650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882</v>
      </c>
      <c r="C534" s="39" t="s">
        <v>3811</v>
      </c>
      <c r="D534" s="39" t="s">
        <v>3811</v>
      </c>
      <c r="E534" s="26" t="s">
        <v>5650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885</v>
      </c>
      <c r="C535" s="39" t="s">
        <v>3811</v>
      </c>
      <c r="D535" s="39" t="s">
        <v>3811</v>
      </c>
      <c r="E535" s="26" t="s">
        <v>5650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886</v>
      </c>
      <c r="C536" s="39" t="s">
        <v>3811</v>
      </c>
      <c r="D536" s="39" t="s">
        <v>3811</v>
      </c>
      <c r="E536" s="26" t="s">
        <v>5650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888</v>
      </c>
      <c r="C537" s="39" t="s">
        <v>3811</v>
      </c>
      <c r="D537" s="39" t="s">
        <v>3811</v>
      </c>
      <c r="E537" s="26" t="s">
        <v>5650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891</v>
      </c>
      <c r="C538" s="39" t="s">
        <v>3811</v>
      </c>
      <c r="D538" s="39" t="s">
        <v>3811</v>
      </c>
      <c r="E538" s="26" t="s">
        <v>5650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892</v>
      </c>
      <c r="C539" s="39" t="s">
        <v>3811</v>
      </c>
      <c r="D539" s="39" t="s">
        <v>3811</v>
      </c>
      <c r="E539" s="26" t="s">
        <v>5650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895</v>
      </c>
      <c r="C540" s="39" t="s">
        <v>3811</v>
      </c>
      <c r="D540" s="39" t="s">
        <v>3811</v>
      </c>
      <c r="E540" s="26" t="s">
        <v>5650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897</v>
      </c>
      <c r="C541" s="39" t="s">
        <v>3811</v>
      </c>
      <c r="D541" s="39" t="s">
        <v>3811</v>
      </c>
      <c r="E541" s="26" t="s">
        <v>5650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899</v>
      </c>
      <c r="C542" s="39" t="s">
        <v>3811</v>
      </c>
      <c r="D542" s="39" t="s">
        <v>3811</v>
      </c>
      <c r="E542" s="26" t="s">
        <v>3811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902</v>
      </c>
      <c r="C543" s="39" t="s">
        <v>3811</v>
      </c>
      <c r="D543" s="39" t="s">
        <v>3811</v>
      </c>
      <c r="E543" s="26" t="s">
        <v>5650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903</v>
      </c>
      <c r="C544" s="39" t="s">
        <v>3811</v>
      </c>
      <c r="D544" s="39" t="s">
        <v>3811</v>
      </c>
      <c r="E544" s="26" t="s">
        <v>5650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906</v>
      </c>
      <c r="C545" s="39" t="s">
        <v>3811</v>
      </c>
      <c r="D545" s="39" t="s">
        <v>3811</v>
      </c>
      <c r="E545" s="26" t="s">
        <v>5650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907</v>
      </c>
      <c r="C546" s="39" t="s">
        <v>3811</v>
      </c>
      <c r="D546" s="39" t="s">
        <v>3811</v>
      </c>
      <c r="E546" s="26" t="s">
        <v>5650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910</v>
      </c>
      <c r="C547" s="39" t="s">
        <v>3811</v>
      </c>
      <c r="D547" s="39" t="s">
        <v>3811</v>
      </c>
      <c r="E547" s="26" t="s">
        <v>5650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911</v>
      </c>
      <c r="C548" s="39" t="s">
        <v>3811</v>
      </c>
      <c r="D548" s="39" t="s">
        <v>3811</v>
      </c>
      <c r="E548" s="26" t="s">
        <v>5650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914</v>
      </c>
      <c r="C549" s="39" t="s">
        <v>3811</v>
      </c>
      <c r="D549" s="39" t="s">
        <v>3811</v>
      </c>
      <c r="E549" s="26" t="s">
        <v>5650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915</v>
      </c>
      <c r="C550" s="39" t="s">
        <v>3811</v>
      </c>
      <c r="D550" s="39" t="s">
        <v>3811</v>
      </c>
      <c r="E550" s="26" t="s">
        <v>5650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917</v>
      </c>
      <c r="C551" s="39" t="s">
        <v>3811</v>
      </c>
      <c r="D551" s="39" t="s">
        <v>3811</v>
      </c>
      <c r="E551" s="26" t="s">
        <v>5650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3345</v>
      </c>
      <c r="C552" s="39" t="s">
        <v>3811</v>
      </c>
      <c r="D552" s="39" t="s">
        <v>3811</v>
      </c>
      <c r="E552" s="26" t="s">
        <v>5650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3811</v>
      </c>
      <c r="D553" s="39" t="s">
        <v>3811</v>
      </c>
      <c r="E553" s="26" t="s">
        <v>5650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920</v>
      </c>
      <c r="C554" s="39" t="s">
        <v>3811</v>
      </c>
      <c r="D554" s="39" t="s">
        <v>3811</v>
      </c>
      <c r="E554" s="26" t="s">
        <v>5650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921</v>
      </c>
      <c r="C555" s="39" t="s">
        <v>3811</v>
      </c>
      <c r="D555" s="39" t="s">
        <v>3811</v>
      </c>
      <c r="E555" s="26" t="s">
        <v>3811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923</v>
      </c>
      <c r="C556" s="39" t="s">
        <v>3811</v>
      </c>
      <c r="D556" s="39" t="s">
        <v>3811</v>
      </c>
      <c r="E556" s="26" t="s">
        <v>5650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924</v>
      </c>
      <c r="C557" s="39" t="s">
        <v>3811</v>
      </c>
      <c r="D557" s="39" t="s">
        <v>3811</v>
      </c>
      <c r="E557" s="26" t="s">
        <v>3811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927</v>
      </c>
      <c r="C558" s="39" t="s">
        <v>3811</v>
      </c>
      <c r="D558" s="39" t="s">
        <v>3811</v>
      </c>
      <c r="E558" s="26" t="s">
        <v>5650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929</v>
      </c>
      <c r="C559" s="39" t="s">
        <v>3811</v>
      </c>
      <c r="D559" s="39" t="s">
        <v>3811</v>
      </c>
      <c r="E559" s="26" t="s">
        <v>5650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930</v>
      </c>
      <c r="C560" s="39" t="s">
        <v>3811</v>
      </c>
      <c r="D560" s="39" t="s">
        <v>3811</v>
      </c>
      <c r="E560" s="26" t="s">
        <v>5650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932</v>
      </c>
      <c r="C561" s="39" t="s">
        <v>3811</v>
      </c>
      <c r="D561" s="39" t="s">
        <v>3811</v>
      </c>
      <c r="E561" s="26" t="s">
        <v>5650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933</v>
      </c>
      <c r="C562" s="39" t="s">
        <v>3811</v>
      </c>
      <c r="D562" s="39" t="s">
        <v>3811</v>
      </c>
      <c r="E562" s="26" t="s">
        <v>5650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935</v>
      </c>
      <c r="C563" s="39" t="s">
        <v>3811</v>
      </c>
      <c r="D563" s="39" t="s">
        <v>3811</v>
      </c>
      <c r="E563" s="26" t="s">
        <v>5650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936</v>
      </c>
      <c r="C564" s="39" t="s">
        <v>3811</v>
      </c>
      <c r="D564" s="39" t="s">
        <v>3811</v>
      </c>
      <c r="E564" s="26" t="s">
        <v>3811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938</v>
      </c>
      <c r="C565" s="39" t="s">
        <v>3811</v>
      </c>
      <c r="D565" s="39" t="s">
        <v>3811</v>
      </c>
      <c r="E565" s="26" t="s">
        <v>5650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939</v>
      </c>
      <c r="C566" s="39" t="s">
        <v>3811</v>
      </c>
      <c r="D566" s="39" t="s">
        <v>3811</v>
      </c>
      <c r="E566" s="26" t="s">
        <v>5650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942</v>
      </c>
      <c r="C567" s="39" t="s">
        <v>3811</v>
      </c>
      <c r="D567" s="39" t="s">
        <v>3811</v>
      </c>
      <c r="E567" s="26" t="s">
        <v>5650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943</v>
      </c>
      <c r="C568" s="39" t="s">
        <v>3811</v>
      </c>
      <c r="D568" s="39" t="s">
        <v>3811</v>
      </c>
      <c r="E568" s="26" t="s">
        <v>5650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945</v>
      </c>
      <c r="C569" s="39" t="s">
        <v>3811</v>
      </c>
      <c r="D569" s="39" t="s">
        <v>3811</v>
      </c>
      <c r="E569" s="26" t="s">
        <v>3811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948</v>
      </c>
      <c r="C570" s="39" t="s">
        <v>3811</v>
      </c>
      <c r="D570" s="39" t="s">
        <v>3811</v>
      </c>
      <c r="E570" s="26" t="s">
        <v>5650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951</v>
      </c>
      <c r="C571" s="39" t="s">
        <v>3811</v>
      </c>
      <c r="D571" s="39" t="s">
        <v>3811</v>
      </c>
      <c r="E571" s="26" t="s">
        <v>5650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952</v>
      </c>
      <c r="C572" s="39" t="s">
        <v>3811</v>
      </c>
      <c r="D572" s="39" t="s">
        <v>3811</v>
      </c>
      <c r="E572" s="26" t="s">
        <v>5650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954</v>
      </c>
      <c r="C573" s="39" t="s">
        <v>3811</v>
      </c>
      <c r="D573" s="39" t="s">
        <v>3811</v>
      </c>
      <c r="E573" s="26" t="s">
        <v>5650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955</v>
      </c>
      <c r="C574" s="39" t="s">
        <v>3811</v>
      </c>
      <c r="D574" s="39" t="s">
        <v>3811</v>
      </c>
      <c r="E574" s="26" t="s">
        <v>5650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958</v>
      </c>
      <c r="C575" s="39" t="s">
        <v>3811</v>
      </c>
      <c r="D575" s="39" t="s">
        <v>3811</v>
      </c>
      <c r="E575" s="26" t="s">
        <v>5650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959</v>
      </c>
      <c r="C576" s="39" t="s">
        <v>3811</v>
      </c>
      <c r="D576" s="39" t="s">
        <v>3811</v>
      </c>
      <c r="E576" s="26" t="s">
        <v>5650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961</v>
      </c>
      <c r="C577" s="39" t="s">
        <v>3811</v>
      </c>
      <c r="D577" s="39" t="s">
        <v>3811</v>
      </c>
      <c r="E577" s="26" t="s">
        <v>5650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962</v>
      </c>
      <c r="C578" s="39" t="s">
        <v>3811</v>
      </c>
      <c r="D578" s="39" t="s">
        <v>3811</v>
      </c>
      <c r="E578" s="26" t="s">
        <v>5650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964</v>
      </c>
      <c r="C579" s="39" t="s">
        <v>3811</v>
      </c>
      <c r="D579" s="39" t="s">
        <v>3811</v>
      </c>
      <c r="E579" s="26" t="s">
        <v>5650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967</v>
      </c>
      <c r="C580" s="39" t="s">
        <v>3811</v>
      </c>
      <c r="D580" s="39" t="s">
        <v>3811</v>
      </c>
      <c r="E580" s="26" t="s">
        <v>5650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969</v>
      </c>
      <c r="C581" s="39" t="s">
        <v>3811</v>
      </c>
      <c r="D581" s="39" t="s">
        <v>3811</v>
      </c>
      <c r="E581" s="26" t="s">
        <v>3811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971</v>
      </c>
      <c r="C582" s="39" t="s">
        <v>3811</v>
      </c>
      <c r="D582" s="39" t="s">
        <v>3811</v>
      </c>
      <c r="E582" s="26" t="s">
        <v>3811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972</v>
      </c>
      <c r="C583" s="39" t="s">
        <v>3811</v>
      </c>
      <c r="D583" s="39" t="s">
        <v>3811</v>
      </c>
      <c r="E583" s="26" t="s">
        <v>5650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974</v>
      </c>
      <c r="C584" s="39" t="s">
        <v>3811</v>
      </c>
      <c r="D584" s="39" t="s">
        <v>3811</v>
      </c>
      <c r="E584" s="26" t="s">
        <v>5650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975</v>
      </c>
      <c r="C585" s="39" t="s">
        <v>3811</v>
      </c>
      <c r="D585" s="39" t="s">
        <v>3811</v>
      </c>
      <c r="E585" s="26" t="s">
        <v>5650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978</v>
      </c>
      <c r="C586" s="39" t="s">
        <v>3811</v>
      </c>
      <c r="D586" s="39" t="s">
        <v>3811</v>
      </c>
      <c r="E586" s="26" t="s">
        <v>5650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980</v>
      </c>
      <c r="C587" s="39" t="s">
        <v>3811</v>
      </c>
      <c r="D587" s="39" t="s">
        <v>3811</v>
      </c>
      <c r="E587" s="26" t="s">
        <v>5650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983</v>
      </c>
      <c r="C588" s="39" t="s">
        <v>3811</v>
      </c>
      <c r="D588" s="39" t="s">
        <v>3811</v>
      </c>
      <c r="E588" s="26" t="s">
        <v>5650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986</v>
      </c>
      <c r="C589" s="39" t="s">
        <v>3811</v>
      </c>
      <c r="D589" s="39" t="s">
        <v>3811</v>
      </c>
      <c r="E589" s="26" t="s">
        <v>5650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989</v>
      </c>
      <c r="C590" s="39" t="s">
        <v>3811</v>
      </c>
      <c r="D590" s="39" t="s">
        <v>3811</v>
      </c>
      <c r="E590" s="26" t="s">
        <v>5650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990</v>
      </c>
      <c r="C591" s="39" t="s">
        <v>3811</v>
      </c>
      <c r="D591" s="39" t="s">
        <v>3811</v>
      </c>
      <c r="E591" s="26" t="s">
        <v>5650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994</v>
      </c>
      <c r="C592" s="39" t="s">
        <v>3811</v>
      </c>
      <c r="D592" s="39" t="s">
        <v>3811</v>
      </c>
      <c r="E592" s="26" t="s">
        <v>5650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995</v>
      </c>
      <c r="C593" s="39" t="s">
        <v>3811</v>
      </c>
      <c r="D593" s="39" t="s">
        <v>3811</v>
      </c>
      <c r="E593" s="26" t="s">
        <v>5650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998</v>
      </c>
      <c r="C594" s="39" t="s">
        <v>3811</v>
      </c>
      <c r="D594" s="39" t="s">
        <v>3811</v>
      </c>
      <c r="E594" s="26" t="s">
        <v>5650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1000</v>
      </c>
      <c r="C595" s="39" t="s">
        <v>3811</v>
      </c>
      <c r="D595" s="39" t="s">
        <v>3811</v>
      </c>
      <c r="E595" s="26" t="s">
        <v>5650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1002</v>
      </c>
      <c r="C596" s="39" t="s">
        <v>3811</v>
      </c>
      <c r="D596" s="39" t="s">
        <v>3811</v>
      </c>
      <c r="E596" s="26" t="s">
        <v>5650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1003</v>
      </c>
      <c r="C597" s="39" t="s">
        <v>3811</v>
      </c>
      <c r="D597" s="39" t="s">
        <v>3811</v>
      </c>
      <c r="E597" s="26" t="s">
        <v>5650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1006</v>
      </c>
      <c r="C598" s="39">
        <v>50</v>
      </c>
      <c r="D598" s="39" t="s">
        <v>3916</v>
      </c>
      <c r="E598" s="26" t="s">
        <v>5650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1007</v>
      </c>
      <c r="C599" s="39" t="s">
        <v>3811</v>
      </c>
      <c r="D599" s="39" t="s">
        <v>3811</v>
      </c>
      <c r="E599" s="26" t="s">
        <v>5650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1010</v>
      </c>
      <c r="C600" s="39" t="s">
        <v>3811</v>
      </c>
      <c r="D600" s="39" t="s">
        <v>3811</v>
      </c>
      <c r="E600" s="26" t="s">
        <v>5650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3935</v>
      </c>
      <c r="C601" s="39" t="s">
        <v>3811</v>
      </c>
      <c r="D601" s="39" t="s">
        <v>3811</v>
      </c>
      <c r="E601" s="26" t="s">
        <v>3811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3811</v>
      </c>
      <c r="D602" s="39" t="s">
        <v>3811</v>
      </c>
      <c r="E602" s="26" t="s">
        <v>5650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1013</v>
      </c>
      <c r="C603" s="39" t="s">
        <v>3811</v>
      </c>
      <c r="D603" s="39" t="s">
        <v>3811</v>
      </c>
      <c r="E603" s="26" t="s">
        <v>5650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1015</v>
      </c>
      <c r="C604" s="39" t="s">
        <v>3811</v>
      </c>
      <c r="D604" s="39" t="s">
        <v>3811</v>
      </c>
      <c r="E604" s="26" t="s">
        <v>5650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1018</v>
      </c>
      <c r="C605" s="39" t="s">
        <v>3811</v>
      </c>
      <c r="D605" s="39" t="s">
        <v>3811</v>
      </c>
      <c r="E605" s="26" t="s">
        <v>5650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1021</v>
      </c>
      <c r="C606" s="39" t="s">
        <v>3811</v>
      </c>
      <c r="D606" s="39" t="s">
        <v>3811</v>
      </c>
      <c r="E606" s="26" t="s">
        <v>5650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1024</v>
      </c>
      <c r="C607" s="39">
        <v>25</v>
      </c>
      <c r="D607" s="39" t="s">
        <v>3916</v>
      </c>
      <c r="E607" s="26" t="s">
        <v>5650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1026</v>
      </c>
      <c r="C608" s="39" t="s">
        <v>3811</v>
      </c>
      <c r="D608" s="39" t="s">
        <v>3811</v>
      </c>
      <c r="E608" s="26" t="s">
        <v>5650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1030</v>
      </c>
      <c r="C609" s="39" t="s">
        <v>3811</v>
      </c>
      <c r="D609" s="39" t="s">
        <v>3811</v>
      </c>
      <c r="E609" s="26" t="s">
        <v>5650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1031</v>
      </c>
      <c r="C610" s="39" t="s">
        <v>3811</v>
      </c>
      <c r="D610" s="39" t="s">
        <v>3811</v>
      </c>
      <c r="E610" s="26" t="s">
        <v>3811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1034</v>
      </c>
      <c r="C611" s="39" t="s">
        <v>3811</v>
      </c>
      <c r="D611" s="39" t="s">
        <v>3811</v>
      </c>
      <c r="E611" s="26" t="s">
        <v>3811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1036</v>
      </c>
      <c r="C612" s="39" t="s">
        <v>3811</v>
      </c>
      <c r="D612" s="39" t="s">
        <v>3811</v>
      </c>
      <c r="E612" s="26" t="s">
        <v>5650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1039</v>
      </c>
      <c r="C613" s="39" t="s">
        <v>3811</v>
      </c>
      <c r="D613" s="39" t="s">
        <v>3811</v>
      </c>
      <c r="E613" s="26" t="s">
        <v>5650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1040</v>
      </c>
      <c r="C614" s="39" t="s">
        <v>3811</v>
      </c>
      <c r="D614" s="39" t="s">
        <v>3811</v>
      </c>
      <c r="E614" s="26" t="s">
        <v>5650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1042</v>
      </c>
      <c r="C615" s="39" t="s">
        <v>3811</v>
      </c>
      <c r="D615" s="39" t="s">
        <v>3811</v>
      </c>
      <c r="E615" s="26" t="s">
        <v>5650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1043</v>
      </c>
      <c r="C616" s="39" t="s">
        <v>3811</v>
      </c>
      <c r="D616" s="39" t="s">
        <v>3811</v>
      </c>
      <c r="E616" s="26" t="s">
        <v>3811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1045</v>
      </c>
      <c r="C617" s="39" t="s">
        <v>3811</v>
      </c>
      <c r="D617" s="39" t="s">
        <v>3811</v>
      </c>
      <c r="E617" s="26" t="s">
        <v>5650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1048</v>
      </c>
      <c r="C618" s="39">
        <v>25</v>
      </c>
      <c r="D618" s="39" t="s">
        <v>3916</v>
      </c>
      <c r="E618" s="26" t="s">
        <v>5650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1050</v>
      </c>
      <c r="C619" s="39" t="s">
        <v>3811</v>
      </c>
      <c r="D619" s="39" t="s">
        <v>3811</v>
      </c>
      <c r="E619" s="26" t="s">
        <v>5650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1053</v>
      </c>
      <c r="C620" s="39" t="s">
        <v>3811</v>
      </c>
      <c r="D620" s="39" t="s">
        <v>3811</v>
      </c>
      <c r="E620" s="26" t="s">
        <v>5650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1054</v>
      </c>
      <c r="C621" s="39" t="s">
        <v>3811</v>
      </c>
      <c r="D621" s="39" t="s">
        <v>3811</v>
      </c>
      <c r="E621" s="26" t="s">
        <v>5650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1056</v>
      </c>
      <c r="C622" s="39" t="s">
        <v>3811</v>
      </c>
      <c r="D622" s="39" t="s">
        <v>3811</v>
      </c>
      <c r="E622" s="26" t="s">
        <v>5650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1057</v>
      </c>
      <c r="C623" s="39" t="s">
        <v>3811</v>
      </c>
      <c r="D623" s="39" t="s">
        <v>3811</v>
      </c>
      <c r="E623" s="26" t="s">
        <v>5650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1059</v>
      </c>
      <c r="C624" s="39" t="s">
        <v>3811</v>
      </c>
      <c r="D624" s="39" t="s">
        <v>3811</v>
      </c>
      <c r="E624" s="26" t="s">
        <v>3811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1062</v>
      </c>
      <c r="C625" s="39" t="s">
        <v>3811</v>
      </c>
      <c r="D625" s="39" t="s">
        <v>3811</v>
      </c>
      <c r="E625" s="26" t="s">
        <v>5650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1065</v>
      </c>
      <c r="C626" s="39" t="s">
        <v>3811</v>
      </c>
      <c r="D626" s="39" t="s">
        <v>3811</v>
      </c>
      <c r="E626" s="26" t="s">
        <v>5650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1066</v>
      </c>
      <c r="C627" s="39" t="s">
        <v>3811</v>
      </c>
      <c r="D627" s="39" t="s">
        <v>3811</v>
      </c>
      <c r="E627" s="26" t="s">
        <v>5650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1068</v>
      </c>
      <c r="C628" s="39" t="s">
        <v>3811</v>
      </c>
      <c r="D628" s="39" t="s">
        <v>3811</v>
      </c>
      <c r="E628" s="26" t="s">
        <v>5650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3347</v>
      </c>
      <c r="C629" s="39" t="s">
        <v>3811</v>
      </c>
      <c r="D629" s="39" t="s">
        <v>3811</v>
      </c>
      <c r="E629" s="26" t="s">
        <v>5650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1070</v>
      </c>
      <c r="C630" s="39" t="s">
        <v>3811</v>
      </c>
      <c r="D630" s="39" t="s">
        <v>3811</v>
      </c>
      <c r="E630" s="26" t="s">
        <v>3811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3811</v>
      </c>
      <c r="D631" s="39" t="s">
        <v>3811</v>
      </c>
      <c r="E631" s="26" t="s">
        <v>5650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1073</v>
      </c>
      <c r="C632" s="39" t="s">
        <v>3811</v>
      </c>
      <c r="D632" s="39" t="s">
        <v>3811</v>
      </c>
      <c r="E632" s="26" t="s">
        <v>5650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1075</v>
      </c>
      <c r="C633" s="39" t="s">
        <v>3811</v>
      </c>
      <c r="D633" s="39" t="s">
        <v>3811</v>
      </c>
      <c r="E633" s="26" t="s">
        <v>5650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1078</v>
      </c>
      <c r="C634" s="39" t="s">
        <v>3811</v>
      </c>
      <c r="D634" s="39" t="s">
        <v>3811</v>
      </c>
      <c r="E634" s="26" t="s">
        <v>3811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6027</v>
      </c>
      <c r="C635" s="39" t="s">
        <v>3811</v>
      </c>
      <c r="D635" s="39" t="s">
        <v>3811</v>
      </c>
      <c r="E635" s="26" t="s">
        <v>3811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3351</v>
      </c>
      <c r="C636" s="39" t="s">
        <v>3811</v>
      </c>
      <c r="D636" s="39" t="s">
        <v>3811</v>
      </c>
      <c r="E636" s="26" t="s">
        <v>5650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6268</v>
      </c>
      <c r="C637" s="39" t="s">
        <v>3811</v>
      </c>
      <c r="D637" s="39" t="s">
        <v>3811</v>
      </c>
      <c r="E637" s="26" t="s">
        <v>3811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1081</v>
      </c>
      <c r="C638" s="39" t="s">
        <v>3811</v>
      </c>
      <c r="D638" s="39" t="s">
        <v>3811</v>
      </c>
      <c r="E638" s="26" t="s">
        <v>5649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1083</v>
      </c>
      <c r="C639" s="39" t="s">
        <v>3811</v>
      </c>
      <c r="D639" s="39" t="s">
        <v>3811</v>
      </c>
      <c r="E639" s="26" t="s">
        <v>5649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1088</v>
      </c>
      <c r="C640" s="39" t="s">
        <v>3811</v>
      </c>
      <c r="D640" s="39" t="s">
        <v>3811</v>
      </c>
      <c r="E640" s="26" t="s">
        <v>3811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1090</v>
      </c>
      <c r="C641" s="39" t="s">
        <v>3811</v>
      </c>
      <c r="D641" s="39" t="s">
        <v>3811</v>
      </c>
      <c r="E641" s="26" t="s">
        <v>5649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2224</v>
      </c>
      <c r="C642" s="39" t="s">
        <v>3811</v>
      </c>
      <c r="D642" s="39" t="s">
        <v>3811</v>
      </c>
      <c r="E642" s="26" t="s">
        <v>5649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2227</v>
      </c>
      <c r="C643" s="39" t="s">
        <v>3811</v>
      </c>
      <c r="D643" s="39" t="s">
        <v>3811</v>
      </c>
      <c r="E643" s="26" t="s">
        <v>5649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1092</v>
      </c>
      <c r="C644" s="39" t="s">
        <v>3811</v>
      </c>
      <c r="D644" s="39" t="s">
        <v>3811</v>
      </c>
      <c r="E644" s="26" t="s">
        <v>5650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3811</v>
      </c>
      <c r="D645" s="39" t="s">
        <v>3811</v>
      </c>
      <c r="E645" s="26" t="s">
        <v>5649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2230</v>
      </c>
      <c r="C646" s="39" t="s">
        <v>3811</v>
      </c>
      <c r="D646" s="39" t="s">
        <v>3811</v>
      </c>
      <c r="E646" s="26" t="s">
        <v>5649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3353</v>
      </c>
      <c r="C647" s="39" t="s">
        <v>3811</v>
      </c>
      <c r="D647" s="39" t="s">
        <v>3811</v>
      </c>
      <c r="E647" s="26" t="s">
        <v>5649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3355</v>
      </c>
      <c r="C648" s="39" t="s">
        <v>3811</v>
      </c>
      <c r="D648" s="39" t="s">
        <v>3811</v>
      </c>
      <c r="E648" s="26" t="s">
        <v>5649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3357</v>
      </c>
      <c r="C649" s="39" t="s">
        <v>3811</v>
      </c>
      <c r="D649" s="39" t="s">
        <v>3811</v>
      </c>
      <c r="E649" s="26" t="s">
        <v>5649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3359</v>
      </c>
      <c r="C650" s="39" t="s">
        <v>3811</v>
      </c>
      <c r="D650" s="39" t="s">
        <v>3811</v>
      </c>
      <c r="E650" s="26" t="s">
        <v>5649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3361</v>
      </c>
      <c r="C651" s="39" t="s">
        <v>3811</v>
      </c>
      <c r="D651" s="39" t="s">
        <v>3811</v>
      </c>
      <c r="E651" s="26" t="s">
        <v>5649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3363</v>
      </c>
      <c r="C652" s="39" t="s">
        <v>3811</v>
      </c>
      <c r="D652" s="39" t="s">
        <v>3811</v>
      </c>
      <c r="E652" s="26" t="s">
        <v>5649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3364</v>
      </c>
      <c r="C653" s="39" t="s">
        <v>3811</v>
      </c>
      <c r="D653" s="39" t="s">
        <v>3811</v>
      </c>
      <c r="E653" s="26" t="s">
        <v>5649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2232</v>
      </c>
      <c r="C654" s="39" t="s">
        <v>3811</v>
      </c>
      <c r="D654" s="39" t="s">
        <v>3811</v>
      </c>
      <c r="E654" s="26" t="s">
        <v>5649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1096</v>
      </c>
      <c r="C655" s="39" t="s">
        <v>3811</v>
      </c>
      <c r="D655" s="39" t="s">
        <v>3811</v>
      </c>
      <c r="E655" s="26" t="s">
        <v>5649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1098</v>
      </c>
      <c r="C656" s="39" t="s">
        <v>3811</v>
      </c>
      <c r="D656" s="39" t="s">
        <v>3811</v>
      </c>
      <c r="E656" s="26" t="s">
        <v>5649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1100</v>
      </c>
      <c r="C657" s="39" t="s">
        <v>3811</v>
      </c>
      <c r="D657" s="39" t="s">
        <v>3811</v>
      </c>
      <c r="E657" s="26" t="s">
        <v>5649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3366</v>
      </c>
      <c r="C658" s="39" t="s">
        <v>3811</v>
      </c>
      <c r="D658" s="39" t="s">
        <v>3811</v>
      </c>
      <c r="E658" s="26" t="s">
        <v>5649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3368</v>
      </c>
      <c r="C659" s="39" t="s">
        <v>3811</v>
      </c>
      <c r="D659" s="39" t="s">
        <v>3811</v>
      </c>
      <c r="E659" s="26" t="s">
        <v>5649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3370</v>
      </c>
      <c r="C660" s="39" t="s">
        <v>3811</v>
      </c>
      <c r="D660" s="39" t="s">
        <v>3811</v>
      </c>
      <c r="E660" s="26" t="s">
        <v>5649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3372</v>
      </c>
      <c r="C661" s="39" t="s">
        <v>3811</v>
      </c>
      <c r="D661" s="39" t="s">
        <v>3811</v>
      </c>
      <c r="E661" s="26" t="s">
        <v>5649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3374</v>
      </c>
      <c r="C662" s="39" t="s">
        <v>3811</v>
      </c>
      <c r="D662" s="39" t="s">
        <v>3811</v>
      </c>
      <c r="E662" s="26" t="s">
        <v>5649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3376</v>
      </c>
      <c r="C663" s="39" t="s">
        <v>3811</v>
      </c>
      <c r="D663" s="39" t="s">
        <v>3811</v>
      </c>
      <c r="E663" s="26" t="s">
        <v>5649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3378</v>
      </c>
      <c r="C664" s="39" t="s">
        <v>3811</v>
      </c>
      <c r="D664" s="39" t="s">
        <v>3811</v>
      </c>
      <c r="E664" s="26" t="s">
        <v>5649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3380</v>
      </c>
      <c r="C665" s="39" t="s">
        <v>3811</v>
      </c>
      <c r="D665" s="39" t="s">
        <v>3811</v>
      </c>
      <c r="E665" s="26" t="s">
        <v>5649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3382</v>
      </c>
      <c r="C666" s="39" t="s">
        <v>3811</v>
      </c>
      <c r="D666" s="39" t="s">
        <v>3811</v>
      </c>
      <c r="E666" s="26" t="s">
        <v>5649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2235</v>
      </c>
      <c r="C667" s="39" t="s">
        <v>3811</v>
      </c>
      <c r="D667" s="39" t="s">
        <v>3811</v>
      </c>
      <c r="E667" s="26" t="s">
        <v>5649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2237</v>
      </c>
      <c r="C668" s="39" t="s">
        <v>3811</v>
      </c>
      <c r="D668" s="39" t="s">
        <v>3811</v>
      </c>
      <c r="E668" s="26" t="s">
        <v>5649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2238</v>
      </c>
      <c r="C669" s="39" t="s">
        <v>3811</v>
      </c>
      <c r="D669" s="39" t="s">
        <v>3811</v>
      </c>
      <c r="E669" s="26" t="s">
        <v>5649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3384</v>
      </c>
      <c r="C670" s="39" t="s">
        <v>3811</v>
      </c>
      <c r="D670" s="39" t="s">
        <v>3811</v>
      </c>
      <c r="E670" s="26" t="s">
        <v>5649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1102</v>
      </c>
      <c r="C671" s="39" t="s">
        <v>3811</v>
      </c>
      <c r="D671" s="39" t="s">
        <v>3811</v>
      </c>
      <c r="E671" s="26" t="s">
        <v>5650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1104</v>
      </c>
      <c r="C672" s="39" t="s">
        <v>3811</v>
      </c>
      <c r="D672" s="39" t="s">
        <v>3811</v>
      </c>
      <c r="E672" s="26" t="s">
        <v>5649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1107</v>
      </c>
      <c r="C673" s="39" t="s">
        <v>3811</v>
      </c>
      <c r="D673" s="39" t="s">
        <v>3811</v>
      </c>
      <c r="E673" s="26" t="s">
        <v>5649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3386</v>
      </c>
      <c r="C674" s="39" t="s">
        <v>3811</v>
      </c>
      <c r="D674" s="39" t="s">
        <v>3811</v>
      </c>
      <c r="E674" s="26" t="s">
        <v>5649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3389</v>
      </c>
      <c r="C675" s="39" t="s">
        <v>3811</v>
      </c>
      <c r="D675" s="39" t="s">
        <v>3811</v>
      </c>
      <c r="E675" s="26" t="s">
        <v>5649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1108</v>
      </c>
      <c r="C676" s="39" t="s">
        <v>3811</v>
      </c>
      <c r="D676" s="39" t="s">
        <v>3811</v>
      </c>
      <c r="E676" s="26" t="s">
        <v>3811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3392</v>
      </c>
      <c r="C677" s="39" t="s">
        <v>3811</v>
      </c>
      <c r="D677" s="39" t="s">
        <v>3811</v>
      </c>
      <c r="E677" s="26" t="s">
        <v>3811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1111</v>
      </c>
      <c r="C678" s="39" t="s">
        <v>3811</v>
      </c>
      <c r="D678" s="39" t="s">
        <v>3811</v>
      </c>
      <c r="E678" s="26" t="s">
        <v>5650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1114</v>
      </c>
      <c r="C679" s="39" t="s">
        <v>3811</v>
      </c>
      <c r="D679" s="39" t="s">
        <v>3811</v>
      </c>
      <c r="E679" s="26" t="s">
        <v>5650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1115</v>
      </c>
      <c r="C680" s="39" t="s">
        <v>3811</v>
      </c>
      <c r="D680" s="39" t="s">
        <v>3811</v>
      </c>
      <c r="E680" s="26" t="s">
        <v>5650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1117</v>
      </c>
      <c r="C681" s="39" t="s">
        <v>3811</v>
      </c>
      <c r="D681" s="39" t="s">
        <v>3811</v>
      </c>
      <c r="E681" s="26" t="s">
        <v>5650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1118</v>
      </c>
      <c r="C682" s="39" t="s">
        <v>3811</v>
      </c>
      <c r="D682" s="39" t="s">
        <v>3811</v>
      </c>
      <c r="E682" s="26" t="s">
        <v>5650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1120</v>
      </c>
      <c r="C683" s="39" t="s">
        <v>3811</v>
      </c>
      <c r="D683" s="39" t="s">
        <v>3811</v>
      </c>
      <c r="E683" s="26" t="s">
        <v>5650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1121</v>
      </c>
      <c r="C684" s="39" t="s">
        <v>3811</v>
      </c>
      <c r="D684" s="39" t="s">
        <v>3811</v>
      </c>
      <c r="E684" s="26" t="s">
        <v>5650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1124</v>
      </c>
      <c r="C685" s="39">
        <v>50</v>
      </c>
      <c r="D685" s="39" t="s">
        <v>3916</v>
      </c>
      <c r="E685" s="26" t="s">
        <v>5650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1125</v>
      </c>
      <c r="C686" s="39" t="s">
        <v>3811</v>
      </c>
      <c r="D686" s="39" t="s">
        <v>3811</v>
      </c>
      <c r="E686" s="26" t="s">
        <v>3811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1128</v>
      </c>
      <c r="C687" s="39" t="s">
        <v>3811</v>
      </c>
      <c r="D687" s="39" t="s">
        <v>3811</v>
      </c>
      <c r="E687" s="26" t="s">
        <v>5649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1130</v>
      </c>
      <c r="C688" s="39" t="s">
        <v>3811</v>
      </c>
      <c r="D688" s="39" t="s">
        <v>3811</v>
      </c>
      <c r="E688" s="26" t="s">
        <v>5649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1132</v>
      </c>
      <c r="C689" s="39" t="s">
        <v>3811</v>
      </c>
      <c r="D689" s="39" t="s">
        <v>3811</v>
      </c>
      <c r="E689" s="26" t="s">
        <v>5649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1136</v>
      </c>
      <c r="C690" s="39" t="s">
        <v>3811</v>
      </c>
      <c r="D690" s="39" t="s">
        <v>3811</v>
      </c>
      <c r="E690" s="26" t="s">
        <v>5649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1139</v>
      </c>
      <c r="C691" s="39" t="s">
        <v>3811</v>
      </c>
      <c r="D691" s="39" t="s">
        <v>3811</v>
      </c>
      <c r="E691" s="26" t="s">
        <v>5649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1142</v>
      </c>
      <c r="C692" s="39" t="s">
        <v>3811</v>
      </c>
      <c r="D692" s="39" t="s">
        <v>3811</v>
      </c>
      <c r="E692" s="26" t="s">
        <v>5649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1145</v>
      </c>
      <c r="C693" s="39" t="s">
        <v>3811</v>
      </c>
      <c r="D693" s="39" t="s">
        <v>3811</v>
      </c>
      <c r="E693" s="26" t="s">
        <v>5649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1149</v>
      </c>
      <c r="C694" s="39" t="s">
        <v>3811</v>
      </c>
      <c r="D694" s="39" t="s">
        <v>3811</v>
      </c>
      <c r="E694" s="26" t="s">
        <v>5649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1153</v>
      </c>
      <c r="C695" s="39" t="s">
        <v>3811</v>
      </c>
      <c r="D695" s="39" t="s">
        <v>3811</v>
      </c>
      <c r="E695" s="26" t="s">
        <v>5649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1154</v>
      </c>
      <c r="C696" s="39" t="s">
        <v>3811</v>
      </c>
      <c r="D696" s="39" t="s">
        <v>3811</v>
      </c>
      <c r="E696" s="26" t="s">
        <v>5649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1156</v>
      </c>
      <c r="C697" s="39" t="s">
        <v>3811</v>
      </c>
      <c r="D697" s="39" t="s">
        <v>3811</v>
      </c>
      <c r="E697" s="26" t="s">
        <v>5649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3393</v>
      </c>
      <c r="C698" s="39" t="s">
        <v>3811</v>
      </c>
      <c r="D698" s="39" t="s">
        <v>3811</v>
      </c>
      <c r="E698" s="26" t="s">
        <v>3811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2240</v>
      </c>
      <c r="C699" s="39" t="s">
        <v>3811</v>
      </c>
      <c r="D699" s="39" t="s">
        <v>3811</v>
      </c>
      <c r="E699" s="26" t="s">
        <v>5649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2243</v>
      </c>
      <c r="C700" s="39" t="s">
        <v>3811</v>
      </c>
      <c r="D700" s="39" t="s">
        <v>3811</v>
      </c>
      <c r="E700" s="26" t="s">
        <v>5649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1157</v>
      </c>
      <c r="C701" s="39" t="s">
        <v>3811</v>
      </c>
      <c r="D701" s="39" t="s">
        <v>3811</v>
      </c>
      <c r="E701" s="26" t="s">
        <v>3811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1159</v>
      </c>
      <c r="C702" s="39" t="s">
        <v>3811</v>
      </c>
      <c r="D702" s="39" t="s">
        <v>3811</v>
      </c>
      <c r="E702" s="26" t="s">
        <v>3811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2245</v>
      </c>
      <c r="C703" s="39" t="s">
        <v>3811</v>
      </c>
      <c r="D703" s="39" t="s">
        <v>3811</v>
      </c>
      <c r="E703" s="26" t="s">
        <v>5649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2247</v>
      </c>
      <c r="C704" s="39" t="s">
        <v>3811</v>
      </c>
      <c r="D704" s="39" t="s">
        <v>3811</v>
      </c>
      <c r="E704" s="26" t="s">
        <v>5649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2248</v>
      </c>
      <c r="C705" s="39" t="s">
        <v>3811</v>
      </c>
      <c r="D705" s="39" t="s">
        <v>3811</v>
      </c>
      <c r="E705" s="26" t="s">
        <v>5649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2250</v>
      </c>
      <c r="C706" s="39" t="s">
        <v>3811</v>
      </c>
      <c r="D706" s="39" t="s">
        <v>3811</v>
      </c>
      <c r="E706" s="26" t="s">
        <v>5649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2251</v>
      </c>
      <c r="C707" s="39" t="s">
        <v>3811</v>
      </c>
      <c r="D707" s="39" t="s">
        <v>3811</v>
      </c>
      <c r="E707" s="26" t="s">
        <v>5649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2253</v>
      </c>
      <c r="C708" s="39" t="s">
        <v>3811</v>
      </c>
      <c r="D708" s="39" t="s">
        <v>3811</v>
      </c>
      <c r="E708" s="26" t="s">
        <v>5649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2254</v>
      </c>
      <c r="C709" s="39" t="s">
        <v>3811</v>
      </c>
      <c r="D709" s="39" t="s">
        <v>3811</v>
      </c>
      <c r="E709" s="26" t="s">
        <v>5649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2256</v>
      </c>
      <c r="C710" s="39" t="s">
        <v>3811</v>
      </c>
      <c r="D710" s="39" t="s">
        <v>3811</v>
      </c>
      <c r="E710" s="26" t="s">
        <v>5649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2258</v>
      </c>
      <c r="C711" s="39" t="s">
        <v>3811</v>
      </c>
      <c r="D711" s="39" t="s">
        <v>3811</v>
      </c>
      <c r="E711" s="26" t="s">
        <v>3811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2261</v>
      </c>
      <c r="C712" s="39" t="s">
        <v>3811</v>
      </c>
      <c r="D712" s="39" t="s">
        <v>3811</v>
      </c>
      <c r="E712" s="26" t="s">
        <v>5649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2262</v>
      </c>
      <c r="C713" s="39" t="s">
        <v>3811</v>
      </c>
      <c r="D713" s="39" t="s">
        <v>3811</v>
      </c>
      <c r="E713" s="26" t="s">
        <v>5649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2263</v>
      </c>
      <c r="C714" s="39" t="s">
        <v>3811</v>
      </c>
      <c r="D714" s="39" t="s">
        <v>3811</v>
      </c>
      <c r="E714" s="26" t="s">
        <v>5649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2265</v>
      </c>
      <c r="C715" s="39" t="s">
        <v>3811</v>
      </c>
      <c r="D715" s="39" t="s">
        <v>3811</v>
      </c>
      <c r="E715" s="26" t="s">
        <v>5649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2266</v>
      </c>
      <c r="C716" s="39" t="s">
        <v>3811</v>
      </c>
      <c r="D716" s="39" t="s">
        <v>3811</v>
      </c>
      <c r="E716" s="26" t="s">
        <v>5649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5419</v>
      </c>
      <c r="C717" s="39" t="s">
        <v>3811</v>
      </c>
      <c r="D717" s="39" t="s">
        <v>3811</v>
      </c>
      <c r="E717" s="26" t="s">
        <v>5649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3811</v>
      </c>
      <c r="D718" s="39" t="s">
        <v>3811</v>
      </c>
      <c r="E718" s="26" t="s">
        <v>5649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2270</v>
      </c>
      <c r="C719" s="39" t="s">
        <v>3811</v>
      </c>
      <c r="D719" s="39" t="s">
        <v>3811</v>
      </c>
      <c r="E719" s="26" t="s">
        <v>5649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2271</v>
      </c>
      <c r="C720" s="39" t="s">
        <v>3811</v>
      </c>
      <c r="D720" s="39" t="s">
        <v>3811</v>
      </c>
      <c r="E720" s="26" t="s">
        <v>5649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2274</v>
      </c>
      <c r="C721" s="39" t="s">
        <v>3811</v>
      </c>
      <c r="D721" s="39" t="s">
        <v>3811</v>
      </c>
      <c r="E721" s="26" t="s">
        <v>5649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2275</v>
      </c>
      <c r="C722" s="39" t="s">
        <v>3811</v>
      </c>
      <c r="D722" s="39" t="s">
        <v>3811</v>
      </c>
      <c r="E722" s="26" t="s">
        <v>5649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2278</v>
      </c>
      <c r="C723" s="39" t="s">
        <v>3811</v>
      </c>
      <c r="D723" s="39" t="s">
        <v>3811</v>
      </c>
      <c r="E723" s="26" t="s">
        <v>3811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2281</v>
      </c>
      <c r="C724" s="39" t="s">
        <v>3811</v>
      </c>
      <c r="D724" s="39" t="s">
        <v>3811</v>
      </c>
      <c r="E724" s="26" t="s">
        <v>3811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2283</v>
      </c>
      <c r="C725" s="39" t="s">
        <v>3811</v>
      </c>
      <c r="D725" s="39" t="s">
        <v>3811</v>
      </c>
      <c r="E725" s="26" t="s">
        <v>3811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2284</v>
      </c>
      <c r="C726" s="39" t="s">
        <v>3811</v>
      </c>
      <c r="D726" s="39" t="s">
        <v>3811</v>
      </c>
      <c r="E726" s="26" t="s">
        <v>3811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2286</v>
      </c>
      <c r="C727" s="39" t="s">
        <v>3811</v>
      </c>
      <c r="D727" s="39" t="s">
        <v>3811</v>
      </c>
      <c r="E727" s="26" t="s">
        <v>3811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2288</v>
      </c>
      <c r="C728" s="39" t="s">
        <v>3811</v>
      </c>
      <c r="D728" s="39" t="s">
        <v>3811</v>
      </c>
      <c r="E728" s="26" t="s">
        <v>3811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2290</v>
      </c>
      <c r="C729" s="39" t="s">
        <v>3811</v>
      </c>
      <c r="D729" s="39" t="s">
        <v>3811</v>
      </c>
      <c r="E729" s="26" t="s">
        <v>3811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2294</v>
      </c>
      <c r="C730" s="39" t="s">
        <v>3811</v>
      </c>
      <c r="D730" s="39" t="s">
        <v>3811</v>
      </c>
      <c r="E730" s="26" t="s">
        <v>3811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2295</v>
      </c>
      <c r="C731" s="39" t="s">
        <v>3811</v>
      </c>
      <c r="D731" s="39" t="s">
        <v>3811</v>
      </c>
      <c r="E731" s="26" t="s">
        <v>3811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2297</v>
      </c>
      <c r="C732" s="39" t="s">
        <v>3811</v>
      </c>
      <c r="D732" s="39" t="s">
        <v>3811</v>
      </c>
      <c r="E732" s="26" t="s">
        <v>3811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2298</v>
      </c>
      <c r="C733" s="39" t="s">
        <v>3811</v>
      </c>
      <c r="D733" s="39" t="s">
        <v>3811</v>
      </c>
      <c r="E733" s="26" t="s">
        <v>3811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2299</v>
      </c>
      <c r="C734" s="39" t="s">
        <v>3811</v>
      </c>
      <c r="D734" s="39" t="s">
        <v>3811</v>
      </c>
      <c r="E734" s="26" t="s">
        <v>3811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2301</v>
      </c>
      <c r="C735" s="39" t="s">
        <v>3811</v>
      </c>
      <c r="D735" s="39" t="s">
        <v>3811</v>
      </c>
      <c r="E735" s="26" t="s">
        <v>3811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2302</v>
      </c>
      <c r="C736" s="39" t="s">
        <v>3811</v>
      </c>
      <c r="D736" s="39" t="s">
        <v>3811</v>
      </c>
      <c r="E736" s="26" t="s">
        <v>3811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2303</v>
      </c>
      <c r="C737" s="39" t="s">
        <v>3811</v>
      </c>
      <c r="D737" s="39" t="s">
        <v>3811</v>
      </c>
      <c r="E737" s="26" t="s">
        <v>3811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2304</v>
      </c>
      <c r="C738" s="39" t="s">
        <v>3811</v>
      </c>
      <c r="D738" s="39" t="s">
        <v>3811</v>
      </c>
      <c r="E738" s="26" t="s">
        <v>3811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2305</v>
      </c>
      <c r="C739" s="39" t="s">
        <v>3811</v>
      </c>
      <c r="D739" s="39" t="s">
        <v>3811</v>
      </c>
      <c r="E739" s="26" t="s">
        <v>3811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2306</v>
      </c>
      <c r="C740" s="39" t="s">
        <v>3811</v>
      </c>
      <c r="D740" s="39" t="s">
        <v>3811</v>
      </c>
      <c r="E740" s="26" t="s">
        <v>3811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2307</v>
      </c>
      <c r="C741" s="39" t="s">
        <v>3811</v>
      </c>
      <c r="D741" s="39" t="s">
        <v>3811</v>
      </c>
      <c r="E741" s="26" t="s">
        <v>5649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2310</v>
      </c>
      <c r="C742" s="39" t="s">
        <v>3811</v>
      </c>
      <c r="D742" s="39" t="s">
        <v>3811</v>
      </c>
      <c r="E742" s="26" t="s">
        <v>5649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2311</v>
      </c>
      <c r="C743" s="39" t="s">
        <v>3811</v>
      </c>
      <c r="D743" s="39" t="s">
        <v>3811</v>
      </c>
      <c r="E743" s="26" t="s">
        <v>5649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2312</v>
      </c>
      <c r="C744" s="39" t="s">
        <v>3811</v>
      </c>
      <c r="D744" s="39" t="s">
        <v>3811</v>
      </c>
      <c r="E744" s="26" t="s">
        <v>5649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2315</v>
      </c>
      <c r="C745" s="39" t="s">
        <v>3811</v>
      </c>
      <c r="D745" s="39" t="s">
        <v>3811</v>
      </c>
      <c r="E745" s="26" t="s">
        <v>3811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2317</v>
      </c>
      <c r="C746" s="39" t="s">
        <v>3811</v>
      </c>
      <c r="D746" s="39" t="s">
        <v>3811</v>
      </c>
      <c r="E746" s="26" t="s">
        <v>3811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2319</v>
      </c>
      <c r="C747" s="39" t="s">
        <v>3811</v>
      </c>
      <c r="D747" s="39" t="s">
        <v>3811</v>
      </c>
      <c r="E747" s="26" t="s">
        <v>3811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2321</v>
      </c>
      <c r="C748" s="39" t="s">
        <v>3811</v>
      </c>
      <c r="D748" s="39" t="s">
        <v>3811</v>
      </c>
      <c r="E748" s="26" t="s">
        <v>3811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1160</v>
      </c>
      <c r="C749" s="39" t="s">
        <v>3811</v>
      </c>
      <c r="D749" s="39" t="s">
        <v>3811</v>
      </c>
      <c r="E749" s="26" t="s">
        <v>3811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1162</v>
      </c>
      <c r="C750" s="39" t="s">
        <v>3811</v>
      </c>
      <c r="D750" s="39" t="s">
        <v>3811</v>
      </c>
      <c r="E750" s="26" t="s">
        <v>5649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1164</v>
      </c>
      <c r="C751" s="39" t="s">
        <v>3811</v>
      </c>
      <c r="D751" s="39" t="s">
        <v>3811</v>
      </c>
      <c r="E751" s="26" t="s">
        <v>5649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1165</v>
      </c>
      <c r="C752" s="39" t="s">
        <v>3811</v>
      </c>
      <c r="D752" s="39" t="s">
        <v>3811</v>
      </c>
      <c r="E752" s="26" t="s">
        <v>3811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1167</v>
      </c>
      <c r="C753" s="39" t="s">
        <v>3811</v>
      </c>
      <c r="D753" s="39" t="s">
        <v>3811</v>
      </c>
      <c r="E753" s="26" t="s">
        <v>3811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1168</v>
      </c>
      <c r="C754" s="39" t="s">
        <v>3811</v>
      </c>
      <c r="D754" s="39" t="s">
        <v>3811</v>
      </c>
      <c r="E754" s="26" t="s">
        <v>5649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1170</v>
      </c>
      <c r="C755" s="39" t="s">
        <v>3811</v>
      </c>
      <c r="D755" s="39" t="s">
        <v>3811</v>
      </c>
      <c r="E755" s="26" t="s">
        <v>5649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6012</v>
      </c>
      <c r="C756" s="39" t="s">
        <v>3811</v>
      </c>
      <c r="D756" s="39" t="s">
        <v>3811</v>
      </c>
      <c r="E756" s="26" t="s">
        <v>3811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3752</v>
      </c>
      <c r="C757" s="39" t="s">
        <v>3811</v>
      </c>
      <c r="D757" s="39" t="s">
        <v>3811</v>
      </c>
      <c r="E757" s="26" t="s">
        <v>5649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1171</v>
      </c>
      <c r="C758" s="39" t="s">
        <v>3811</v>
      </c>
      <c r="D758" s="39" t="s">
        <v>3811</v>
      </c>
      <c r="E758" s="26" t="s">
        <v>5649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1174</v>
      </c>
      <c r="C759" s="39" t="s">
        <v>3811</v>
      </c>
      <c r="D759" s="39" t="s">
        <v>3811</v>
      </c>
      <c r="E759" s="26" t="s">
        <v>5649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1175</v>
      </c>
      <c r="C760" s="39" t="s">
        <v>3811</v>
      </c>
      <c r="D760" s="39" t="s">
        <v>3811</v>
      </c>
      <c r="E760" s="26" t="s">
        <v>5649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1177</v>
      </c>
      <c r="C761" s="39" t="s">
        <v>3811</v>
      </c>
      <c r="D761" s="39" t="s">
        <v>3811</v>
      </c>
      <c r="E761" s="26" t="s">
        <v>5649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1178</v>
      </c>
      <c r="C762" s="39" t="s">
        <v>3811</v>
      </c>
      <c r="D762" s="39" t="s">
        <v>3811</v>
      </c>
      <c r="E762" s="26" t="s">
        <v>3811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1181</v>
      </c>
      <c r="C763" s="39" t="s">
        <v>3811</v>
      </c>
      <c r="D763" s="39" t="s">
        <v>3811</v>
      </c>
      <c r="E763" s="26" t="s">
        <v>3811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2324</v>
      </c>
      <c r="C764" s="39" t="s">
        <v>3811</v>
      </c>
      <c r="D764" s="39" t="s">
        <v>3811</v>
      </c>
      <c r="E764" s="26" t="s">
        <v>5649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3811</v>
      </c>
      <c r="D765" s="39" t="s">
        <v>3811</v>
      </c>
      <c r="E765" s="26" t="s">
        <v>5649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1184</v>
      </c>
      <c r="C766" s="39" t="s">
        <v>3811</v>
      </c>
      <c r="D766" s="39" t="s">
        <v>3811</v>
      </c>
      <c r="E766" s="26" t="s">
        <v>5649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1186</v>
      </c>
      <c r="C767" s="39" t="s">
        <v>3811</v>
      </c>
      <c r="D767" s="39" t="s">
        <v>3811</v>
      </c>
      <c r="E767" s="26" t="s">
        <v>5649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1187</v>
      </c>
      <c r="C768" s="39" t="s">
        <v>3811</v>
      </c>
      <c r="D768" s="39" t="s">
        <v>3811</v>
      </c>
      <c r="E768" s="26" t="s">
        <v>5649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1189</v>
      </c>
      <c r="C769" s="39" t="s">
        <v>3811</v>
      </c>
      <c r="D769" s="39" t="s">
        <v>3811</v>
      </c>
      <c r="E769" s="26" t="s">
        <v>5649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1191</v>
      </c>
      <c r="C770" s="39" t="s">
        <v>3811</v>
      </c>
      <c r="D770" s="39" t="s">
        <v>3811</v>
      </c>
      <c r="E770" s="26" t="s">
        <v>5649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1192</v>
      </c>
      <c r="C771" s="39" t="s">
        <v>3811</v>
      </c>
      <c r="D771" s="39" t="s">
        <v>3811</v>
      </c>
      <c r="E771" s="26" t="s">
        <v>5649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1194</v>
      </c>
      <c r="C772" s="39" t="s">
        <v>3811</v>
      </c>
      <c r="D772" s="39" t="s">
        <v>3811</v>
      </c>
      <c r="E772" s="26" t="s">
        <v>5649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1195</v>
      </c>
      <c r="C773" s="39" t="s">
        <v>3811</v>
      </c>
      <c r="D773" s="39" t="s">
        <v>3811</v>
      </c>
      <c r="E773" s="26" t="s">
        <v>5649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1197</v>
      </c>
      <c r="C774" s="39">
        <v>25</v>
      </c>
      <c r="D774" s="39" t="s">
        <v>3916</v>
      </c>
      <c r="E774" s="26" t="s">
        <v>5649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1198</v>
      </c>
      <c r="C775" s="39" t="s">
        <v>3811</v>
      </c>
      <c r="D775" s="39" t="s">
        <v>3811</v>
      </c>
      <c r="E775" s="26" t="s">
        <v>5649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1200</v>
      </c>
      <c r="C776" s="39" t="s">
        <v>3811</v>
      </c>
      <c r="D776" s="39" t="s">
        <v>3811</v>
      </c>
      <c r="E776" s="26" t="s">
        <v>5649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1202</v>
      </c>
      <c r="C777" s="39" t="s">
        <v>3811</v>
      </c>
      <c r="D777" s="39" t="s">
        <v>3811</v>
      </c>
      <c r="E777" s="26" t="s">
        <v>5649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1203</v>
      </c>
      <c r="C778" s="39" t="s">
        <v>3811</v>
      </c>
      <c r="D778" s="39" t="s">
        <v>3811</v>
      </c>
      <c r="E778" s="26" t="s">
        <v>5649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1205</v>
      </c>
      <c r="C779" s="39" t="s">
        <v>3811</v>
      </c>
      <c r="D779" s="39" t="s">
        <v>3811</v>
      </c>
      <c r="E779" s="26" t="s">
        <v>5649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1206</v>
      </c>
      <c r="C780" s="39" t="s">
        <v>3811</v>
      </c>
      <c r="D780" s="39" t="s">
        <v>3811</v>
      </c>
      <c r="E780" s="26" t="s">
        <v>5649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1208</v>
      </c>
      <c r="C781" s="39" t="s">
        <v>3811</v>
      </c>
      <c r="D781" s="39" t="s">
        <v>3811</v>
      </c>
      <c r="E781" s="26" t="s">
        <v>5649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1210</v>
      </c>
      <c r="C782" s="39" t="s">
        <v>3811</v>
      </c>
      <c r="D782" s="39" t="s">
        <v>3811</v>
      </c>
      <c r="E782" s="26" t="s">
        <v>5649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5354</v>
      </c>
      <c r="C783" s="39" t="s">
        <v>3811</v>
      </c>
      <c r="D783" s="39" t="s">
        <v>3811</v>
      </c>
      <c r="E783" s="26" t="s">
        <v>5649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3811</v>
      </c>
      <c r="D784" s="39" t="s">
        <v>3811</v>
      </c>
      <c r="E784" s="26" t="s">
        <v>5649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2327</v>
      </c>
      <c r="C785" s="39" t="s">
        <v>3811</v>
      </c>
      <c r="D785" s="39" t="s">
        <v>3811</v>
      </c>
      <c r="E785" s="26" t="s">
        <v>5649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2329</v>
      </c>
      <c r="C786" s="39" t="s">
        <v>3811</v>
      </c>
      <c r="D786" s="39" t="s">
        <v>3811</v>
      </c>
      <c r="E786" s="26" t="s">
        <v>5649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2332</v>
      </c>
      <c r="C787" s="39" t="s">
        <v>3811</v>
      </c>
      <c r="D787" s="39" t="s">
        <v>3811</v>
      </c>
      <c r="E787" s="26" t="s">
        <v>5649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2334</v>
      </c>
      <c r="C788" s="39" t="s">
        <v>3811</v>
      </c>
      <c r="D788" s="39" t="s">
        <v>3811</v>
      </c>
      <c r="E788" s="26" t="s">
        <v>5649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2336</v>
      </c>
      <c r="C789" s="39" t="s">
        <v>3811</v>
      </c>
      <c r="D789" s="39" t="s">
        <v>3811</v>
      </c>
      <c r="E789" s="26" t="s">
        <v>5649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2338</v>
      </c>
      <c r="C790" s="39" t="s">
        <v>3811</v>
      </c>
      <c r="D790" s="39" t="s">
        <v>3811</v>
      </c>
      <c r="E790" s="26" t="s">
        <v>3811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1213</v>
      </c>
      <c r="C791" s="39" t="s">
        <v>3811</v>
      </c>
      <c r="D791" s="39" t="s">
        <v>3811</v>
      </c>
      <c r="E791" s="26" t="s">
        <v>5649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1215</v>
      </c>
      <c r="C792" s="39" t="s">
        <v>3811</v>
      </c>
      <c r="D792" s="39" t="s">
        <v>3811</v>
      </c>
      <c r="E792" s="26" t="s">
        <v>5649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1216</v>
      </c>
      <c r="C793" s="39" t="s">
        <v>3811</v>
      </c>
      <c r="D793" s="39" t="s">
        <v>3811</v>
      </c>
      <c r="E793" s="26" t="s">
        <v>5649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1218</v>
      </c>
      <c r="C794" s="39" t="s">
        <v>3811</v>
      </c>
      <c r="D794" s="39" t="s">
        <v>3811</v>
      </c>
      <c r="E794" s="26" t="s">
        <v>5649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1219</v>
      </c>
      <c r="C795" s="39" t="s">
        <v>3811</v>
      </c>
      <c r="D795" s="39" t="s">
        <v>3811</v>
      </c>
      <c r="E795" s="26" t="s">
        <v>5649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1221</v>
      </c>
      <c r="C796" s="39" t="s">
        <v>3811</v>
      </c>
      <c r="D796" s="39" t="s">
        <v>3811</v>
      </c>
      <c r="E796" s="26" t="s">
        <v>5649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2340</v>
      </c>
      <c r="C797" s="39" t="s">
        <v>3811</v>
      </c>
      <c r="D797" s="39" t="s">
        <v>3811</v>
      </c>
      <c r="E797" s="26" t="s">
        <v>5649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2343</v>
      </c>
      <c r="C798" s="39" t="s">
        <v>3811</v>
      </c>
      <c r="D798" s="39" t="s">
        <v>3811</v>
      </c>
      <c r="E798" s="26" t="s">
        <v>5649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2345</v>
      </c>
      <c r="C799" s="39" t="s">
        <v>3811</v>
      </c>
      <c r="D799" s="39" t="s">
        <v>3811</v>
      </c>
      <c r="E799" s="26" t="s">
        <v>5649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2349</v>
      </c>
      <c r="C800" s="39" t="s">
        <v>3811</v>
      </c>
      <c r="D800" s="39" t="s">
        <v>3811</v>
      </c>
      <c r="E800" s="26" t="s">
        <v>5649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2351</v>
      </c>
      <c r="C801" s="39" t="s">
        <v>3811</v>
      </c>
      <c r="D801" s="39" t="s">
        <v>3811</v>
      </c>
      <c r="E801" s="26" t="s">
        <v>5649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2354</v>
      </c>
      <c r="C802" s="39" t="s">
        <v>3811</v>
      </c>
      <c r="D802" s="39" t="s">
        <v>3811</v>
      </c>
      <c r="E802" s="26" t="s">
        <v>5649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6404</v>
      </c>
      <c r="C803" s="39" t="s">
        <v>3811</v>
      </c>
      <c r="D803" s="39" t="s">
        <v>3811</v>
      </c>
      <c r="E803" s="26" t="s">
        <v>3811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2356</v>
      </c>
      <c r="C804" s="39" t="s">
        <v>3811</v>
      </c>
      <c r="D804" s="39" t="s">
        <v>3811</v>
      </c>
      <c r="E804" s="26" t="s">
        <v>3811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2358</v>
      </c>
      <c r="C805" s="39" t="s">
        <v>3811</v>
      </c>
      <c r="D805" s="39" t="s">
        <v>3811</v>
      </c>
      <c r="E805" s="26" t="s">
        <v>5649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2361</v>
      </c>
      <c r="C806" s="39" t="s">
        <v>3811</v>
      </c>
      <c r="D806" s="39" t="s">
        <v>3811</v>
      </c>
      <c r="E806" s="26" t="s">
        <v>5649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2363</v>
      </c>
      <c r="C807" s="39" t="s">
        <v>3811</v>
      </c>
      <c r="D807" s="39" t="s">
        <v>3811</v>
      </c>
      <c r="E807" s="26" t="s">
        <v>5649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2365</v>
      </c>
      <c r="C808" s="39" t="s">
        <v>3811</v>
      </c>
      <c r="D808" s="39" t="s">
        <v>3811</v>
      </c>
      <c r="E808" s="26" t="s">
        <v>5649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2367</v>
      </c>
      <c r="C809" s="39" t="s">
        <v>3811</v>
      </c>
      <c r="D809" s="39" t="s">
        <v>3811</v>
      </c>
      <c r="E809" s="26" t="s">
        <v>3811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2370</v>
      </c>
      <c r="C810" s="39" t="s">
        <v>3811</v>
      </c>
      <c r="D810" s="39" t="s">
        <v>3811</v>
      </c>
      <c r="E810" s="26" t="s">
        <v>3811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2373</v>
      </c>
      <c r="C811" s="39" t="s">
        <v>3811</v>
      </c>
      <c r="D811" s="39" t="s">
        <v>3811</v>
      </c>
      <c r="E811" s="26" t="s">
        <v>5649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2375</v>
      </c>
      <c r="C812" s="39" t="s">
        <v>3811</v>
      </c>
      <c r="D812" s="39" t="s">
        <v>3811</v>
      </c>
      <c r="E812" s="26" t="s">
        <v>5649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2377</v>
      </c>
      <c r="C813" s="39" t="s">
        <v>3811</v>
      </c>
      <c r="D813" s="39" t="s">
        <v>3811</v>
      </c>
      <c r="E813" s="26" t="s">
        <v>5649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2380</v>
      </c>
      <c r="C814" s="39">
        <v>150</v>
      </c>
      <c r="D814" s="39" t="s">
        <v>3916</v>
      </c>
      <c r="E814" s="26" t="s">
        <v>5649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2383</v>
      </c>
      <c r="C815" s="39" t="s">
        <v>3811</v>
      </c>
      <c r="D815" s="39" t="s">
        <v>3811</v>
      </c>
      <c r="E815" s="26" t="s">
        <v>5649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2386</v>
      </c>
      <c r="C816" s="39" t="s">
        <v>3811</v>
      </c>
      <c r="D816" s="39" t="s">
        <v>3811</v>
      </c>
      <c r="E816" s="26" t="s">
        <v>5649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2389</v>
      </c>
      <c r="C817" s="39" t="s">
        <v>3811</v>
      </c>
      <c r="D817" s="39" t="s">
        <v>3811</v>
      </c>
      <c r="E817" s="26" t="s">
        <v>5649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2391</v>
      </c>
      <c r="C818" s="39" t="s">
        <v>3811</v>
      </c>
      <c r="D818" s="39" t="s">
        <v>3811</v>
      </c>
      <c r="E818" s="26" t="s">
        <v>5649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2394</v>
      </c>
      <c r="C819" s="39" t="s">
        <v>3811</v>
      </c>
      <c r="D819" s="39" t="s">
        <v>3811</v>
      </c>
      <c r="E819" s="26" t="s">
        <v>5649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2396</v>
      </c>
      <c r="C820" s="39" t="s">
        <v>3811</v>
      </c>
      <c r="D820" s="39" t="s">
        <v>3811</v>
      </c>
      <c r="E820" s="26" t="s">
        <v>5649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2399</v>
      </c>
      <c r="C821" s="39" t="s">
        <v>3811</v>
      </c>
      <c r="D821" s="39" t="s">
        <v>3811</v>
      </c>
      <c r="E821" s="26" t="s">
        <v>5649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2401</v>
      </c>
      <c r="C822" s="39" t="s">
        <v>3811</v>
      </c>
      <c r="D822" s="39" t="s">
        <v>3811</v>
      </c>
      <c r="E822" s="26" t="s">
        <v>5649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2404</v>
      </c>
      <c r="C823" s="39" t="s">
        <v>3811</v>
      </c>
      <c r="D823" s="39" t="s">
        <v>3811</v>
      </c>
      <c r="E823" s="26" t="s">
        <v>5649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2405</v>
      </c>
      <c r="C824" s="39" t="s">
        <v>3811</v>
      </c>
      <c r="D824" s="39" t="s">
        <v>3811</v>
      </c>
      <c r="E824" s="26" t="s">
        <v>5649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2408</v>
      </c>
      <c r="C825" s="39" t="s">
        <v>3811</v>
      </c>
      <c r="D825" s="39" t="s">
        <v>3811</v>
      </c>
      <c r="E825" s="26" t="s">
        <v>5649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2410</v>
      </c>
      <c r="C826" s="39" t="s">
        <v>3811</v>
      </c>
      <c r="D826" s="39" t="s">
        <v>3811</v>
      </c>
      <c r="E826" s="26" t="s">
        <v>5649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2413</v>
      </c>
      <c r="C827" s="39" t="s">
        <v>3811</v>
      </c>
      <c r="D827" s="39" t="s">
        <v>3811</v>
      </c>
      <c r="E827" s="26" t="s">
        <v>5649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2414</v>
      </c>
      <c r="C828" s="39" t="s">
        <v>3811</v>
      </c>
      <c r="D828" s="39" t="s">
        <v>3811</v>
      </c>
      <c r="E828" s="26" t="s">
        <v>5649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2417</v>
      </c>
      <c r="C829" s="39" t="s">
        <v>3811</v>
      </c>
      <c r="D829" s="39" t="s">
        <v>3811</v>
      </c>
      <c r="E829" s="26" t="s">
        <v>5649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1222</v>
      </c>
      <c r="C830" s="39" t="s">
        <v>3811</v>
      </c>
      <c r="D830" s="39" t="s">
        <v>3811</v>
      </c>
      <c r="E830" s="26" t="s">
        <v>5649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1224</v>
      </c>
      <c r="C831" s="39" t="s">
        <v>3811</v>
      </c>
      <c r="D831" s="39" t="s">
        <v>3811</v>
      </c>
      <c r="E831" s="26" t="s">
        <v>3811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1226</v>
      </c>
      <c r="C832" s="39" t="s">
        <v>3811</v>
      </c>
      <c r="D832" s="39" t="s">
        <v>3811</v>
      </c>
      <c r="E832" s="26" t="s">
        <v>3811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1228</v>
      </c>
      <c r="C833" s="39" t="s">
        <v>3811</v>
      </c>
      <c r="D833" s="39" t="s">
        <v>3811</v>
      </c>
      <c r="E833" s="26" t="s">
        <v>3811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1230</v>
      </c>
      <c r="C834" s="39" t="s">
        <v>3811</v>
      </c>
      <c r="D834" s="39" t="s">
        <v>3811</v>
      </c>
      <c r="E834" s="26" t="s">
        <v>3811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1231</v>
      </c>
      <c r="C835" s="39" t="s">
        <v>3811</v>
      </c>
      <c r="D835" s="39" t="s">
        <v>3811</v>
      </c>
      <c r="E835" s="26" t="s">
        <v>5649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1233</v>
      </c>
      <c r="C836" s="39" t="s">
        <v>3811</v>
      </c>
      <c r="D836" s="39" t="s">
        <v>3811</v>
      </c>
      <c r="E836" s="26" t="s">
        <v>5649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1234</v>
      </c>
      <c r="C837" s="39" t="s">
        <v>3811</v>
      </c>
      <c r="D837" s="39" t="s">
        <v>3811</v>
      </c>
      <c r="E837" s="26" t="s">
        <v>5649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1237</v>
      </c>
      <c r="C838" s="39" t="s">
        <v>3811</v>
      </c>
      <c r="D838" s="39" t="s">
        <v>3811</v>
      </c>
      <c r="E838" s="26" t="s">
        <v>5649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1239</v>
      </c>
      <c r="C839" s="39" t="s">
        <v>3811</v>
      </c>
      <c r="D839" s="39" t="s">
        <v>3811</v>
      </c>
      <c r="E839" s="26" t="s">
        <v>5649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1241</v>
      </c>
      <c r="C840" s="39" t="s">
        <v>3811</v>
      </c>
      <c r="D840" s="39" t="s">
        <v>3811</v>
      </c>
      <c r="E840" s="26" t="s">
        <v>5649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1243</v>
      </c>
      <c r="C841" s="39" t="s">
        <v>3811</v>
      </c>
      <c r="D841" s="39" t="s">
        <v>3811</v>
      </c>
      <c r="E841" s="26" t="s">
        <v>5649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2418</v>
      </c>
      <c r="C842" s="39" t="s">
        <v>3811</v>
      </c>
      <c r="D842" s="39" t="s">
        <v>3811</v>
      </c>
      <c r="E842" s="26" t="s">
        <v>5649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2420</v>
      </c>
      <c r="C843" s="39" t="s">
        <v>3811</v>
      </c>
      <c r="D843" s="39" t="s">
        <v>3811</v>
      </c>
      <c r="E843" s="26" t="s">
        <v>5649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3811</v>
      </c>
      <c r="D844" s="39" t="s">
        <v>3811</v>
      </c>
      <c r="E844" s="26" t="s">
        <v>5649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1246</v>
      </c>
      <c r="C845" s="39" t="s">
        <v>3811</v>
      </c>
      <c r="D845" s="39" t="s">
        <v>3811</v>
      </c>
      <c r="E845" s="26" t="s">
        <v>5649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1247</v>
      </c>
      <c r="C846" s="39" t="s">
        <v>3811</v>
      </c>
      <c r="D846" s="39" t="s">
        <v>3811</v>
      </c>
      <c r="E846" s="26" t="s">
        <v>3811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1249</v>
      </c>
      <c r="C847" s="39" t="s">
        <v>3811</v>
      </c>
      <c r="D847" s="39" t="s">
        <v>3811</v>
      </c>
      <c r="E847" s="26" t="s">
        <v>3811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1250</v>
      </c>
      <c r="C848" s="39" t="s">
        <v>3811</v>
      </c>
      <c r="D848" s="39" t="s">
        <v>3811</v>
      </c>
      <c r="E848" s="26" t="s">
        <v>5649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2421</v>
      </c>
      <c r="C849" s="39" t="s">
        <v>3811</v>
      </c>
      <c r="D849" s="39" t="s">
        <v>3811</v>
      </c>
      <c r="E849" s="26" t="s">
        <v>5649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6013</v>
      </c>
      <c r="C850" s="39" t="s">
        <v>3811</v>
      </c>
      <c r="D850" s="39" t="s">
        <v>3811</v>
      </c>
      <c r="E850" s="26" t="s">
        <v>3811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1252</v>
      </c>
      <c r="C851" s="39" t="s">
        <v>3811</v>
      </c>
      <c r="D851" s="39" t="s">
        <v>3811</v>
      </c>
      <c r="E851" s="26" t="s">
        <v>5649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6014</v>
      </c>
      <c r="C852" s="39" t="s">
        <v>3811</v>
      </c>
      <c r="D852" s="39" t="s">
        <v>3811</v>
      </c>
      <c r="E852" s="26" t="s">
        <v>3811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1254</v>
      </c>
      <c r="C853" s="39" t="s">
        <v>3811</v>
      </c>
      <c r="D853" s="39" t="s">
        <v>3811</v>
      </c>
      <c r="E853" s="26" t="s">
        <v>5649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1256</v>
      </c>
      <c r="C854" s="39" t="s">
        <v>3811</v>
      </c>
      <c r="D854" s="39" t="s">
        <v>3811</v>
      </c>
      <c r="E854" s="26" t="s">
        <v>5649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1258</v>
      </c>
      <c r="C855" s="39">
        <v>50</v>
      </c>
      <c r="D855" s="39" t="s">
        <v>3916</v>
      </c>
      <c r="E855" s="26" t="s">
        <v>5649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1259</v>
      </c>
      <c r="C856" s="39" t="s">
        <v>3811</v>
      </c>
      <c r="D856" s="39" t="s">
        <v>3811</v>
      </c>
      <c r="E856" s="26" t="s">
        <v>5649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1261</v>
      </c>
      <c r="C857" s="39" t="s">
        <v>3811</v>
      </c>
      <c r="D857" s="39" t="s">
        <v>3811</v>
      </c>
      <c r="E857" s="26" t="s">
        <v>5649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1262</v>
      </c>
      <c r="C858" s="39" t="s">
        <v>3811</v>
      </c>
      <c r="D858" s="39" t="s">
        <v>3811</v>
      </c>
      <c r="E858" s="26" t="s">
        <v>5649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1264</v>
      </c>
      <c r="C859" s="39" t="s">
        <v>3811</v>
      </c>
      <c r="D859" s="39" t="s">
        <v>3811</v>
      </c>
      <c r="E859" s="26" t="s">
        <v>5649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2423</v>
      </c>
      <c r="C860" s="39" t="s">
        <v>3811</v>
      </c>
      <c r="D860" s="39" t="s">
        <v>3811</v>
      </c>
      <c r="E860" s="26" t="s">
        <v>5649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2425</v>
      </c>
      <c r="C861" s="39" t="s">
        <v>3811</v>
      </c>
      <c r="D861" s="39" t="s">
        <v>3811</v>
      </c>
      <c r="E861" s="26" t="s">
        <v>5649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6015</v>
      </c>
      <c r="C862" s="39" t="s">
        <v>3811</v>
      </c>
      <c r="D862" s="39" t="s">
        <v>3811</v>
      </c>
      <c r="E862" s="26" t="s">
        <v>3811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1265</v>
      </c>
      <c r="C863" s="39" t="s">
        <v>3811</v>
      </c>
      <c r="D863" s="39" t="s">
        <v>3811</v>
      </c>
      <c r="E863" s="26" t="s">
        <v>5649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2426</v>
      </c>
      <c r="C864" s="39" t="s">
        <v>3811</v>
      </c>
      <c r="D864" s="39" t="s">
        <v>3811</v>
      </c>
      <c r="E864" s="26" t="s">
        <v>5649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2428</v>
      </c>
      <c r="C865" s="39" t="s">
        <v>3811</v>
      </c>
      <c r="D865" s="39" t="s">
        <v>3811</v>
      </c>
      <c r="E865" s="26" t="s">
        <v>5649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2429</v>
      </c>
      <c r="C866" s="39" t="s">
        <v>3811</v>
      </c>
      <c r="D866" s="39" t="s">
        <v>3811</v>
      </c>
      <c r="E866" s="26" t="s">
        <v>5649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2431</v>
      </c>
      <c r="C867" s="39" t="s">
        <v>3811</v>
      </c>
      <c r="D867" s="39" t="s">
        <v>3811</v>
      </c>
      <c r="E867" s="26" t="s">
        <v>5649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2432</v>
      </c>
      <c r="C868" s="39" t="s">
        <v>3811</v>
      </c>
      <c r="D868" s="39" t="s">
        <v>3811</v>
      </c>
      <c r="E868" s="26" t="s">
        <v>5649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2435</v>
      </c>
      <c r="C869" s="39" t="s">
        <v>3811</v>
      </c>
      <c r="D869" s="39" t="s">
        <v>3811</v>
      </c>
      <c r="E869" s="26" t="s">
        <v>5649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2437</v>
      </c>
      <c r="C870" s="39" t="s">
        <v>3811</v>
      </c>
      <c r="D870" s="39" t="s">
        <v>3811</v>
      </c>
      <c r="E870" s="26" t="s">
        <v>5649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2440</v>
      </c>
      <c r="C871" s="39" t="s">
        <v>3811</v>
      </c>
      <c r="D871" s="39" t="s">
        <v>3811</v>
      </c>
      <c r="E871" s="26" t="s">
        <v>5649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2442</v>
      </c>
      <c r="C872" s="39" t="s">
        <v>3811</v>
      </c>
      <c r="D872" s="39" t="s">
        <v>3811</v>
      </c>
      <c r="E872" s="26" t="s">
        <v>3811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2444</v>
      </c>
      <c r="C873" s="39" t="s">
        <v>3811</v>
      </c>
      <c r="D873" s="39" t="s">
        <v>3811</v>
      </c>
      <c r="E873" s="26" t="s">
        <v>3811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3395</v>
      </c>
      <c r="C874" s="39" t="s">
        <v>3811</v>
      </c>
      <c r="D874" s="39" t="s">
        <v>3811</v>
      </c>
      <c r="E874" s="26" t="s">
        <v>5649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1267</v>
      </c>
      <c r="C875" s="39" t="s">
        <v>3811</v>
      </c>
      <c r="D875" s="39" t="s">
        <v>3811</v>
      </c>
      <c r="E875" s="26" t="s">
        <v>3811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1270</v>
      </c>
      <c r="C876" s="39" t="s">
        <v>3811</v>
      </c>
      <c r="D876" s="39" t="s">
        <v>3811</v>
      </c>
      <c r="E876" s="26" t="s">
        <v>3811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1271</v>
      </c>
      <c r="C877" s="39" t="s">
        <v>3811</v>
      </c>
      <c r="D877" s="39" t="s">
        <v>3811</v>
      </c>
      <c r="E877" s="26" t="s">
        <v>5649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1274</v>
      </c>
      <c r="C878" s="39" t="s">
        <v>3811</v>
      </c>
      <c r="D878" s="39" t="s">
        <v>3811</v>
      </c>
      <c r="E878" s="26" t="s">
        <v>5649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1276</v>
      </c>
      <c r="C879" s="39" t="s">
        <v>3811</v>
      </c>
      <c r="D879" s="39" t="s">
        <v>3811</v>
      </c>
      <c r="E879" s="26" t="s">
        <v>5649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1279</v>
      </c>
      <c r="C880" s="39" t="s">
        <v>3811</v>
      </c>
      <c r="D880" s="39" t="s">
        <v>3811</v>
      </c>
      <c r="E880" s="26" t="s">
        <v>5649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1281</v>
      </c>
      <c r="C881" s="39" t="s">
        <v>3811</v>
      </c>
      <c r="D881" s="39" t="s">
        <v>3811</v>
      </c>
      <c r="E881" s="26" t="s">
        <v>5649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1283</v>
      </c>
      <c r="C882" s="39" t="s">
        <v>3811</v>
      </c>
      <c r="D882" s="39" t="s">
        <v>3811</v>
      </c>
      <c r="E882" s="26" t="s">
        <v>5649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1284</v>
      </c>
      <c r="C883" s="39" t="s">
        <v>3811</v>
      </c>
      <c r="D883" s="39" t="s">
        <v>3811</v>
      </c>
      <c r="E883" s="26" t="s">
        <v>5649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1286</v>
      </c>
      <c r="C884" s="39" t="s">
        <v>3811</v>
      </c>
      <c r="D884" s="39" t="s">
        <v>3811</v>
      </c>
      <c r="E884" s="26" t="s">
        <v>5649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1287</v>
      </c>
      <c r="C885" s="39" t="s">
        <v>3811</v>
      </c>
      <c r="D885" s="39" t="s">
        <v>3811</v>
      </c>
      <c r="E885" s="26" t="s">
        <v>3811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1290</v>
      </c>
      <c r="C886" s="39" t="s">
        <v>3811</v>
      </c>
      <c r="D886" s="39" t="s">
        <v>3811</v>
      </c>
      <c r="E886" s="26" t="s">
        <v>3811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1292</v>
      </c>
      <c r="C887" s="39" t="s">
        <v>3811</v>
      </c>
      <c r="D887" s="39" t="s">
        <v>3811</v>
      </c>
      <c r="E887" s="26" t="s">
        <v>5649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1294</v>
      </c>
      <c r="C888" s="39" t="s">
        <v>3811</v>
      </c>
      <c r="D888" s="39" t="s">
        <v>3811</v>
      </c>
      <c r="E888" s="26" t="s">
        <v>5649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1295</v>
      </c>
      <c r="C889" s="39" t="s">
        <v>3811</v>
      </c>
      <c r="D889" s="39" t="s">
        <v>3811</v>
      </c>
      <c r="E889" s="26" t="s">
        <v>5649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2446</v>
      </c>
      <c r="C890" s="39" t="s">
        <v>3811</v>
      </c>
      <c r="D890" s="39" t="s">
        <v>3811</v>
      </c>
      <c r="E890" s="26" t="s">
        <v>5649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2449</v>
      </c>
      <c r="C891" s="39" t="s">
        <v>3811</v>
      </c>
      <c r="D891" s="39" t="s">
        <v>3811</v>
      </c>
      <c r="E891" s="26" t="s">
        <v>5649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2451</v>
      </c>
      <c r="C892" s="39" t="s">
        <v>3811</v>
      </c>
      <c r="D892" s="39" t="s">
        <v>3811</v>
      </c>
      <c r="E892" s="26" t="s">
        <v>5649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2454</v>
      </c>
      <c r="C893" s="39" t="s">
        <v>3811</v>
      </c>
      <c r="D893" s="39" t="s">
        <v>3811</v>
      </c>
      <c r="E893" s="26" t="s">
        <v>5649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2455</v>
      </c>
      <c r="C894" s="39" t="s">
        <v>3811</v>
      </c>
      <c r="D894" s="39" t="s">
        <v>3811</v>
      </c>
      <c r="E894" s="26" t="s">
        <v>5649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2458</v>
      </c>
      <c r="C895" s="39" t="s">
        <v>3811</v>
      </c>
      <c r="D895" s="39" t="s">
        <v>3811</v>
      </c>
      <c r="E895" s="26" t="s">
        <v>5649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2460</v>
      </c>
      <c r="C896" s="39" t="s">
        <v>3811</v>
      </c>
      <c r="D896" s="39" t="s">
        <v>3811</v>
      </c>
      <c r="E896" s="26" t="s">
        <v>3811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2462</v>
      </c>
      <c r="C897" s="39" t="s">
        <v>3811</v>
      </c>
      <c r="D897" s="39" t="s">
        <v>3811</v>
      </c>
      <c r="E897" s="26" t="s">
        <v>3811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2465</v>
      </c>
      <c r="C898" s="39" t="s">
        <v>3811</v>
      </c>
      <c r="D898" s="39" t="s">
        <v>3811</v>
      </c>
      <c r="E898" s="26" t="s">
        <v>3811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2467</v>
      </c>
      <c r="C899" s="39" t="s">
        <v>3811</v>
      </c>
      <c r="D899" s="39" t="s">
        <v>3811</v>
      </c>
      <c r="E899" s="26" t="s">
        <v>3811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1297</v>
      </c>
      <c r="C900" s="39" t="s">
        <v>3811</v>
      </c>
      <c r="D900" s="39" t="s">
        <v>3811</v>
      </c>
      <c r="E900" s="26" t="s">
        <v>3811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1299</v>
      </c>
      <c r="C901" s="39" t="s">
        <v>3811</v>
      </c>
      <c r="D901" s="39" t="s">
        <v>3811</v>
      </c>
      <c r="E901" s="26" t="s">
        <v>3811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1305</v>
      </c>
      <c r="C902" s="39" t="s">
        <v>3811</v>
      </c>
      <c r="D902" s="39" t="s">
        <v>3811</v>
      </c>
      <c r="E902" s="26" t="s">
        <v>3811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1307</v>
      </c>
      <c r="C903" s="39" t="s">
        <v>3811</v>
      </c>
      <c r="D903" s="39" t="s">
        <v>3811</v>
      </c>
      <c r="E903" s="26" t="s">
        <v>5649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1311</v>
      </c>
      <c r="C904" s="39" t="s">
        <v>3811</v>
      </c>
      <c r="D904" s="39" t="s">
        <v>3811</v>
      </c>
      <c r="E904" s="26" t="s">
        <v>5649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1315</v>
      </c>
      <c r="C905" s="39" t="s">
        <v>3811</v>
      </c>
      <c r="D905" s="39" t="s">
        <v>3811</v>
      </c>
      <c r="E905" s="26" t="s">
        <v>5649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1317</v>
      </c>
      <c r="C906" s="39" t="s">
        <v>3811</v>
      </c>
      <c r="D906" s="39" t="s">
        <v>3811</v>
      </c>
      <c r="E906" s="26" t="s">
        <v>3811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1320</v>
      </c>
      <c r="C907" s="39" t="s">
        <v>3811</v>
      </c>
      <c r="D907" s="39" t="s">
        <v>3811</v>
      </c>
      <c r="E907" s="26" t="s">
        <v>3811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1323</v>
      </c>
      <c r="C908" s="39" t="s">
        <v>3811</v>
      </c>
      <c r="D908" s="39" t="s">
        <v>3811</v>
      </c>
      <c r="E908" s="26" t="s">
        <v>3811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1325</v>
      </c>
      <c r="C909" s="39" t="s">
        <v>3811</v>
      </c>
      <c r="D909" s="39" t="s">
        <v>3811</v>
      </c>
      <c r="E909" s="26" t="s">
        <v>3811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1327</v>
      </c>
      <c r="C910" s="39" t="s">
        <v>3811</v>
      </c>
      <c r="D910" s="39" t="s">
        <v>3811</v>
      </c>
      <c r="E910" s="26" t="s">
        <v>3811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1330</v>
      </c>
      <c r="C911" s="39" t="s">
        <v>3811</v>
      </c>
      <c r="D911" s="39" t="s">
        <v>3811</v>
      </c>
      <c r="E911" s="26" t="s">
        <v>3811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1334</v>
      </c>
      <c r="C912" s="39" t="s">
        <v>3811</v>
      </c>
      <c r="D912" s="39" t="s">
        <v>3811</v>
      </c>
      <c r="E912" s="26" t="s">
        <v>3811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1338</v>
      </c>
      <c r="C913" s="39" t="s">
        <v>3811</v>
      </c>
      <c r="D913" s="39" t="s">
        <v>3811</v>
      </c>
      <c r="E913" s="26" t="s">
        <v>3811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1341</v>
      </c>
      <c r="C914" s="39" t="s">
        <v>3811</v>
      </c>
      <c r="D914" s="39" t="s">
        <v>3811</v>
      </c>
      <c r="E914" s="26" t="s">
        <v>3811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1343</v>
      </c>
      <c r="C915" s="39" t="s">
        <v>3811</v>
      </c>
      <c r="D915" s="39" t="s">
        <v>3811</v>
      </c>
      <c r="E915" s="26" t="s">
        <v>5649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1345</v>
      </c>
      <c r="C916" s="39" t="s">
        <v>3811</v>
      </c>
      <c r="D916" s="39" t="s">
        <v>3811</v>
      </c>
      <c r="E916" s="26" t="s">
        <v>5649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1347</v>
      </c>
      <c r="C917" s="39" t="s">
        <v>3811</v>
      </c>
      <c r="D917" s="39" t="s">
        <v>3811</v>
      </c>
      <c r="E917" s="26" t="s">
        <v>5649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1349</v>
      </c>
      <c r="C918" s="39" t="s">
        <v>3811</v>
      </c>
      <c r="D918" s="39" t="s">
        <v>3811</v>
      </c>
      <c r="E918" s="26" t="s">
        <v>5649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3398</v>
      </c>
      <c r="C919" s="39" t="s">
        <v>3811</v>
      </c>
      <c r="D919" s="39" t="s">
        <v>3811</v>
      </c>
      <c r="E919" s="26" t="s">
        <v>3811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3400</v>
      </c>
      <c r="C920" s="39" t="s">
        <v>3811</v>
      </c>
      <c r="D920" s="39" t="s">
        <v>3811</v>
      </c>
      <c r="E920" s="26" t="s">
        <v>3811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1351</v>
      </c>
      <c r="C921" s="39" t="s">
        <v>3811</v>
      </c>
      <c r="D921" s="39" t="s">
        <v>3811</v>
      </c>
      <c r="E921" s="26" t="s">
        <v>5649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1353</v>
      </c>
      <c r="C922" s="39" t="s">
        <v>3811</v>
      </c>
      <c r="D922" s="39" t="s">
        <v>3811</v>
      </c>
      <c r="E922" s="26" t="s">
        <v>5649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1355</v>
      </c>
      <c r="C923" s="39" t="s">
        <v>3811</v>
      </c>
      <c r="D923" s="39" t="s">
        <v>3811</v>
      </c>
      <c r="E923" s="26" t="s">
        <v>5649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1357</v>
      </c>
      <c r="C924" s="39" t="s">
        <v>3811</v>
      </c>
      <c r="D924" s="39" t="s">
        <v>3811</v>
      </c>
      <c r="E924" s="26" t="s">
        <v>5649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1359</v>
      </c>
      <c r="C925" s="39" t="s">
        <v>3811</v>
      </c>
      <c r="D925" s="39" t="s">
        <v>3811</v>
      </c>
      <c r="E925" s="26" t="s">
        <v>5649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1361</v>
      </c>
      <c r="C926" s="39" t="s">
        <v>3811</v>
      </c>
      <c r="D926" s="39" t="s">
        <v>3811</v>
      </c>
      <c r="E926" s="26" t="s">
        <v>5649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1363</v>
      </c>
      <c r="C927" s="39" t="s">
        <v>3811</v>
      </c>
      <c r="D927" s="39" t="s">
        <v>3811</v>
      </c>
      <c r="E927" s="26" t="s">
        <v>5649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1365</v>
      </c>
      <c r="C928" s="39" t="s">
        <v>3811</v>
      </c>
      <c r="D928" s="39" t="s">
        <v>3811</v>
      </c>
      <c r="E928" s="26" t="s">
        <v>5649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1366</v>
      </c>
      <c r="C929" s="39" t="s">
        <v>3811</v>
      </c>
      <c r="D929" s="39" t="s">
        <v>3811</v>
      </c>
      <c r="E929" s="26" t="s">
        <v>5649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1368</v>
      </c>
      <c r="C930" s="39" t="s">
        <v>3811</v>
      </c>
      <c r="D930" s="39" t="s">
        <v>3811</v>
      </c>
      <c r="E930" s="26" t="s">
        <v>5649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1370</v>
      </c>
      <c r="C931" s="39" t="s">
        <v>3811</v>
      </c>
      <c r="D931" s="39" t="s">
        <v>3811</v>
      </c>
      <c r="E931" s="26" t="s">
        <v>5649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2469</v>
      </c>
      <c r="C932" s="39" t="s">
        <v>3811</v>
      </c>
      <c r="D932" s="39" t="s">
        <v>3811</v>
      </c>
      <c r="E932" s="26" t="s">
        <v>3811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2472</v>
      </c>
      <c r="C933" s="39" t="s">
        <v>3811</v>
      </c>
      <c r="D933" s="39" t="s">
        <v>3811</v>
      </c>
      <c r="E933" s="26" t="s">
        <v>3811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2474</v>
      </c>
      <c r="C934" s="39" t="s">
        <v>3811</v>
      </c>
      <c r="D934" s="39" t="s">
        <v>3811</v>
      </c>
      <c r="E934" s="26" t="s">
        <v>5649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2476</v>
      </c>
      <c r="C935" s="39" t="s">
        <v>3811</v>
      </c>
      <c r="D935" s="39" t="s">
        <v>3811</v>
      </c>
      <c r="E935" s="26" t="s">
        <v>5649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2478</v>
      </c>
      <c r="C936" s="39" t="s">
        <v>3811</v>
      </c>
      <c r="D936" s="39" t="s">
        <v>3811</v>
      </c>
      <c r="E936" s="26" t="s">
        <v>5649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2480</v>
      </c>
      <c r="C937" s="39" t="s">
        <v>3811</v>
      </c>
      <c r="D937" s="39" t="s">
        <v>3811</v>
      </c>
      <c r="E937" s="26" t="s">
        <v>5649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2482</v>
      </c>
      <c r="C938" s="39" t="s">
        <v>3811</v>
      </c>
      <c r="D938" s="39" t="s">
        <v>3811</v>
      </c>
      <c r="E938" s="26" t="s">
        <v>5649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2485</v>
      </c>
      <c r="C939" s="39" t="s">
        <v>3811</v>
      </c>
      <c r="D939" s="39" t="s">
        <v>3811</v>
      </c>
      <c r="E939" s="26" t="s">
        <v>5649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2487</v>
      </c>
      <c r="C940" s="39" t="s">
        <v>3811</v>
      </c>
      <c r="D940" s="39" t="s">
        <v>3811</v>
      </c>
      <c r="E940" s="26" t="s">
        <v>3811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2489</v>
      </c>
      <c r="C941" s="39" t="s">
        <v>3811</v>
      </c>
      <c r="D941" s="39" t="s">
        <v>3811</v>
      </c>
      <c r="E941" s="26" t="s">
        <v>5649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2491</v>
      </c>
      <c r="C942" s="39" t="s">
        <v>3811</v>
      </c>
      <c r="D942" s="39" t="s">
        <v>3811</v>
      </c>
      <c r="E942" s="26" t="s">
        <v>5649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2492</v>
      </c>
      <c r="C943" s="39" t="s">
        <v>3811</v>
      </c>
      <c r="D943" s="39" t="s">
        <v>3811</v>
      </c>
      <c r="E943" s="26" t="s">
        <v>3811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2494</v>
      </c>
      <c r="C944" s="39" t="s">
        <v>3811</v>
      </c>
      <c r="D944" s="39" t="s">
        <v>3811</v>
      </c>
      <c r="E944" s="26" t="s">
        <v>3811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2495</v>
      </c>
      <c r="C945" s="39" t="s">
        <v>3811</v>
      </c>
      <c r="D945" s="39" t="s">
        <v>3811</v>
      </c>
      <c r="E945" s="26" t="s">
        <v>5649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2497</v>
      </c>
      <c r="C946" s="39" t="s">
        <v>3811</v>
      </c>
      <c r="D946" s="39" t="s">
        <v>3811</v>
      </c>
      <c r="E946" s="26" t="s">
        <v>5649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2498</v>
      </c>
      <c r="C947" s="39" t="s">
        <v>3811</v>
      </c>
      <c r="D947" s="39" t="s">
        <v>3811</v>
      </c>
      <c r="E947" s="26" t="s">
        <v>5649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2500</v>
      </c>
      <c r="C948" s="39" t="s">
        <v>3811</v>
      </c>
      <c r="D948" s="39" t="s">
        <v>3811</v>
      </c>
      <c r="E948" s="26" t="s">
        <v>5649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2501</v>
      </c>
      <c r="C949" s="39" t="s">
        <v>3811</v>
      </c>
      <c r="D949" s="39" t="s">
        <v>3811</v>
      </c>
      <c r="E949" s="26" t="s">
        <v>3811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2504</v>
      </c>
      <c r="C950" s="39" t="s">
        <v>3811</v>
      </c>
      <c r="D950" s="39" t="s">
        <v>3811</v>
      </c>
      <c r="E950" s="26" t="s">
        <v>3811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6405</v>
      </c>
      <c r="C951" s="39" t="s">
        <v>3811</v>
      </c>
      <c r="D951" s="39" t="s">
        <v>3811</v>
      </c>
      <c r="E951" s="26" t="s">
        <v>3811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2505</v>
      </c>
      <c r="C952" s="39" t="s">
        <v>3811</v>
      </c>
      <c r="D952" s="39" t="s">
        <v>3811</v>
      </c>
      <c r="E952" s="26" t="s">
        <v>5649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2507</v>
      </c>
      <c r="C953" s="39" t="s">
        <v>3811</v>
      </c>
      <c r="D953" s="39" t="s">
        <v>3811</v>
      </c>
      <c r="E953" s="26" t="s">
        <v>5649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2508</v>
      </c>
      <c r="C954" s="39" t="s">
        <v>3811</v>
      </c>
      <c r="D954" s="39" t="s">
        <v>3811</v>
      </c>
      <c r="E954" s="26" t="s">
        <v>5649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2511</v>
      </c>
      <c r="C955" s="39" t="s">
        <v>3811</v>
      </c>
      <c r="D955" s="39" t="s">
        <v>3811</v>
      </c>
      <c r="E955" s="26" t="s">
        <v>5649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2515</v>
      </c>
      <c r="C956" s="39">
        <v>25</v>
      </c>
      <c r="D956" s="39" t="s">
        <v>3916</v>
      </c>
      <c r="E956" s="26" t="s">
        <v>5649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2516</v>
      </c>
      <c r="C957" s="39" t="s">
        <v>3811</v>
      </c>
      <c r="D957" s="39" t="s">
        <v>3811</v>
      </c>
      <c r="E957" s="26" t="s">
        <v>5650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2518</v>
      </c>
      <c r="C958" s="39" t="s">
        <v>3811</v>
      </c>
      <c r="D958" s="39" t="s">
        <v>3811</v>
      </c>
      <c r="E958" s="26" t="s">
        <v>5649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2520</v>
      </c>
      <c r="C959" s="39" t="s">
        <v>3811</v>
      </c>
      <c r="D959" s="39" t="s">
        <v>3811</v>
      </c>
      <c r="E959" s="26" t="s">
        <v>5649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2522</v>
      </c>
      <c r="C960" s="39" t="s">
        <v>3811</v>
      </c>
      <c r="D960" s="39" t="s">
        <v>3811</v>
      </c>
      <c r="E960" s="26" t="s">
        <v>5649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2525</v>
      </c>
      <c r="C961" s="39" t="s">
        <v>3811</v>
      </c>
      <c r="D961" s="39" t="s">
        <v>3811</v>
      </c>
      <c r="E961" s="26" t="s">
        <v>5649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2526</v>
      </c>
      <c r="C962" s="39" t="s">
        <v>3811</v>
      </c>
      <c r="D962" s="39" t="s">
        <v>3811</v>
      </c>
      <c r="E962" s="26" t="s">
        <v>5649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2528</v>
      </c>
      <c r="C963" s="39" t="s">
        <v>3811</v>
      </c>
      <c r="D963" s="39" t="s">
        <v>3811</v>
      </c>
      <c r="E963" s="26" t="s">
        <v>5649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2530</v>
      </c>
      <c r="C964" s="39" t="s">
        <v>3811</v>
      </c>
      <c r="D964" s="39" t="s">
        <v>3811</v>
      </c>
      <c r="E964" s="26" t="s">
        <v>5649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2533</v>
      </c>
      <c r="C965" s="39" t="s">
        <v>3811</v>
      </c>
      <c r="D965" s="39" t="s">
        <v>3811</v>
      </c>
      <c r="E965" s="26" t="s">
        <v>5649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2536</v>
      </c>
      <c r="C966" s="39" t="s">
        <v>3811</v>
      </c>
      <c r="D966" s="39" t="s">
        <v>3811</v>
      </c>
      <c r="E966" s="26" t="s">
        <v>5649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2538</v>
      </c>
      <c r="C967" s="39" t="s">
        <v>3811</v>
      </c>
      <c r="D967" s="39" t="s">
        <v>3811</v>
      </c>
      <c r="E967" s="26" t="s">
        <v>5649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2540</v>
      </c>
      <c r="C968" s="39" t="s">
        <v>3811</v>
      </c>
      <c r="D968" s="39" t="s">
        <v>3811</v>
      </c>
      <c r="E968" s="26" t="s">
        <v>5649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2542</v>
      </c>
      <c r="C969" s="39" t="s">
        <v>3811</v>
      </c>
      <c r="D969" s="39" t="s">
        <v>3811</v>
      </c>
      <c r="E969" s="26" t="s">
        <v>5649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2544</v>
      </c>
      <c r="C970" s="39" t="s">
        <v>3811</v>
      </c>
      <c r="D970" s="39" t="s">
        <v>3811</v>
      </c>
      <c r="E970" s="26" t="s">
        <v>5649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2546</v>
      </c>
      <c r="C971" s="39" t="s">
        <v>3811</v>
      </c>
      <c r="D971" s="39" t="s">
        <v>3811</v>
      </c>
      <c r="E971" s="26" t="s">
        <v>5649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2548</v>
      </c>
      <c r="C972" s="39" t="s">
        <v>3811</v>
      </c>
      <c r="D972" s="39" t="s">
        <v>3811</v>
      </c>
      <c r="E972" s="26" t="s">
        <v>3811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2550</v>
      </c>
      <c r="C973" s="39" t="s">
        <v>3811</v>
      </c>
      <c r="D973" s="39" t="s">
        <v>3811</v>
      </c>
      <c r="E973" s="26" t="s">
        <v>5649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2552</v>
      </c>
      <c r="C974" s="39" t="s">
        <v>3811</v>
      </c>
      <c r="D974" s="39" t="s">
        <v>3811</v>
      </c>
      <c r="E974" s="26" t="s">
        <v>5649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2554</v>
      </c>
      <c r="C975" s="39" t="s">
        <v>3811</v>
      </c>
      <c r="D975" s="39" t="s">
        <v>3811</v>
      </c>
      <c r="E975" s="26" t="s">
        <v>5649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2557</v>
      </c>
      <c r="C976" s="39" t="s">
        <v>3811</v>
      </c>
      <c r="D976" s="39" t="s">
        <v>3811</v>
      </c>
      <c r="E976" s="26" t="s">
        <v>5649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2559</v>
      </c>
      <c r="C977" s="39" t="s">
        <v>3811</v>
      </c>
      <c r="D977" s="39" t="s">
        <v>3811</v>
      </c>
      <c r="E977" s="26" t="s">
        <v>5649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2561</v>
      </c>
      <c r="C978" s="39" t="s">
        <v>3811</v>
      </c>
      <c r="D978" s="39" t="s">
        <v>3811</v>
      </c>
      <c r="E978" s="26" t="s">
        <v>5649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2563</v>
      </c>
      <c r="C979" s="39" t="s">
        <v>3811</v>
      </c>
      <c r="D979" s="39" t="s">
        <v>3811</v>
      </c>
      <c r="E979" s="26" t="s">
        <v>5649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2566</v>
      </c>
      <c r="C980" s="39" t="s">
        <v>3811</v>
      </c>
      <c r="D980" s="39" t="s">
        <v>3811</v>
      </c>
      <c r="E980" s="26" t="s">
        <v>5649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2567</v>
      </c>
      <c r="C981" s="39" t="s">
        <v>3811</v>
      </c>
      <c r="D981" s="39" t="s">
        <v>3811</v>
      </c>
      <c r="E981" s="26" t="s">
        <v>5649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2570</v>
      </c>
      <c r="C982" s="39" t="s">
        <v>3811</v>
      </c>
      <c r="D982" s="39" t="s">
        <v>3811</v>
      </c>
      <c r="E982" s="26" t="s">
        <v>5649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2571</v>
      </c>
      <c r="C983" s="39" t="s">
        <v>3811</v>
      </c>
      <c r="D983" s="39" t="s">
        <v>3811</v>
      </c>
      <c r="E983" s="26" t="s">
        <v>5649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2572</v>
      </c>
      <c r="C984" s="39" t="s">
        <v>3811</v>
      </c>
      <c r="D984" s="39" t="s">
        <v>3811</v>
      </c>
      <c r="E984" s="26" t="s">
        <v>5649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2574</v>
      </c>
      <c r="C985" s="39" t="s">
        <v>3811</v>
      </c>
      <c r="D985" s="39" t="s">
        <v>3811</v>
      </c>
      <c r="E985" s="26" t="s">
        <v>5649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2576</v>
      </c>
      <c r="C986" s="39" t="s">
        <v>3811</v>
      </c>
      <c r="D986" s="39" t="s">
        <v>3811</v>
      </c>
      <c r="E986" s="26" t="s">
        <v>3811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2577</v>
      </c>
      <c r="C987" s="39" t="s">
        <v>3811</v>
      </c>
      <c r="D987" s="39" t="s">
        <v>3811</v>
      </c>
      <c r="E987" s="26" t="s">
        <v>5649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2579</v>
      </c>
      <c r="C988" s="39" t="s">
        <v>3811</v>
      </c>
      <c r="D988" s="39" t="s">
        <v>3811</v>
      </c>
      <c r="E988" s="26" t="s">
        <v>5649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2581</v>
      </c>
      <c r="C989" s="39" t="s">
        <v>3811</v>
      </c>
      <c r="D989" s="39" t="s">
        <v>3811</v>
      </c>
      <c r="E989" s="26" t="s">
        <v>5649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2583</v>
      </c>
      <c r="C990" s="39" t="s">
        <v>3811</v>
      </c>
      <c r="D990" s="39" t="s">
        <v>3811</v>
      </c>
      <c r="E990" s="26" t="s">
        <v>3811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3401</v>
      </c>
      <c r="C991" s="39" t="s">
        <v>3811</v>
      </c>
      <c r="D991" s="39" t="s">
        <v>3811</v>
      </c>
      <c r="E991" s="26" t="s">
        <v>5649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3404</v>
      </c>
      <c r="C992" s="39" t="s">
        <v>3811</v>
      </c>
      <c r="D992" s="39" t="s">
        <v>3811</v>
      </c>
      <c r="E992" s="26" t="s">
        <v>3811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1373</v>
      </c>
      <c r="C993" s="39" t="s">
        <v>3811</v>
      </c>
      <c r="D993" s="39" t="s">
        <v>3811</v>
      </c>
      <c r="E993" s="26" t="s">
        <v>5649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1374</v>
      </c>
      <c r="C994" s="39" t="s">
        <v>3811</v>
      </c>
      <c r="D994" s="39" t="s">
        <v>3811</v>
      </c>
      <c r="E994" s="26" t="s">
        <v>5649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1375</v>
      </c>
      <c r="C995" s="39" t="s">
        <v>3811</v>
      </c>
      <c r="D995" s="39" t="s">
        <v>3811</v>
      </c>
      <c r="E995" s="26" t="s">
        <v>5649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1377</v>
      </c>
      <c r="C996" s="39" t="s">
        <v>3811</v>
      </c>
      <c r="D996" s="39" t="s">
        <v>3811</v>
      </c>
      <c r="E996" s="26" t="s">
        <v>5649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1378</v>
      </c>
      <c r="C997" s="39" t="s">
        <v>3811</v>
      </c>
      <c r="D997" s="39" t="s">
        <v>3811</v>
      </c>
      <c r="E997" s="26" t="s">
        <v>5649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1380</v>
      </c>
      <c r="C998" s="39">
        <v>25</v>
      </c>
      <c r="D998" s="39" t="s">
        <v>3916</v>
      </c>
      <c r="E998" s="26" t="s">
        <v>5649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1381</v>
      </c>
      <c r="C999" s="39" t="s">
        <v>3811</v>
      </c>
      <c r="D999" s="39" t="s">
        <v>3811</v>
      </c>
      <c r="E999" s="26" t="s">
        <v>5649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1382</v>
      </c>
      <c r="C1000" s="39" t="s">
        <v>3811</v>
      </c>
      <c r="D1000" s="39" t="s">
        <v>3811</v>
      </c>
      <c r="E1000" s="26" t="s">
        <v>5649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1385</v>
      </c>
      <c r="C1001" s="39" t="s">
        <v>3811</v>
      </c>
      <c r="D1001" s="39" t="s">
        <v>3811</v>
      </c>
      <c r="E1001" s="26" t="s">
        <v>5649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1386</v>
      </c>
      <c r="C1002" s="39" t="s">
        <v>3811</v>
      </c>
      <c r="D1002" s="39" t="s">
        <v>3811</v>
      </c>
      <c r="E1002" s="26" t="s">
        <v>5649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1388</v>
      </c>
      <c r="C1003" s="39" t="s">
        <v>3811</v>
      </c>
      <c r="D1003" s="39" t="s">
        <v>3811</v>
      </c>
      <c r="E1003" s="26" t="s">
        <v>5649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3407</v>
      </c>
      <c r="C1004" s="39" t="s">
        <v>3811</v>
      </c>
      <c r="D1004" s="39" t="s">
        <v>3811</v>
      </c>
      <c r="E1004" s="26" t="s">
        <v>5649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2585</v>
      </c>
      <c r="C1005" s="39" t="s">
        <v>3811</v>
      </c>
      <c r="D1005" s="39" t="s">
        <v>3811</v>
      </c>
      <c r="E1005" s="26" t="s">
        <v>5649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2587</v>
      </c>
      <c r="C1006" s="39">
        <v>75</v>
      </c>
      <c r="D1006" s="39" t="s">
        <v>3916</v>
      </c>
      <c r="E1006" s="26" t="s">
        <v>5649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1389</v>
      </c>
      <c r="C1007" s="39" t="s">
        <v>3811</v>
      </c>
      <c r="D1007" s="39" t="s">
        <v>3811</v>
      </c>
      <c r="E1007" s="26" t="s">
        <v>5649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1391</v>
      </c>
      <c r="C1008" s="39" t="s">
        <v>3811</v>
      </c>
      <c r="D1008" s="39" t="s">
        <v>3811</v>
      </c>
      <c r="E1008" s="26" t="s">
        <v>5649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1394</v>
      </c>
      <c r="C1009" s="39" t="s">
        <v>3811</v>
      </c>
      <c r="D1009" s="39" t="s">
        <v>3811</v>
      </c>
      <c r="E1009" s="26" t="s">
        <v>5649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2588</v>
      </c>
      <c r="C1010" s="39" t="s">
        <v>3811</v>
      </c>
      <c r="D1010" s="39" t="s">
        <v>3811</v>
      </c>
      <c r="E1010" s="26" t="s">
        <v>5649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2591</v>
      </c>
      <c r="C1011" s="39" t="s">
        <v>3811</v>
      </c>
      <c r="D1011" s="39" t="s">
        <v>3811</v>
      </c>
      <c r="E1011" s="26" t="s">
        <v>5649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2593</v>
      </c>
      <c r="C1012" s="39" t="s">
        <v>3811</v>
      </c>
      <c r="D1012" s="39" t="s">
        <v>3811</v>
      </c>
      <c r="E1012" s="26" t="s">
        <v>5649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2596</v>
      </c>
      <c r="C1013" s="39" t="s">
        <v>3811</v>
      </c>
      <c r="D1013" s="39" t="s">
        <v>3811</v>
      </c>
      <c r="E1013" s="26" t="s">
        <v>5649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2598</v>
      </c>
      <c r="C1014" s="39" t="s">
        <v>3811</v>
      </c>
      <c r="D1014" s="39" t="s">
        <v>3811</v>
      </c>
      <c r="E1014" s="26" t="s">
        <v>5649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2601</v>
      </c>
      <c r="C1015" s="39" t="s">
        <v>3811</v>
      </c>
      <c r="D1015" s="39" t="s">
        <v>3811</v>
      </c>
      <c r="E1015" s="26" t="s">
        <v>5649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1395</v>
      </c>
      <c r="C1016" s="39" t="s">
        <v>3811</v>
      </c>
      <c r="D1016" s="39" t="s">
        <v>3811</v>
      </c>
      <c r="E1016" s="26" t="s">
        <v>5649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1397</v>
      </c>
      <c r="C1017" s="39" t="s">
        <v>3811</v>
      </c>
      <c r="D1017" s="39" t="s">
        <v>3811</v>
      </c>
      <c r="E1017" s="26" t="s">
        <v>5649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1398</v>
      </c>
      <c r="C1018" s="39" t="s">
        <v>3811</v>
      </c>
      <c r="D1018" s="39" t="s">
        <v>3811</v>
      </c>
      <c r="E1018" s="26" t="s">
        <v>5649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1401</v>
      </c>
      <c r="C1019" s="39" t="s">
        <v>3811</v>
      </c>
      <c r="D1019" s="39" t="s">
        <v>3811</v>
      </c>
      <c r="E1019" s="26" t="s">
        <v>5649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1402</v>
      </c>
      <c r="C1020" s="39" t="s">
        <v>3811</v>
      </c>
      <c r="D1020" s="39" t="s">
        <v>3811</v>
      </c>
      <c r="E1020" s="26" t="s">
        <v>5649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2603</v>
      </c>
      <c r="C1021" s="39" t="s">
        <v>3811</v>
      </c>
      <c r="D1021" s="39" t="s">
        <v>3811</v>
      </c>
      <c r="E1021" s="26" t="s">
        <v>5649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2605</v>
      </c>
      <c r="C1022" s="39" t="s">
        <v>3811</v>
      </c>
      <c r="D1022" s="39" t="s">
        <v>3811</v>
      </c>
      <c r="E1022" s="26" t="s">
        <v>5649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2608</v>
      </c>
      <c r="C1023" s="39" t="s">
        <v>3811</v>
      </c>
      <c r="D1023" s="39" t="s">
        <v>3811</v>
      </c>
      <c r="E1023" s="26" t="s">
        <v>5649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5415</v>
      </c>
      <c r="C1024" s="39" t="s">
        <v>3811</v>
      </c>
      <c r="D1024" s="39" t="s">
        <v>3811</v>
      </c>
      <c r="E1024" s="26" t="s">
        <v>3811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5417</v>
      </c>
      <c r="C1025" s="39" t="s">
        <v>3811</v>
      </c>
      <c r="D1025" s="39" t="s">
        <v>3811</v>
      </c>
      <c r="E1025" s="26" t="s">
        <v>3811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2610</v>
      </c>
      <c r="C1026" s="39" t="s">
        <v>3811</v>
      </c>
      <c r="D1026" s="39" t="s">
        <v>3811</v>
      </c>
      <c r="E1026" s="26" t="s">
        <v>5649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2613</v>
      </c>
      <c r="C1027" s="39" t="s">
        <v>3811</v>
      </c>
      <c r="D1027" s="39" t="s">
        <v>3811</v>
      </c>
      <c r="E1027" s="26" t="s">
        <v>5649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1404</v>
      </c>
      <c r="C1028" s="39" t="s">
        <v>3811</v>
      </c>
      <c r="D1028" s="39" t="s">
        <v>3811</v>
      </c>
      <c r="E1028" s="26" t="s">
        <v>5649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1407</v>
      </c>
      <c r="C1029" s="39" t="s">
        <v>3811</v>
      </c>
      <c r="D1029" s="39" t="s">
        <v>3811</v>
      </c>
      <c r="E1029" s="26" t="s">
        <v>5649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1408</v>
      </c>
      <c r="C1030" s="39" t="s">
        <v>3811</v>
      </c>
      <c r="D1030" s="39" t="s">
        <v>3811</v>
      </c>
      <c r="E1030" s="26" t="s">
        <v>5649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1409</v>
      </c>
      <c r="C1031" s="39" t="s">
        <v>3811</v>
      </c>
      <c r="D1031" s="39" t="s">
        <v>3811</v>
      </c>
      <c r="E1031" s="26" t="s">
        <v>5649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1412</v>
      </c>
      <c r="C1032" s="39" t="s">
        <v>3811</v>
      </c>
      <c r="D1032" s="39" t="s">
        <v>3811</v>
      </c>
      <c r="E1032" s="26" t="s">
        <v>5649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1414</v>
      </c>
      <c r="C1033" s="39" t="s">
        <v>3811</v>
      </c>
      <c r="D1033" s="39" t="s">
        <v>3811</v>
      </c>
      <c r="E1033" s="26" t="s">
        <v>5649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1417</v>
      </c>
      <c r="C1034" s="39" t="s">
        <v>3811</v>
      </c>
      <c r="D1034" s="39" t="s">
        <v>3811</v>
      </c>
      <c r="E1034" s="26" t="s">
        <v>5649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1418</v>
      </c>
      <c r="C1035" s="39" t="s">
        <v>3811</v>
      </c>
      <c r="D1035" s="39" t="s">
        <v>3811</v>
      </c>
      <c r="E1035" s="26" t="s">
        <v>5649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1421</v>
      </c>
      <c r="C1036" s="39" t="s">
        <v>3811</v>
      </c>
      <c r="D1036" s="39" t="s">
        <v>3811</v>
      </c>
      <c r="E1036" s="26" t="s">
        <v>5649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1422</v>
      </c>
      <c r="C1037" s="39" t="s">
        <v>3811</v>
      </c>
      <c r="D1037" s="39" t="s">
        <v>3811</v>
      </c>
      <c r="E1037" s="26" t="s">
        <v>5649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1424</v>
      </c>
      <c r="C1038" s="39" t="s">
        <v>3811</v>
      </c>
      <c r="D1038" s="39" t="s">
        <v>3811</v>
      </c>
      <c r="E1038" s="26" t="s">
        <v>5649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3409</v>
      </c>
      <c r="C1039" s="39" t="s">
        <v>3811</v>
      </c>
      <c r="D1039" s="39" t="s">
        <v>3811</v>
      </c>
      <c r="E1039" s="26" t="s">
        <v>5649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3412</v>
      </c>
      <c r="C1040" s="39" t="s">
        <v>3811</v>
      </c>
      <c r="D1040" s="39" t="s">
        <v>3811</v>
      </c>
      <c r="E1040" s="26" t="s">
        <v>5649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1426</v>
      </c>
      <c r="C1041" s="39" t="s">
        <v>3811</v>
      </c>
      <c r="D1041" s="39" t="s">
        <v>3811</v>
      </c>
      <c r="E1041" s="26" t="s">
        <v>5649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1429</v>
      </c>
      <c r="C1042" s="39" t="s">
        <v>3811</v>
      </c>
      <c r="D1042" s="39" t="s">
        <v>3811</v>
      </c>
      <c r="E1042" s="26" t="s">
        <v>5649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1430</v>
      </c>
      <c r="C1043" s="39" t="s">
        <v>3811</v>
      </c>
      <c r="D1043" s="39" t="s">
        <v>3811</v>
      </c>
      <c r="E1043" s="26" t="s">
        <v>5649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1431</v>
      </c>
      <c r="C1044" s="39" t="s">
        <v>3811</v>
      </c>
      <c r="D1044" s="39" t="s">
        <v>3811</v>
      </c>
      <c r="E1044" s="26" t="s">
        <v>5649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1434</v>
      </c>
      <c r="C1045" s="39" t="s">
        <v>3811</v>
      </c>
      <c r="D1045" s="39" t="s">
        <v>3811</v>
      </c>
      <c r="E1045" s="26" t="s">
        <v>5649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3413</v>
      </c>
      <c r="C1046" s="39" t="s">
        <v>3811</v>
      </c>
      <c r="D1046" s="39" t="s">
        <v>3811</v>
      </c>
      <c r="E1046" s="26" t="s">
        <v>5649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3415</v>
      </c>
      <c r="C1047" s="39" t="s">
        <v>3811</v>
      </c>
      <c r="D1047" s="39" t="s">
        <v>3811</v>
      </c>
      <c r="E1047" s="26" t="s">
        <v>5649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6016</v>
      </c>
      <c r="C1048" s="39" t="s">
        <v>3811</v>
      </c>
      <c r="D1048" s="39" t="s">
        <v>3811</v>
      </c>
      <c r="E1048" s="26" t="s">
        <v>3811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1436</v>
      </c>
      <c r="C1049" s="39" t="s">
        <v>3811</v>
      </c>
      <c r="D1049" s="39" t="s">
        <v>3811</v>
      </c>
      <c r="E1049" s="26" t="s">
        <v>5649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1438</v>
      </c>
      <c r="C1050" s="39" t="s">
        <v>3811</v>
      </c>
      <c r="D1050" s="39" t="s">
        <v>3811</v>
      </c>
      <c r="E1050" s="26" t="s">
        <v>5649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1439</v>
      </c>
      <c r="C1051" s="39" t="s">
        <v>3811</v>
      </c>
      <c r="D1051" s="39" t="s">
        <v>3811</v>
      </c>
      <c r="E1051" s="26" t="s">
        <v>5649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1441</v>
      </c>
      <c r="C1052" s="39" t="s">
        <v>3811</v>
      </c>
      <c r="D1052" s="39" t="s">
        <v>3811</v>
      </c>
      <c r="E1052" s="26" t="s">
        <v>5649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1442</v>
      </c>
      <c r="C1053" s="39" t="s">
        <v>3811</v>
      </c>
      <c r="D1053" s="39" t="s">
        <v>3811</v>
      </c>
      <c r="E1053" s="26" t="s">
        <v>5649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1444</v>
      </c>
      <c r="C1054" s="39" t="s">
        <v>3811</v>
      </c>
      <c r="D1054" s="39" t="s">
        <v>3811</v>
      </c>
      <c r="E1054" s="26" t="s">
        <v>5649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1445</v>
      </c>
      <c r="C1055" s="39" t="s">
        <v>3811</v>
      </c>
      <c r="D1055" s="39" t="s">
        <v>3811</v>
      </c>
      <c r="E1055" s="26" t="s">
        <v>5649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1448</v>
      </c>
      <c r="C1056" s="39" t="s">
        <v>3811</v>
      </c>
      <c r="D1056" s="39" t="s">
        <v>3811</v>
      </c>
      <c r="E1056" s="26" t="s">
        <v>5649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1449</v>
      </c>
      <c r="C1057" s="39" t="s">
        <v>3811</v>
      </c>
      <c r="D1057" s="39" t="s">
        <v>3811</v>
      </c>
      <c r="E1057" s="26" t="s">
        <v>5649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1450</v>
      </c>
      <c r="C1058" s="39" t="s">
        <v>3811</v>
      </c>
      <c r="D1058" s="39" t="s">
        <v>3811</v>
      </c>
      <c r="E1058" s="26" t="s">
        <v>5649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1453</v>
      </c>
      <c r="C1059" s="39" t="s">
        <v>3811</v>
      </c>
      <c r="D1059" s="39" t="s">
        <v>3811</v>
      </c>
      <c r="E1059" s="26" t="s">
        <v>5649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6524</v>
      </c>
      <c r="C1060" s="39" t="s">
        <v>3811</v>
      </c>
      <c r="D1060" s="39" t="s">
        <v>3811</v>
      </c>
      <c r="E1060" s="26" t="s">
        <v>3811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3811</v>
      </c>
      <c r="D1061" s="39" t="s">
        <v>3811</v>
      </c>
      <c r="E1061" s="26" t="s">
        <v>5649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1456</v>
      </c>
      <c r="C1062" s="39" t="s">
        <v>3811</v>
      </c>
      <c r="D1062" s="39" t="s">
        <v>3811</v>
      </c>
      <c r="E1062" s="26" t="s">
        <v>5649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5932</v>
      </c>
      <c r="C1063" s="39" t="s">
        <v>3811</v>
      </c>
      <c r="D1063" s="39" t="s">
        <v>3811</v>
      </c>
      <c r="E1063" s="26" t="s">
        <v>3811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3811</v>
      </c>
      <c r="D1064" s="39" t="s">
        <v>3811</v>
      </c>
      <c r="E1064" s="26" t="s">
        <v>5649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1459</v>
      </c>
      <c r="C1065" s="39" t="s">
        <v>3811</v>
      </c>
      <c r="D1065" s="39" t="s">
        <v>3811</v>
      </c>
      <c r="E1065" s="26" t="s">
        <v>5649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1460</v>
      </c>
      <c r="C1066" s="39" t="s">
        <v>3811</v>
      </c>
      <c r="D1066" s="39" t="s">
        <v>3811</v>
      </c>
      <c r="E1066" s="26" t="s">
        <v>5649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1462</v>
      </c>
      <c r="C1067" s="39" t="s">
        <v>3811</v>
      </c>
      <c r="D1067" s="39" t="s">
        <v>3811</v>
      </c>
      <c r="E1067" s="26" t="s">
        <v>5649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1464</v>
      </c>
      <c r="C1068" s="39" t="s">
        <v>3811</v>
      </c>
      <c r="D1068" s="39" t="s">
        <v>3811</v>
      </c>
      <c r="E1068" s="26" t="s">
        <v>5649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1466</v>
      </c>
      <c r="C1069" s="39" t="s">
        <v>3811</v>
      </c>
      <c r="D1069" s="39" t="s">
        <v>3811</v>
      </c>
      <c r="E1069" s="26" t="s">
        <v>5649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2615</v>
      </c>
      <c r="C1070" s="39" t="s">
        <v>3811</v>
      </c>
      <c r="D1070" s="39" t="s">
        <v>3811</v>
      </c>
      <c r="E1070" s="26" t="s">
        <v>5649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2618</v>
      </c>
      <c r="C1071" s="39" t="s">
        <v>3811</v>
      </c>
      <c r="D1071" s="39" t="s">
        <v>3811</v>
      </c>
      <c r="E1071" s="26" t="s">
        <v>5649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2620</v>
      </c>
      <c r="C1072" s="39" t="s">
        <v>3811</v>
      </c>
      <c r="D1072" s="39" t="s">
        <v>3811</v>
      </c>
      <c r="E1072" s="26" t="s">
        <v>3811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2622</v>
      </c>
      <c r="C1073" s="39" t="s">
        <v>3811</v>
      </c>
      <c r="D1073" s="39" t="s">
        <v>3811</v>
      </c>
      <c r="E1073" s="26" t="s">
        <v>5649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2624</v>
      </c>
      <c r="C1074" s="39" t="s">
        <v>3811</v>
      </c>
      <c r="D1074" s="39" t="s">
        <v>3811</v>
      </c>
      <c r="E1074" s="26" t="s">
        <v>5649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2626</v>
      </c>
      <c r="C1075" s="39" t="s">
        <v>3811</v>
      </c>
      <c r="D1075" s="39" t="s">
        <v>3811</v>
      </c>
      <c r="E1075" s="26" t="s">
        <v>5649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2628</v>
      </c>
      <c r="C1076" s="39" t="s">
        <v>3811</v>
      </c>
      <c r="D1076" s="39" t="s">
        <v>3811</v>
      </c>
      <c r="E1076" s="26" t="s">
        <v>5649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2630</v>
      </c>
      <c r="C1077" s="39" t="s">
        <v>3811</v>
      </c>
      <c r="D1077" s="39" t="s">
        <v>3811</v>
      </c>
      <c r="E1077" s="26" t="s">
        <v>5649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2632</v>
      </c>
      <c r="C1078" s="39" t="s">
        <v>3811</v>
      </c>
      <c r="D1078" s="39" t="s">
        <v>3811</v>
      </c>
      <c r="E1078" s="26" t="s">
        <v>5649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2634</v>
      </c>
      <c r="C1079" s="39" t="s">
        <v>3811</v>
      </c>
      <c r="D1079" s="39" t="s">
        <v>3811</v>
      </c>
      <c r="E1079" s="26" t="s">
        <v>3811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2637</v>
      </c>
      <c r="C1080" s="39" t="s">
        <v>3811</v>
      </c>
      <c r="D1080" s="39" t="s">
        <v>3811</v>
      </c>
      <c r="E1080" s="26" t="s">
        <v>3811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2639</v>
      </c>
      <c r="C1081" s="39" t="s">
        <v>3811</v>
      </c>
      <c r="D1081" s="39" t="s">
        <v>3811</v>
      </c>
      <c r="E1081" s="26" t="s">
        <v>3811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2641</v>
      </c>
      <c r="C1082" s="39" t="s">
        <v>3811</v>
      </c>
      <c r="D1082" s="39" t="s">
        <v>3811</v>
      </c>
      <c r="E1082" s="26" t="s">
        <v>3811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2643</v>
      </c>
      <c r="C1083" s="39" t="s">
        <v>3811</v>
      </c>
      <c r="D1083" s="39" t="s">
        <v>3811</v>
      </c>
      <c r="E1083" s="26" t="s">
        <v>5649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2646</v>
      </c>
      <c r="C1084" s="39" t="s">
        <v>3811</v>
      </c>
      <c r="D1084" s="39" t="s">
        <v>3811</v>
      </c>
      <c r="E1084" s="26" t="s">
        <v>5649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2647</v>
      </c>
      <c r="C1085" s="39" t="s">
        <v>3811</v>
      </c>
      <c r="D1085" s="39" t="s">
        <v>3811</v>
      </c>
      <c r="E1085" s="26" t="s">
        <v>5649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2650</v>
      </c>
      <c r="C1086" s="39" t="s">
        <v>3811</v>
      </c>
      <c r="D1086" s="39" t="s">
        <v>3811</v>
      </c>
      <c r="E1086" s="26" t="s">
        <v>5649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2653</v>
      </c>
      <c r="C1087" s="39" t="s">
        <v>3811</v>
      </c>
      <c r="D1087" s="39" t="s">
        <v>3811</v>
      </c>
      <c r="E1087" s="26" t="s">
        <v>5649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2655</v>
      </c>
      <c r="C1088" s="39" t="s">
        <v>3811</v>
      </c>
      <c r="D1088" s="39" t="s">
        <v>3811</v>
      </c>
      <c r="E1088" s="26" t="s">
        <v>5649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2657</v>
      </c>
      <c r="C1089" s="39">
        <v>25</v>
      </c>
      <c r="D1089" s="39" t="s">
        <v>3916</v>
      </c>
      <c r="E1089" s="26" t="s">
        <v>5649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2659</v>
      </c>
      <c r="C1090" s="39" t="s">
        <v>3811</v>
      </c>
      <c r="D1090" s="39" t="s">
        <v>3811</v>
      </c>
      <c r="E1090" s="26" t="s">
        <v>5649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2662</v>
      </c>
      <c r="C1091" s="39" t="s">
        <v>3811</v>
      </c>
      <c r="D1091" s="39" t="s">
        <v>3811</v>
      </c>
      <c r="E1091" s="26" t="s">
        <v>5649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2664</v>
      </c>
      <c r="C1092" s="39" t="s">
        <v>3811</v>
      </c>
      <c r="D1092" s="39" t="s">
        <v>3811</v>
      </c>
      <c r="E1092" s="26" t="s">
        <v>5649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2667</v>
      </c>
      <c r="C1093" s="39" t="s">
        <v>3811</v>
      </c>
      <c r="D1093" s="39" t="s">
        <v>3811</v>
      </c>
      <c r="E1093" s="26" t="s">
        <v>5649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2669</v>
      </c>
      <c r="C1094" s="39" t="s">
        <v>3811</v>
      </c>
      <c r="D1094" s="39" t="s">
        <v>3811</v>
      </c>
      <c r="E1094" s="26" t="s">
        <v>5649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2672</v>
      </c>
      <c r="C1095" s="39" t="s">
        <v>3811</v>
      </c>
      <c r="D1095" s="39" t="s">
        <v>3811</v>
      </c>
      <c r="E1095" s="26" t="s">
        <v>5649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2674</v>
      </c>
      <c r="C1096" s="39" t="s">
        <v>3811</v>
      </c>
      <c r="D1096" s="39" t="s">
        <v>3811</v>
      </c>
      <c r="E1096" s="26" t="s">
        <v>5649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2677</v>
      </c>
      <c r="C1097" s="39" t="s">
        <v>3811</v>
      </c>
      <c r="D1097" s="39" t="s">
        <v>3811</v>
      </c>
      <c r="E1097" s="26" t="s">
        <v>5649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6269</v>
      </c>
      <c r="C1098" s="39" t="s">
        <v>3811</v>
      </c>
      <c r="D1098" s="39" t="s">
        <v>3811</v>
      </c>
      <c r="E1098" s="26" t="s">
        <v>3811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1467</v>
      </c>
      <c r="C1099" s="39" t="s">
        <v>3811</v>
      </c>
      <c r="D1099" s="39" t="s">
        <v>3811</v>
      </c>
      <c r="E1099" s="26" t="s">
        <v>5649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1469</v>
      </c>
      <c r="C1100" s="39" t="s">
        <v>3811</v>
      </c>
      <c r="D1100" s="39" t="s">
        <v>3811</v>
      </c>
      <c r="E1100" s="26" t="s">
        <v>5649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2679</v>
      </c>
      <c r="C1101" s="39" t="s">
        <v>3811</v>
      </c>
      <c r="D1101" s="39" t="s">
        <v>3811</v>
      </c>
      <c r="E1101" s="26" t="s">
        <v>5649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2681</v>
      </c>
      <c r="C1102" s="39" t="s">
        <v>3811</v>
      </c>
      <c r="D1102" s="39" t="s">
        <v>3811</v>
      </c>
      <c r="E1102" s="26" t="s">
        <v>5649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1470</v>
      </c>
      <c r="C1103" s="39" t="s">
        <v>3811</v>
      </c>
      <c r="D1103" s="39" t="s">
        <v>3811</v>
      </c>
      <c r="E1103" s="26" t="s">
        <v>5649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1472</v>
      </c>
      <c r="C1104" s="39" t="s">
        <v>3811</v>
      </c>
      <c r="D1104" s="39" t="s">
        <v>3811</v>
      </c>
      <c r="E1104" s="26" t="s">
        <v>5649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1473</v>
      </c>
      <c r="C1105" s="39" t="s">
        <v>3811</v>
      </c>
      <c r="D1105" s="39" t="s">
        <v>3811</v>
      </c>
      <c r="E1105" s="26" t="s">
        <v>5649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1475</v>
      </c>
      <c r="C1106" s="39" t="s">
        <v>3811</v>
      </c>
      <c r="D1106" s="39" t="s">
        <v>3811</v>
      </c>
      <c r="E1106" s="26" t="s">
        <v>5649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2683</v>
      </c>
      <c r="C1107" s="39" t="s">
        <v>3811</v>
      </c>
      <c r="D1107" s="39" t="s">
        <v>3811</v>
      </c>
      <c r="E1107" s="26" t="s">
        <v>5649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2685</v>
      </c>
      <c r="C1108" s="39" t="s">
        <v>3811</v>
      </c>
      <c r="D1108" s="39" t="s">
        <v>3811</v>
      </c>
      <c r="E1108" s="26" t="s">
        <v>5649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2686</v>
      </c>
      <c r="C1109" s="39" t="s">
        <v>3811</v>
      </c>
      <c r="D1109" s="39" t="s">
        <v>3811</v>
      </c>
      <c r="E1109" s="26" t="s">
        <v>5649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2689</v>
      </c>
      <c r="C1110" s="39" t="s">
        <v>3811</v>
      </c>
      <c r="D1110" s="39" t="s">
        <v>3811</v>
      </c>
      <c r="E1110" s="26" t="s">
        <v>5649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2691</v>
      </c>
      <c r="C1111" s="39" t="s">
        <v>3811</v>
      </c>
      <c r="D1111" s="39" t="s">
        <v>3811</v>
      </c>
      <c r="E1111" s="26" t="s">
        <v>5649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2693</v>
      </c>
      <c r="C1112" s="39" t="s">
        <v>3811</v>
      </c>
      <c r="D1112" s="39" t="s">
        <v>3811</v>
      </c>
      <c r="E1112" s="26" t="s">
        <v>5649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1476</v>
      </c>
      <c r="C1113" s="39" t="s">
        <v>3811</v>
      </c>
      <c r="D1113" s="39" t="s">
        <v>3811</v>
      </c>
      <c r="E1113" s="26" t="s">
        <v>5649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1479</v>
      </c>
      <c r="C1114" s="39" t="s">
        <v>3811</v>
      </c>
      <c r="D1114" s="39" t="s">
        <v>3811</v>
      </c>
      <c r="E1114" s="26" t="s">
        <v>5649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2695</v>
      </c>
      <c r="C1115" s="39" t="s">
        <v>3811</v>
      </c>
      <c r="D1115" s="39" t="s">
        <v>3811</v>
      </c>
      <c r="E1115" s="26" t="s">
        <v>5649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2697</v>
      </c>
      <c r="C1116" s="39" t="s">
        <v>3811</v>
      </c>
      <c r="D1116" s="39" t="s">
        <v>3811</v>
      </c>
      <c r="E1116" s="26" t="s">
        <v>5649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1480</v>
      </c>
      <c r="C1117" s="39" t="s">
        <v>3811</v>
      </c>
      <c r="D1117" s="39" t="s">
        <v>3811</v>
      </c>
      <c r="E1117" s="26" t="s">
        <v>5649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1482</v>
      </c>
      <c r="C1118" s="39" t="s">
        <v>3811</v>
      </c>
      <c r="D1118" s="39" t="s">
        <v>3811</v>
      </c>
      <c r="E1118" s="26" t="s">
        <v>5649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1486</v>
      </c>
      <c r="C1119" s="39" t="s">
        <v>3811</v>
      </c>
      <c r="D1119" s="39" t="s">
        <v>3811</v>
      </c>
      <c r="E1119" s="26" t="s">
        <v>3811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2698</v>
      </c>
      <c r="C1120" s="39" t="s">
        <v>3811</v>
      </c>
      <c r="D1120" s="39" t="s">
        <v>3811</v>
      </c>
      <c r="E1120" s="26" t="s">
        <v>5649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2701</v>
      </c>
      <c r="C1121" s="39" t="s">
        <v>3811</v>
      </c>
      <c r="D1121" s="39" t="s">
        <v>3811</v>
      </c>
      <c r="E1121" s="26" t="s">
        <v>5649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1488</v>
      </c>
      <c r="C1122" s="39" t="s">
        <v>3811</v>
      </c>
      <c r="D1122" s="39" t="s">
        <v>3811</v>
      </c>
      <c r="E1122" s="26" t="s">
        <v>5649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1490</v>
      </c>
      <c r="C1123" s="39" t="s">
        <v>3811</v>
      </c>
      <c r="D1123" s="39" t="s">
        <v>3811</v>
      </c>
      <c r="E1123" s="26" t="s">
        <v>5649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1491</v>
      </c>
      <c r="C1124" s="39" t="s">
        <v>3811</v>
      </c>
      <c r="D1124" s="39" t="s">
        <v>3811</v>
      </c>
      <c r="E1124" s="26" t="s">
        <v>5649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1493</v>
      </c>
      <c r="C1125" s="39" t="s">
        <v>3811</v>
      </c>
      <c r="D1125" s="39" t="s">
        <v>3811</v>
      </c>
      <c r="E1125" s="26" t="s">
        <v>5649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2702</v>
      </c>
      <c r="C1126" s="39" t="s">
        <v>3811</v>
      </c>
      <c r="D1126" s="39" t="s">
        <v>3811</v>
      </c>
      <c r="E1126" s="26" t="s">
        <v>5649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2705</v>
      </c>
      <c r="C1127" s="39" t="s">
        <v>3811</v>
      </c>
      <c r="D1127" s="39" t="s">
        <v>3811</v>
      </c>
      <c r="E1127" s="26" t="s">
        <v>5649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2706</v>
      </c>
      <c r="C1128" s="39" t="s">
        <v>3811</v>
      </c>
      <c r="D1128" s="39" t="s">
        <v>3811</v>
      </c>
      <c r="E1128" s="26" t="s">
        <v>5649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2708</v>
      </c>
      <c r="C1129" s="39" t="s">
        <v>3811</v>
      </c>
      <c r="D1129" s="39" t="s">
        <v>3811</v>
      </c>
      <c r="E1129" s="26" t="s">
        <v>5649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2710</v>
      </c>
      <c r="C1130" s="39" t="s">
        <v>3811</v>
      </c>
      <c r="D1130" s="39" t="s">
        <v>3811</v>
      </c>
      <c r="E1130" s="26" t="s">
        <v>5649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2712</v>
      </c>
      <c r="C1131" s="39" t="s">
        <v>3811</v>
      </c>
      <c r="D1131" s="39" t="s">
        <v>3811</v>
      </c>
      <c r="E1131" s="26" t="s">
        <v>5649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2714</v>
      </c>
      <c r="C1132" s="39" t="s">
        <v>3811</v>
      </c>
      <c r="D1132" s="39" t="s">
        <v>3811</v>
      </c>
      <c r="E1132" s="26" t="s">
        <v>3811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2717</v>
      </c>
      <c r="C1133" s="39" t="s">
        <v>3811</v>
      </c>
      <c r="D1133" s="39" t="s">
        <v>3811</v>
      </c>
      <c r="E1133" s="26" t="s">
        <v>5649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2720</v>
      </c>
      <c r="C1134" s="39" t="s">
        <v>3811</v>
      </c>
      <c r="D1134" s="39" t="s">
        <v>3811</v>
      </c>
      <c r="E1134" s="26" t="s">
        <v>5649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2722</v>
      </c>
      <c r="C1135" s="39" t="s">
        <v>3811</v>
      </c>
      <c r="D1135" s="39" t="s">
        <v>3811</v>
      </c>
      <c r="E1135" s="26" t="s">
        <v>5649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2725</v>
      </c>
      <c r="C1136" s="39" t="s">
        <v>3811</v>
      </c>
      <c r="D1136" s="39" t="s">
        <v>3811</v>
      </c>
      <c r="E1136" s="26" t="s">
        <v>5649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2728</v>
      </c>
      <c r="C1137" s="39" t="s">
        <v>3811</v>
      </c>
      <c r="D1137" s="39" t="s">
        <v>3811</v>
      </c>
      <c r="E1137" s="26" t="s">
        <v>5649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2730</v>
      </c>
      <c r="C1138" s="39" t="s">
        <v>3811</v>
      </c>
      <c r="D1138" s="39" t="s">
        <v>3811</v>
      </c>
      <c r="E1138" s="26" t="s">
        <v>5649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2732</v>
      </c>
      <c r="C1139" s="39" t="s">
        <v>3811</v>
      </c>
      <c r="D1139" s="39" t="s">
        <v>3811</v>
      </c>
      <c r="E1139" s="26" t="s">
        <v>5649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2734</v>
      </c>
      <c r="C1140" s="39" t="s">
        <v>3811</v>
      </c>
      <c r="D1140" s="39" t="s">
        <v>3811</v>
      </c>
      <c r="E1140" s="26" t="s">
        <v>5649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2736</v>
      </c>
      <c r="C1141" s="39" t="s">
        <v>3811</v>
      </c>
      <c r="D1141" s="39" t="s">
        <v>3811</v>
      </c>
      <c r="E1141" s="26" t="s">
        <v>5649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2739</v>
      </c>
      <c r="C1142" s="39" t="s">
        <v>3811</v>
      </c>
      <c r="D1142" s="39" t="s">
        <v>3811</v>
      </c>
      <c r="E1142" s="26" t="s">
        <v>5649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2741</v>
      </c>
      <c r="C1143" s="39" t="s">
        <v>3811</v>
      </c>
      <c r="D1143" s="39" t="s">
        <v>3811</v>
      </c>
      <c r="E1143" s="26" t="s">
        <v>5649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2744</v>
      </c>
      <c r="C1144" s="39" t="s">
        <v>3811</v>
      </c>
      <c r="D1144" s="39" t="s">
        <v>3811</v>
      </c>
      <c r="E1144" s="26" t="s">
        <v>5649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2746</v>
      </c>
      <c r="C1145" s="39" t="s">
        <v>3811</v>
      </c>
      <c r="D1145" s="39" t="s">
        <v>3811</v>
      </c>
      <c r="E1145" s="26" t="s">
        <v>5649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1494</v>
      </c>
      <c r="C1146" s="39" t="s">
        <v>3811</v>
      </c>
      <c r="D1146" s="39" t="s">
        <v>3811</v>
      </c>
      <c r="E1146" s="26" t="s">
        <v>5649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1496</v>
      </c>
      <c r="C1147" s="39" t="s">
        <v>3811</v>
      </c>
      <c r="D1147" s="39" t="s">
        <v>3811</v>
      </c>
      <c r="E1147" s="26" t="s">
        <v>5649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1497</v>
      </c>
      <c r="C1148" s="39" t="s">
        <v>3811</v>
      </c>
      <c r="D1148" s="39" t="s">
        <v>3811</v>
      </c>
      <c r="E1148" s="26" t="s">
        <v>5649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1499</v>
      </c>
      <c r="C1149" s="39" t="s">
        <v>3811</v>
      </c>
      <c r="D1149" s="39" t="s">
        <v>3811</v>
      </c>
      <c r="E1149" s="26" t="s">
        <v>5649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5558</v>
      </c>
      <c r="C1150" s="39" t="s">
        <v>3811</v>
      </c>
      <c r="D1150" s="39" t="s">
        <v>3811</v>
      </c>
      <c r="E1150" s="26" t="s">
        <v>5649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>
        <v>25</v>
      </c>
      <c r="D1151" s="39" t="s">
        <v>3916</v>
      </c>
      <c r="E1151" s="26" t="s">
        <v>5649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1503</v>
      </c>
      <c r="C1152" s="39" t="s">
        <v>3811</v>
      </c>
      <c r="D1152" s="39" t="s">
        <v>3811</v>
      </c>
      <c r="E1152" s="26" t="s">
        <v>5649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2749</v>
      </c>
      <c r="C1153" s="39" t="s">
        <v>3811</v>
      </c>
      <c r="D1153" s="39" t="s">
        <v>3811</v>
      </c>
      <c r="E1153" s="26" t="s">
        <v>5649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2752</v>
      </c>
      <c r="C1154" s="39" t="s">
        <v>3811</v>
      </c>
      <c r="D1154" s="39" t="s">
        <v>3811</v>
      </c>
      <c r="E1154" s="26" t="s">
        <v>5649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1504</v>
      </c>
      <c r="C1155" s="39" t="s">
        <v>3811</v>
      </c>
      <c r="D1155" s="39" t="s">
        <v>3811</v>
      </c>
      <c r="E1155" s="26" t="s">
        <v>5649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1507</v>
      </c>
      <c r="C1156" s="39" t="s">
        <v>3811</v>
      </c>
      <c r="D1156" s="39" t="s">
        <v>3811</v>
      </c>
      <c r="E1156" s="26" t="s">
        <v>5649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2754</v>
      </c>
      <c r="C1157" s="39" t="s">
        <v>3811</v>
      </c>
      <c r="D1157" s="39" t="s">
        <v>3811</v>
      </c>
      <c r="E1157" s="26" t="s">
        <v>5649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2757</v>
      </c>
      <c r="C1158" s="39" t="s">
        <v>3811</v>
      </c>
      <c r="D1158" s="39" t="s">
        <v>3811</v>
      </c>
      <c r="E1158" s="26" t="s">
        <v>5649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2760</v>
      </c>
      <c r="C1159" s="39" t="s">
        <v>3811</v>
      </c>
      <c r="D1159" s="39" t="s">
        <v>3811</v>
      </c>
      <c r="E1159" s="26" t="s">
        <v>3811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2762</v>
      </c>
      <c r="C1160" s="39" t="s">
        <v>3811</v>
      </c>
      <c r="D1160" s="39" t="s">
        <v>3811</v>
      </c>
      <c r="E1160" s="26" t="s">
        <v>5649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2763</v>
      </c>
      <c r="C1161" s="39" t="s">
        <v>3811</v>
      </c>
      <c r="D1161" s="39" t="s">
        <v>3811</v>
      </c>
      <c r="E1161" s="26" t="s">
        <v>5649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2766</v>
      </c>
      <c r="C1162" s="39" t="s">
        <v>3811</v>
      </c>
      <c r="D1162" s="39" t="s">
        <v>3811</v>
      </c>
      <c r="E1162" s="26" t="s">
        <v>5649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1508</v>
      </c>
      <c r="C1163" s="39" t="s">
        <v>3811</v>
      </c>
      <c r="D1163" s="39" t="s">
        <v>3811</v>
      </c>
      <c r="E1163" s="26" t="s">
        <v>3811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5366</v>
      </c>
      <c r="C1164" s="39" t="s">
        <v>3811</v>
      </c>
      <c r="D1164" s="39" t="s">
        <v>3811</v>
      </c>
      <c r="E1164" s="26" t="s">
        <v>3811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1511</v>
      </c>
      <c r="C1165" s="39" t="s">
        <v>3811</v>
      </c>
      <c r="D1165" s="39" t="s">
        <v>3811</v>
      </c>
      <c r="E1165" s="26" t="s">
        <v>5649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1513</v>
      </c>
      <c r="C1166" s="39" t="s">
        <v>3811</v>
      </c>
      <c r="D1166" s="39" t="s">
        <v>3811</v>
      </c>
      <c r="E1166" s="26" t="s">
        <v>5649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3811</v>
      </c>
      <c r="D1167" s="39" t="s">
        <v>3811</v>
      </c>
      <c r="E1167" s="26" t="s">
        <v>5649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1516</v>
      </c>
      <c r="C1168" s="39" t="s">
        <v>3811</v>
      </c>
      <c r="D1168" s="39" t="s">
        <v>3811</v>
      </c>
      <c r="E1168" s="26" t="s">
        <v>3811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1519</v>
      </c>
      <c r="C1169" s="39" t="s">
        <v>3811</v>
      </c>
      <c r="D1169" s="39" t="s">
        <v>3811</v>
      </c>
      <c r="E1169" s="26" t="s">
        <v>5649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1521</v>
      </c>
      <c r="C1170" s="39" t="s">
        <v>3811</v>
      </c>
      <c r="D1170" s="39" t="s">
        <v>3811</v>
      </c>
      <c r="E1170" s="26" t="s">
        <v>5649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2768</v>
      </c>
      <c r="C1171" s="39" t="s">
        <v>3811</v>
      </c>
      <c r="D1171" s="39" t="s">
        <v>3811</v>
      </c>
      <c r="E1171" s="26" t="s">
        <v>5649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3811</v>
      </c>
      <c r="D1172" s="39" t="s">
        <v>3811</v>
      </c>
      <c r="E1172" s="26" t="s">
        <v>5649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1522</v>
      </c>
      <c r="C1173" s="39" t="s">
        <v>3811</v>
      </c>
      <c r="D1173" s="39" t="s">
        <v>3811</v>
      </c>
      <c r="E1173" s="26" t="s">
        <v>5649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1525</v>
      </c>
      <c r="C1174" s="39" t="s">
        <v>3811</v>
      </c>
      <c r="D1174" s="39" t="s">
        <v>3811</v>
      </c>
      <c r="E1174" s="26" t="s">
        <v>5649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3811</v>
      </c>
      <c r="D1175" s="39" t="s">
        <v>3811</v>
      </c>
      <c r="E1175" s="26" t="s">
        <v>5649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1528</v>
      </c>
      <c r="C1176" s="39" t="s">
        <v>3811</v>
      </c>
      <c r="D1176" s="39" t="s">
        <v>3811</v>
      </c>
      <c r="E1176" s="26" t="s">
        <v>5649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2772</v>
      </c>
      <c r="C1177" s="39" t="s">
        <v>3811</v>
      </c>
      <c r="D1177" s="39" t="s">
        <v>3811</v>
      </c>
      <c r="E1177" s="26" t="s">
        <v>5649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3811</v>
      </c>
      <c r="D1178" s="39" t="s">
        <v>3811</v>
      </c>
      <c r="E1178" s="26" t="s">
        <v>5649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2775</v>
      </c>
      <c r="C1179" s="39" t="s">
        <v>3811</v>
      </c>
      <c r="D1179" s="39" t="s">
        <v>3811</v>
      </c>
      <c r="E1179" s="26" t="s">
        <v>5649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3811</v>
      </c>
      <c r="D1180" s="39" t="s">
        <v>3811</v>
      </c>
      <c r="E1180" s="26" t="s">
        <v>5649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1529</v>
      </c>
      <c r="C1181" s="39" t="s">
        <v>3811</v>
      </c>
      <c r="D1181" s="39" t="s">
        <v>3811</v>
      </c>
      <c r="E1181" s="26" t="s">
        <v>5649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1531</v>
      </c>
      <c r="C1182" s="39" t="s">
        <v>3811</v>
      </c>
      <c r="D1182" s="39" t="s">
        <v>3811</v>
      </c>
      <c r="E1182" s="26" t="s">
        <v>5649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3811</v>
      </c>
      <c r="D1183" s="39" t="s">
        <v>3811</v>
      </c>
      <c r="E1183" s="26" t="s">
        <v>5649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1534</v>
      </c>
      <c r="C1184" s="39" t="s">
        <v>3811</v>
      </c>
      <c r="D1184" s="39" t="s">
        <v>3811</v>
      </c>
      <c r="E1184" s="26" t="s">
        <v>5649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3811</v>
      </c>
      <c r="D1185" s="39" t="s">
        <v>3811</v>
      </c>
      <c r="E1185" s="26" t="s">
        <v>5649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1537</v>
      </c>
      <c r="C1186" s="39" t="s">
        <v>3811</v>
      </c>
      <c r="D1186" s="39" t="s">
        <v>3811</v>
      </c>
      <c r="E1186" s="26" t="s">
        <v>5649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2778</v>
      </c>
      <c r="C1187" s="39" t="s">
        <v>3811</v>
      </c>
      <c r="D1187" s="39" t="s">
        <v>3811</v>
      </c>
      <c r="E1187" s="26" t="s">
        <v>5649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2781</v>
      </c>
      <c r="C1188" s="39" t="s">
        <v>3811</v>
      </c>
      <c r="D1188" s="39" t="s">
        <v>3811</v>
      </c>
      <c r="E1188" s="26" t="s">
        <v>5649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2784</v>
      </c>
      <c r="C1189" s="39" t="s">
        <v>3811</v>
      </c>
      <c r="D1189" s="39" t="s">
        <v>3811</v>
      </c>
      <c r="E1189" s="26" t="s">
        <v>5649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2787</v>
      </c>
      <c r="C1190" s="39" t="s">
        <v>3811</v>
      </c>
      <c r="D1190" s="39" t="s">
        <v>3811</v>
      </c>
      <c r="E1190" s="26" t="s">
        <v>5649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3811</v>
      </c>
      <c r="D1191" s="39" t="s">
        <v>3811</v>
      </c>
      <c r="E1191" s="26" t="s">
        <v>5649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2790</v>
      </c>
      <c r="C1192" s="39" t="s">
        <v>3811</v>
      </c>
      <c r="D1192" s="39" t="s">
        <v>3811</v>
      </c>
      <c r="E1192" s="26" t="s">
        <v>5649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2793</v>
      </c>
      <c r="C1193" s="39" t="s">
        <v>3811</v>
      </c>
      <c r="D1193" s="39" t="s">
        <v>3811</v>
      </c>
      <c r="E1193" s="26" t="s">
        <v>5649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6019</v>
      </c>
      <c r="C1194" s="39" t="s">
        <v>3811</v>
      </c>
      <c r="D1194" s="39" t="s">
        <v>3811</v>
      </c>
      <c r="E1194" s="26" t="s">
        <v>3811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2795</v>
      </c>
      <c r="C1195" s="39" t="s">
        <v>3811</v>
      </c>
      <c r="D1195" s="39" t="s">
        <v>3811</v>
      </c>
      <c r="E1195" s="26" t="s">
        <v>5649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2798</v>
      </c>
      <c r="C1196" s="39" t="s">
        <v>3811</v>
      </c>
      <c r="D1196" s="39" t="s">
        <v>3811</v>
      </c>
      <c r="E1196" s="26" t="s">
        <v>5649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2801</v>
      </c>
      <c r="C1197" s="39" t="s">
        <v>3811</v>
      </c>
      <c r="D1197" s="39" t="s">
        <v>3811</v>
      </c>
      <c r="E1197" s="26" t="s">
        <v>5649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3811</v>
      </c>
      <c r="D1198" s="39" t="s">
        <v>3811</v>
      </c>
      <c r="E1198" s="26" t="s">
        <v>5649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2806</v>
      </c>
      <c r="C1199" s="39" t="s">
        <v>3811</v>
      </c>
      <c r="D1199" s="39" t="s">
        <v>3811</v>
      </c>
      <c r="E1199" s="26" t="s">
        <v>5649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2810</v>
      </c>
      <c r="C1200" s="39" t="s">
        <v>3811</v>
      </c>
      <c r="D1200" s="39" t="s">
        <v>3811</v>
      </c>
      <c r="E1200" s="26" t="s">
        <v>5649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3811</v>
      </c>
      <c r="D1201" s="39" t="s">
        <v>3811</v>
      </c>
      <c r="E1201" s="26" t="s">
        <v>5649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3811</v>
      </c>
      <c r="D1202" s="39" t="s">
        <v>3811</v>
      </c>
      <c r="E1202" s="26" t="s">
        <v>5649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3811</v>
      </c>
      <c r="D1203" s="39" t="s">
        <v>3811</v>
      </c>
      <c r="E1203" s="26" t="s">
        <v>5649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2819</v>
      </c>
      <c r="C1204" s="39" t="s">
        <v>3811</v>
      </c>
      <c r="D1204" s="39" t="s">
        <v>3811</v>
      </c>
      <c r="E1204" s="26" t="s">
        <v>5649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2822</v>
      </c>
      <c r="C1205" s="39" t="s">
        <v>3811</v>
      </c>
      <c r="D1205" s="39" t="s">
        <v>3811</v>
      </c>
      <c r="E1205" s="26" t="s">
        <v>5650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3417</v>
      </c>
      <c r="C1206" s="39" t="s">
        <v>3811</v>
      </c>
      <c r="D1206" s="39" t="s">
        <v>3811</v>
      </c>
      <c r="E1206" s="26" t="s">
        <v>5650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3811</v>
      </c>
      <c r="D1207" s="39" t="s">
        <v>3811</v>
      </c>
      <c r="E1207" s="26" t="s">
        <v>5650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1538</v>
      </c>
      <c r="C1208" s="39" t="s">
        <v>3811</v>
      </c>
      <c r="D1208" s="39" t="s">
        <v>3811</v>
      </c>
      <c r="E1208" s="26" t="s">
        <v>5649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1541</v>
      </c>
      <c r="C1209" s="39" t="s">
        <v>3811</v>
      </c>
      <c r="D1209" s="39" t="s">
        <v>3811</v>
      </c>
      <c r="E1209" s="26" t="s">
        <v>5649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3811</v>
      </c>
      <c r="D1210" s="39" t="s">
        <v>3811</v>
      </c>
      <c r="E1210" s="26" t="s">
        <v>5649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3811</v>
      </c>
      <c r="D1211" s="39" t="s">
        <v>3811</v>
      </c>
      <c r="E1211" s="26" t="s">
        <v>5649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1546</v>
      </c>
      <c r="C1212" s="39" t="s">
        <v>3811</v>
      </c>
      <c r="D1212" s="39" t="s">
        <v>3811</v>
      </c>
      <c r="E1212" s="26" t="s">
        <v>5649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C1213" s="39" t="s">
        <v>3811</v>
      </c>
      <c r="D1213" s="39" t="s">
        <v>3811</v>
      </c>
      <c r="E1213" s="26" t="s">
        <v>5649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1549</v>
      </c>
      <c r="C1214" s="39" t="s">
        <v>3811</v>
      </c>
      <c r="D1214" s="39" t="s">
        <v>3811</v>
      </c>
      <c r="E1214" s="26" t="s">
        <v>5649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1551</v>
      </c>
      <c r="C1215" s="39" t="s">
        <v>3811</v>
      </c>
      <c r="D1215" s="39" t="s">
        <v>3811</v>
      </c>
      <c r="E1215" s="26" t="s">
        <v>5649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6398</v>
      </c>
      <c r="C1216" s="39" t="s">
        <v>3811</v>
      </c>
      <c r="D1216" s="39" t="s">
        <v>3811</v>
      </c>
      <c r="E1216" s="26" t="s">
        <v>3811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1554</v>
      </c>
      <c r="C1217" s="39" t="s">
        <v>3811</v>
      </c>
      <c r="D1217" s="39" t="s">
        <v>3811</v>
      </c>
      <c r="E1217" s="26" t="s">
        <v>5649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C1218" s="39" t="s">
        <v>3811</v>
      </c>
      <c r="D1218" s="39" t="s">
        <v>3811</v>
      </c>
      <c r="E1218" s="26" t="s">
        <v>5649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3811</v>
      </c>
      <c r="D1219" s="39" t="s">
        <v>3811</v>
      </c>
      <c r="E1219" s="26" t="s">
        <v>5650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1559</v>
      </c>
      <c r="C1220" s="39" t="s">
        <v>3811</v>
      </c>
      <c r="D1220" s="39" t="s">
        <v>3811</v>
      </c>
      <c r="E1220" s="26" t="s">
        <v>5649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1561</v>
      </c>
      <c r="C1221" s="39" t="s">
        <v>3811</v>
      </c>
      <c r="D1221" s="39" t="s">
        <v>3811</v>
      </c>
      <c r="E1221" s="26" t="s">
        <v>5649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1564</v>
      </c>
      <c r="C1222" s="39" t="s">
        <v>3811</v>
      </c>
      <c r="D1222" s="39" t="s">
        <v>3811</v>
      </c>
      <c r="E1222" s="26" t="s">
        <v>5649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2825</v>
      </c>
      <c r="C1223" s="39" t="s">
        <v>3811</v>
      </c>
      <c r="D1223" s="39" t="s">
        <v>3811</v>
      </c>
      <c r="E1223" s="26" t="s">
        <v>5650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3811</v>
      </c>
      <c r="D1224" s="39" t="s">
        <v>3811</v>
      </c>
      <c r="E1224" s="26" t="s">
        <v>5650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1565</v>
      </c>
      <c r="C1225" s="39" t="s">
        <v>3811</v>
      </c>
      <c r="D1225" s="39" t="s">
        <v>3811</v>
      </c>
      <c r="E1225" s="26" t="s">
        <v>5649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1567</v>
      </c>
      <c r="C1226" s="39" t="s">
        <v>3811</v>
      </c>
      <c r="D1226" s="39" t="s">
        <v>3811</v>
      </c>
      <c r="E1226" s="26" t="s">
        <v>5649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3811</v>
      </c>
      <c r="D1227" s="39" t="s">
        <v>3811</v>
      </c>
      <c r="E1227" s="26" t="s">
        <v>3811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1571</v>
      </c>
      <c r="C1228" s="39" t="s">
        <v>3811</v>
      </c>
      <c r="D1228" s="39" t="s">
        <v>3811</v>
      </c>
      <c r="E1228" s="26" t="s">
        <v>3811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1573</v>
      </c>
      <c r="C1229" s="39" t="s">
        <v>3811</v>
      </c>
      <c r="D1229" s="39" t="s">
        <v>3811</v>
      </c>
      <c r="E1229" s="26" t="s">
        <v>5649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2828</v>
      </c>
      <c r="C1230" s="39" t="s">
        <v>3811</v>
      </c>
      <c r="D1230" s="39" t="s">
        <v>3811</v>
      </c>
      <c r="E1230" s="26" t="s">
        <v>5649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2831</v>
      </c>
      <c r="C1231" s="39" t="s">
        <v>3811</v>
      </c>
      <c r="D1231" s="39" t="s">
        <v>3811</v>
      </c>
      <c r="E1231" s="26" t="s">
        <v>5649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1575</v>
      </c>
      <c r="C1232" s="39" t="s">
        <v>3811</v>
      </c>
      <c r="D1232" s="39" t="s">
        <v>3811</v>
      </c>
      <c r="E1232" s="26" t="s">
        <v>5649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1577</v>
      </c>
      <c r="C1233" s="39" t="s">
        <v>3811</v>
      </c>
      <c r="D1233" s="39" t="s">
        <v>3811</v>
      </c>
      <c r="E1233" s="26" t="s">
        <v>5649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3811</v>
      </c>
      <c r="D1234" s="39" t="s">
        <v>3811</v>
      </c>
      <c r="E1234" s="26" t="s">
        <v>3811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1580</v>
      </c>
      <c r="C1235" s="39" t="s">
        <v>3811</v>
      </c>
      <c r="D1235" s="39" t="s">
        <v>3811</v>
      </c>
      <c r="E1235" s="26" t="s">
        <v>5649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3811</v>
      </c>
      <c r="D1236" s="39" t="s">
        <v>3811</v>
      </c>
      <c r="E1236" s="26" t="s">
        <v>5649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2833</v>
      </c>
      <c r="C1237" s="39" t="s">
        <v>3811</v>
      </c>
      <c r="D1237" s="39" t="s">
        <v>3811</v>
      </c>
      <c r="E1237" s="26" t="s">
        <v>5649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3811</v>
      </c>
      <c r="D1238" s="39" t="s">
        <v>3811</v>
      </c>
      <c r="E1238" s="26" t="s">
        <v>5649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2836</v>
      </c>
      <c r="C1239" s="39" t="s">
        <v>3811</v>
      </c>
      <c r="D1239" s="39" t="s">
        <v>3811</v>
      </c>
      <c r="E1239" s="26" t="s">
        <v>5649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2839</v>
      </c>
      <c r="C1240" s="39" t="s">
        <v>3811</v>
      </c>
      <c r="D1240" s="39" t="s">
        <v>3811</v>
      </c>
      <c r="E1240" s="26" t="s">
        <v>5649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6022</v>
      </c>
      <c r="C1241" s="39" t="s">
        <v>3811</v>
      </c>
      <c r="D1241" s="39" t="s">
        <v>3811</v>
      </c>
      <c r="E1241" s="26" t="s">
        <v>3811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2841</v>
      </c>
      <c r="C1242" s="39" t="s">
        <v>3811</v>
      </c>
      <c r="D1242" s="39" t="s">
        <v>3811</v>
      </c>
      <c r="E1242" s="26" t="s">
        <v>3811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3681</v>
      </c>
      <c r="C1243" s="39" t="s">
        <v>3811</v>
      </c>
      <c r="D1243" s="39" t="s">
        <v>3811</v>
      </c>
      <c r="E1243" s="26" t="s">
        <v>3811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2844</v>
      </c>
      <c r="C1244" s="39" t="s">
        <v>3811</v>
      </c>
      <c r="D1244" s="39" t="s">
        <v>3811</v>
      </c>
      <c r="E1244" s="26" t="s">
        <v>3811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2847</v>
      </c>
      <c r="C1245" s="39" t="s">
        <v>3811</v>
      </c>
      <c r="D1245" s="39" t="s">
        <v>3811</v>
      </c>
      <c r="E1245" s="26" t="s">
        <v>5649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3811</v>
      </c>
      <c r="D1246" s="39" t="s">
        <v>3811</v>
      </c>
      <c r="E1246" s="26" t="s">
        <v>5649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3811</v>
      </c>
      <c r="D1247" s="39" t="s">
        <v>3811</v>
      </c>
      <c r="E1247" s="26" t="s">
        <v>5649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3811</v>
      </c>
      <c r="D1248" s="39" t="s">
        <v>3811</v>
      </c>
      <c r="E1248" s="26" t="s">
        <v>5649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2854</v>
      </c>
      <c r="C1249" s="39" t="s">
        <v>3811</v>
      </c>
      <c r="D1249" s="39" t="s">
        <v>3811</v>
      </c>
      <c r="E1249" s="26" t="s">
        <v>5649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3811</v>
      </c>
      <c r="D1250" s="39" t="s">
        <v>3811</v>
      </c>
      <c r="E1250" s="26" t="s">
        <v>5649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2857</v>
      </c>
      <c r="C1251" s="39" t="s">
        <v>3811</v>
      </c>
      <c r="D1251" s="39" t="s">
        <v>3811</v>
      </c>
      <c r="E1251" s="26" t="s">
        <v>5649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3811</v>
      </c>
      <c r="D1252" s="39" t="s">
        <v>3811</v>
      </c>
      <c r="E1252" s="26" t="s">
        <v>5649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2860</v>
      </c>
      <c r="C1253" s="39" t="s">
        <v>3811</v>
      </c>
      <c r="D1253" s="39" t="s">
        <v>3811</v>
      </c>
      <c r="E1253" s="26" t="s">
        <v>5649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3811</v>
      </c>
      <c r="D1254" s="39" t="s">
        <v>3811</v>
      </c>
      <c r="E1254" s="26" t="s">
        <v>5649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2863</v>
      </c>
      <c r="C1255" s="39" t="s">
        <v>3811</v>
      </c>
      <c r="D1255" s="39" t="s">
        <v>3811</v>
      </c>
      <c r="E1255" s="26" t="s">
        <v>5649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3811</v>
      </c>
      <c r="D1256" s="39" t="s">
        <v>3811</v>
      </c>
      <c r="E1256" s="26" t="s">
        <v>5649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2866</v>
      </c>
      <c r="C1257" s="39" t="s">
        <v>3811</v>
      </c>
      <c r="D1257" s="39" t="s">
        <v>3811</v>
      </c>
      <c r="E1257" s="26" t="s">
        <v>5649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3811</v>
      </c>
      <c r="D1258" s="39" t="s">
        <v>3811</v>
      </c>
      <c r="E1258" s="26" t="s">
        <v>5649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2869</v>
      </c>
      <c r="C1259" s="39" t="s">
        <v>3811</v>
      </c>
      <c r="D1259" s="39" t="s">
        <v>3811</v>
      </c>
      <c r="E1259" s="26" t="s">
        <v>5649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3811</v>
      </c>
      <c r="D1260" s="39" t="s">
        <v>3811</v>
      </c>
      <c r="E1260" s="26" t="s">
        <v>5649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2872</v>
      </c>
      <c r="C1261" s="39" t="s">
        <v>3811</v>
      </c>
      <c r="D1261" s="39" t="s">
        <v>3811</v>
      </c>
      <c r="E1261" s="26" t="s">
        <v>5649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3811</v>
      </c>
      <c r="D1262" s="39" t="s">
        <v>3811</v>
      </c>
      <c r="E1262" s="26" t="s">
        <v>5649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2875</v>
      </c>
      <c r="C1263" s="39" t="s">
        <v>3811</v>
      </c>
      <c r="D1263" s="39" t="s">
        <v>3811</v>
      </c>
      <c r="E1263" s="26" t="s">
        <v>5649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3811</v>
      </c>
      <c r="D1264" s="39" t="s">
        <v>3811</v>
      </c>
      <c r="E1264" s="26" t="s">
        <v>5649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7664</v>
      </c>
      <c r="C1265" s="39" t="s">
        <v>3811</v>
      </c>
      <c r="D1265" s="39" t="s">
        <v>3811</v>
      </c>
      <c r="E1265" s="26" t="s">
        <v>3811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2878</v>
      </c>
      <c r="C1266" s="39" t="s">
        <v>3811</v>
      </c>
      <c r="D1266" s="39" t="s">
        <v>3811</v>
      </c>
      <c r="E1266" s="26" t="s">
        <v>3811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2880</v>
      </c>
      <c r="C1267" s="39" t="s">
        <v>3811</v>
      </c>
      <c r="D1267" s="39" t="s">
        <v>3811</v>
      </c>
      <c r="E1267" s="26" t="s">
        <v>5649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2883</v>
      </c>
      <c r="C1268" s="39" t="s">
        <v>3811</v>
      </c>
      <c r="D1268" s="39" t="s">
        <v>3811</v>
      </c>
      <c r="E1268" s="26" t="s">
        <v>5649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2884</v>
      </c>
      <c r="C1269" s="39" t="s">
        <v>3811</v>
      </c>
      <c r="D1269" s="39" t="s">
        <v>3811</v>
      </c>
      <c r="E1269" s="26" t="s">
        <v>5649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2886</v>
      </c>
      <c r="C1270" s="39" t="s">
        <v>3811</v>
      </c>
      <c r="D1270" s="39" t="s">
        <v>3811</v>
      </c>
      <c r="E1270" s="26" t="s">
        <v>5649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2887</v>
      </c>
      <c r="C1271" s="39" t="s">
        <v>3811</v>
      </c>
      <c r="D1271" s="39" t="s">
        <v>3811</v>
      </c>
      <c r="E1271" s="26" t="s">
        <v>5649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2889</v>
      </c>
      <c r="C1272" s="39" t="s">
        <v>3811</v>
      </c>
      <c r="D1272" s="39" t="s">
        <v>3811</v>
      </c>
      <c r="E1272" s="26" t="s">
        <v>5649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2890</v>
      </c>
      <c r="C1273" s="39" t="s">
        <v>3811</v>
      </c>
      <c r="D1273" s="39" t="s">
        <v>3811</v>
      </c>
      <c r="E1273" s="26" t="s">
        <v>5649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2892</v>
      </c>
      <c r="C1274" s="39" t="s">
        <v>3811</v>
      </c>
      <c r="D1274" s="39" t="s">
        <v>3811</v>
      </c>
      <c r="E1274" s="26" t="s">
        <v>5649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2893</v>
      </c>
      <c r="C1275" s="39" t="s">
        <v>3811</v>
      </c>
      <c r="D1275" s="39" t="s">
        <v>3811</v>
      </c>
      <c r="E1275" s="26" t="s">
        <v>5649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3420</v>
      </c>
      <c r="C1276" s="39" t="s">
        <v>3811</v>
      </c>
      <c r="D1276" s="39" t="s">
        <v>3811</v>
      </c>
      <c r="E1276" s="26" t="s">
        <v>5649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3423</v>
      </c>
      <c r="C1277" s="39" t="s">
        <v>3811</v>
      </c>
      <c r="D1277" s="39" t="s">
        <v>3811</v>
      </c>
      <c r="E1277" s="26" t="s">
        <v>5649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2896</v>
      </c>
      <c r="C1278" s="39" t="s">
        <v>3811</v>
      </c>
      <c r="D1278" s="39" t="s">
        <v>3811</v>
      </c>
      <c r="E1278" s="26" t="s">
        <v>3811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2898</v>
      </c>
      <c r="C1279" s="39" t="s">
        <v>3811</v>
      </c>
      <c r="D1279" s="39" t="s">
        <v>3811</v>
      </c>
      <c r="E1279" s="26" t="s">
        <v>3811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2899</v>
      </c>
      <c r="C1280" s="39" t="s">
        <v>3811</v>
      </c>
      <c r="D1280" s="39" t="s">
        <v>3811</v>
      </c>
      <c r="E1280" s="26" t="s">
        <v>5649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2902</v>
      </c>
      <c r="C1281" s="39" t="s">
        <v>3811</v>
      </c>
      <c r="D1281" s="39" t="s">
        <v>3811</v>
      </c>
      <c r="E1281" s="26" t="s">
        <v>5649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3426</v>
      </c>
      <c r="C1282" s="39" t="s">
        <v>3811</v>
      </c>
      <c r="D1282" s="39" t="s">
        <v>3811</v>
      </c>
      <c r="E1282" s="26" t="s">
        <v>5649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3429</v>
      </c>
      <c r="C1283" s="39" t="s">
        <v>3811</v>
      </c>
      <c r="D1283" s="39" t="s">
        <v>3811</v>
      </c>
      <c r="E1283" s="26" t="s">
        <v>5649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1582</v>
      </c>
      <c r="C1284" s="39" t="s">
        <v>3811</v>
      </c>
      <c r="D1284" s="39" t="s">
        <v>3811</v>
      </c>
      <c r="E1284" s="26" t="s">
        <v>5649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1585</v>
      </c>
      <c r="C1285" s="39" t="s">
        <v>3811</v>
      </c>
      <c r="D1285" s="39" t="s">
        <v>3811</v>
      </c>
      <c r="E1285" s="26" t="s">
        <v>5649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1587</v>
      </c>
      <c r="C1286" s="39" t="s">
        <v>3811</v>
      </c>
      <c r="D1286" s="39" t="s">
        <v>3811</v>
      </c>
      <c r="E1286" s="26" t="s">
        <v>3811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1590</v>
      </c>
      <c r="C1287" s="39" t="s">
        <v>3811</v>
      </c>
      <c r="D1287" s="39" t="s">
        <v>3811</v>
      </c>
      <c r="E1287" s="26" t="s">
        <v>5649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1592</v>
      </c>
      <c r="C1288" s="39" t="s">
        <v>3811</v>
      </c>
      <c r="D1288" s="39" t="s">
        <v>3811</v>
      </c>
      <c r="E1288" s="26" t="s">
        <v>5649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1593</v>
      </c>
      <c r="C1289" s="39" t="s">
        <v>3811</v>
      </c>
      <c r="D1289" s="39" t="s">
        <v>3811</v>
      </c>
      <c r="E1289" s="26" t="s">
        <v>5649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1595</v>
      </c>
      <c r="C1290" s="39" t="s">
        <v>3811</v>
      </c>
      <c r="D1290" s="39" t="s">
        <v>3811</v>
      </c>
      <c r="E1290" s="26" t="s">
        <v>5649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1596</v>
      </c>
      <c r="C1291" s="39" t="s">
        <v>3811</v>
      </c>
      <c r="D1291" s="39" t="s">
        <v>3811</v>
      </c>
      <c r="E1291" s="26" t="s">
        <v>5649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5355</v>
      </c>
      <c r="C1292" s="39" t="s">
        <v>3811</v>
      </c>
      <c r="D1292" s="39" t="s">
        <v>3811</v>
      </c>
      <c r="E1292" s="26" t="s">
        <v>3811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1598</v>
      </c>
      <c r="C1293" s="39" t="s">
        <v>3811</v>
      </c>
      <c r="D1293" s="39" t="s">
        <v>3811</v>
      </c>
      <c r="E1293" s="26" t="s">
        <v>5649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1600</v>
      </c>
      <c r="C1294" s="39" t="s">
        <v>3811</v>
      </c>
      <c r="D1294" s="39" t="s">
        <v>3811</v>
      </c>
      <c r="E1294" s="26" t="s">
        <v>5649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1601</v>
      </c>
      <c r="C1295" s="39" t="s">
        <v>3811</v>
      </c>
      <c r="D1295" s="39" t="s">
        <v>3811</v>
      </c>
      <c r="E1295" s="26" t="s">
        <v>5649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1603</v>
      </c>
      <c r="C1296" s="39" t="s">
        <v>3811</v>
      </c>
      <c r="D1296" s="39" t="s">
        <v>3811</v>
      </c>
      <c r="E1296" s="26" t="s">
        <v>5649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2903</v>
      </c>
      <c r="C1297" s="39" t="s">
        <v>3811</v>
      </c>
      <c r="D1297" s="39" t="s">
        <v>3811</v>
      </c>
      <c r="E1297" s="26" t="s">
        <v>5649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2905</v>
      </c>
      <c r="C1298" s="39" t="s">
        <v>3811</v>
      </c>
      <c r="D1298" s="39" t="s">
        <v>3811</v>
      </c>
      <c r="E1298" s="26" t="s">
        <v>5649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2906</v>
      </c>
      <c r="C1299" s="39" t="s">
        <v>3811</v>
      </c>
      <c r="D1299" s="39" t="s">
        <v>3811</v>
      </c>
      <c r="E1299" s="26" t="s">
        <v>5649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2909</v>
      </c>
      <c r="C1300" s="39" t="s">
        <v>3811</v>
      </c>
      <c r="D1300" s="39" t="s">
        <v>3811</v>
      </c>
      <c r="E1300" s="26" t="s">
        <v>5649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5490</v>
      </c>
      <c r="C1301" s="39" t="s">
        <v>3811</v>
      </c>
      <c r="D1301" s="39" t="s">
        <v>3811</v>
      </c>
      <c r="E1301" s="26" t="s">
        <v>5649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2912</v>
      </c>
      <c r="C1302" s="39">
        <v>50</v>
      </c>
      <c r="D1302" s="39" t="s">
        <v>3916</v>
      </c>
      <c r="E1302" s="26" t="s">
        <v>5649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2914</v>
      </c>
      <c r="C1303" s="39" t="s">
        <v>3811</v>
      </c>
      <c r="D1303" s="39" t="s">
        <v>3811</v>
      </c>
      <c r="E1303" s="26" t="s">
        <v>5649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2917</v>
      </c>
      <c r="C1304" s="39" t="s">
        <v>3811</v>
      </c>
      <c r="D1304" s="39" t="s">
        <v>3811</v>
      </c>
      <c r="E1304" s="26" t="s">
        <v>5649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2920</v>
      </c>
      <c r="C1305" s="39" t="s">
        <v>3811</v>
      </c>
      <c r="D1305" s="39" t="s">
        <v>3811</v>
      </c>
      <c r="E1305" s="26" t="s">
        <v>5649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5360</v>
      </c>
      <c r="C1306" s="39" t="s">
        <v>3811</v>
      </c>
      <c r="D1306" s="39" t="s">
        <v>3811</v>
      </c>
      <c r="E1306" s="26" t="s">
        <v>5649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2923</v>
      </c>
      <c r="C1307" s="39">
        <v>25</v>
      </c>
      <c r="D1307" s="39" t="s">
        <v>3916</v>
      </c>
      <c r="E1307" s="26" t="s">
        <v>5649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2926</v>
      </c>
      <c r="C1308" s="39" t="s">
        <v>3811</v>
      </c>
      <c r="D1308" s="39" t="s">
        <v>3811</v>
      </c>
      <c r="E1308" s="26" t="s">
        <v>5649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2928</v>
      </c>
      <c r="C1309" s="39" t="s">
        <v>3811</v>
      </c>
      <c r="D1309" s="39" t="s">
        <v>3811</v>
      </c>
      <c r="E1309" s="26" t="s">
        <v>5649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2931</v>
      </c>
      <c r="C1310" s="39" t="s">
        <v>3811</v>
      </c>
      <c r="D1310" s="39" t="s">
        <v>3811</v>
      </c>
      <c r="E1310" s="26" t="s">
        <v>5649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2932</v>
      </c>
      <c r="C1311" s="39" t="s">
        <v>3811</v>
      </c>
      <c r="D1311" s="39" t="s">
        <v>3811</v>
      </c>
      <c r="E1311" s="26" t="s">
        <v>5649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1604</v>
      </c>
      <c r="C1312" s="39" t="s">
        <v>3811</v>
      </c>
      <c r="D1312" s="39" t="s">
        <v>3811</v>
      </c>
      <c r="E1312" s="26" t="s">
        <v>5650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1606</v>
      </c>
      <c r="C1313" s="39" t="s">
        <v>3811</v>
      </c>
      <c r="D1313" s="39" t="s">
        <v>3811</v>
      </c>
      <c r="E1313" s="26" t="s">
        <v>5650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1607</v>
      </c>
      <c r="C1314" s="39" t="s">
        <v>3811</v>
      </c>
      <c r="D1314" s="39" t="s">
        <v>3811</v>
      </c>
      <c r="E1314" s="26" t="s">
        <v>5650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1610</v>
      </c>
      <c r="C1315" s="39" t="s">
        <v>3811</v>
      </c>
      <c r="D1315" s="39" t="s">
        <v>3811</v>
      </c>
      <c r="E1315" s="26" t="s">
        <v>5650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1611</v>
      </c>
      <c r="C1316" s="39" t="s">
        <v>3811</v>
      </c>
      <c r="D1316" s="39" t="s">
        <v>3811</v>
      </c>
      <c r="E1316" s="26" t="s">
        <v>5650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1613</v>
      </c>
      <c r="C1317" s="39" t="s">
        <v>3811</v>
      </c>
      <c r="D1317" s="39" t="s">
        <v>3811</v>
      </c>
      <c r="E1317" s="26" t="s">
        <v>5650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1614</v>
      </c>
      <c r="C1318" s="39" t="s">
        <v>3811</v>
      </c>
      <c r="D1318" s="39" t="s">
        <v>3811</v>
      </c>
      <c r="E1318" s="26" t="s">
        <v>5650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1617</v>
      </c>
      <c r="C1319" s="39" t="s">
        <v>3811</v>
      </c>
      <c r="D1319" s="39" t="s">
        <v>3811</v>
      </c>
      <c r="E1319" s="26" t="s">
        <v>5650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1618</v>
      </c>
      <c r="C1320" s="39" t="s">
        <v>3811</v>
      </c>
      <c r="D1320" s="39" t="s">
        <v>3811</v>
      </c>
      <c r="E1320" s="26" t="s">
        <v>5650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1621</v>
      </c>
      <c r="C1321" s="39" t="s">
        <v>3811</v>
      </c>
      <c r="D1321" s="39" t="s">
        <v>3811</v>
      </c>
      <c r="E1321" s="26" t="s">
        <v>5650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2935</v>
      </c>
      <c r="C1322" s="39" t="s">
        <v>3811</v>
      </c>
      <c r="D1322" s="39" t="s">
        <v>3811</v>
      </c>
      <c r="E1322" s="26" t="s">
        <v>5650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1622</v>
      </c>
      <c r="C1323" s="39" t="s">
        <v>3811</v>
      </c>
      <c r="D1323" s="39" t="s">
        <v>3811</v>
      </c>
      <c r="E1323" s="26" t="s">
        <v>5649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1624</v>
      </c>
      <c r="C1324" s="39" t="s">
        <v>3811</v>
      </c>
      <c r="D1324" s="39" t="s">
        <v>3811</v>
      </c>
      <c r="E1324" s="26" t="s">
        <v>5649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2938</v>
      </c>
      <c r="C1325" s="39" t="s">
        <v>3811</v>
      </c>
      <c r="D1325" s="39" t="s">
        <v>3811</v>
      </c>
      <c r="E1325" s="26" t="s">
        <v>5649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2940</v>
      </c>
      <c r="C1326" s="39" t="s">
        <v>3811</v>
      </c>
      <c r="D1326" s="39" t="s">
        <v>3811</v>
      </c>
      <c r="E1326" s="26" t="s">
        <v>5649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1625</v>
      </c>
      <c r="C1327" s="39" t="s">
        <v>3811</v>
      </c>
      <c r="D1327" s="39" t="s">
        <v>3811</v>
      </c>
      <c r="E1327" s="26" t="s">
        <v>5649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1628</v>
      </c>
      <c r="C1328" s="39" t="s">
        <v>3811</v>
      </c>
      <c r="D1328" s="39" t="s">
        <v>3811</v>
      </c>
      <c r="E1328" s="26" t="s">
        <v>5649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1629</v>
      </c>
      <c r="C1329" s="39" t="s">
        <v>3811</v>
      </c>
      <c r="D1329" s="39" t="s">
        <v>3811</v>
      </c>
      <c r="E1329" s="26" t="s">
        <v>5649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1631</v>
      </c>
      <c r="C1330" s="39" t="s">
        <v>3811</v>
      </c>
      <c r="D1330" s="39" t="s">
        <v>3811</v>
      </c>
      <c r="E1330" s="26" t="s">
        <v>5649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2942</v>
      </c>
      <c r="C1331" s="39" t="s">
        <v>3811</v>
      </c>
      <c r="D1331" s="39" t="s">
        <v>3811</v>
      </c>
      <c r="E1331" s="26" t="s">
        <v>3811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5362</v>
      </c>
      <c r="C1332" s="39" t="s">
        <v>3811</v>
      </c>
      <c r="D1332" s="39" t="s">
        <v>3811</v>
      </c>
      <c r="E1332" s="26" t="s">
        <v>5649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2945</v>
      </c>
      <c r="C1333" s="39" t="s">
        <v>3811</v>
      </c>
      <c r="D1333" s="39" t="s">
        <v>3811</v>
      </c>
      <c r="E1333" s="26" t="s">
        <v>5649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1632</v>
      </c>
      <c r="C1334" s="39" t="s">
        <v>3811</v>
      </c>
      <c r="D1334" s="39" t="s">
        <v>3811</v>
      </c>
      <c r="E1334" s="26" t="s">
        <v>5649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1635</v>
      </c>
      <c r="C1335" s="39" t="s">
        <v>3811</v>
      </c>
      <c r="D1335" s="39" t="s">
        <v>3811</v>
      </c>
      <c r="E1335" s="26" t="s">
        <v>5649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2948</v>
      </c>
      <c r="C1336" s="39" t="s">
        <v>3811</v>
      </c>
      <c r="D1336" s="39" t="s">
        <v>3811</v>
      </c>
      <c r="E1336" s="26" t="s">
        <v>5649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2951</v>
      </c>
      <c r="C1337" s="39" t="s">
        <v>3811</v>
      </c>
      <c r="D1337" s="39" t="s">
        <v>3811</v>
      </c>
      <c r="E1337" s="26" t="s">
        <v>5649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1637</v>
      </c>
      <c r="C1338" s="39" t="s">
        <v>3811</v>
      </c>
      <c r="D1338" s="39" t="s">
        <v>3811</v>
      </c>
      <c r="E1338" s="26" t="s">
        <v>5649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1639</v>
      </c>
      <c r="C1339" s="39" t="s">
        <v>3811</v>
      </c>
      <c r="D1339" s="39" t="s">
        <v>3811</v>
      </c>
      <c r="E1339" s="26" t="s">
        <v>5649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1641</v>
      </c>
      <c r="C1340" s="39" t="s">
        <v>3811</v>
      </c>
      <c r="D1340" s="39" t="s">
        <v>3811</v>
      </c>
      <c r="E1340" s="26" t="s">
        <v>5649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5489</v>
      </c>
      <c r="C1341" s="39" t="s">
        <v>3811</v>
      </c>
      <c r="D1341" s="39" t="s">
        <v>3811</v>
      </c>
      <c r="E1341" s="26" t="s">
        <v>3811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1643</v>
      </c>
      <c r="C1342" s="39" t="s">
        <v>3811</v>
      </c>
      <c r="D1342" s="39" t="s">
        <v>3811</v>
      </c>
      <c r="E1342" s="26" t="s">
        <v>3811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1645</v>
      </c>
      <c r="C1343" s="39" t="s">
        <v>3811</v>
      </c>
      <c r="D1343" s="39" t="s">
        <v>3811</v>
      </c>
      <c r="E1343" s="26" t="s">
        <v>3811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1647</v>
      </c>
      <c r="C1344" s="39" t="s">
        <v>3811</v>
      </c>
      <c r="D1344" s="39" t="s">
        <v>3811</v>
      </c>
      <c r="E1344" s="26" t="s">
        <v>5649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1648</v>
      </c>
      <c r="C1345" s="39" t="s">
        <v>3811</v>
      </c>
      <c r="D1345" s="39" t="s">
        <v>3811</v>
      </c>
      <c r="E1345" s="26" t="s">
        <v>5649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1650</v>
      </c>
      <c r="C1346" s="39" t="s">
        <v>3811</v>
      </c>
      <c r="D1346" s="39" t="s">
        <v>3811</v>
      </c>
      <c r="E1346" s="26" t="s">
        <v>3811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1652</v>
      </c>
      <c r="C1347" s="39" t="s">
        <v>3811</v>
      </c>
      <c r="D1347" s="39" t="s">
        <v>3811</v>
      </c>
      <c r="E1347" s="26" t="s">
        <v>5649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1653</v>
      </c>
      <c r="C1348" s="39" t="s">
        <v>3811</v>
      </c>
      <c r="D1348" s="39" t="s">
        <v>3811</v>
      </c>
      <c r="E1348" s="26" t="s">
        <v>5649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1654</v>
      </c>
      <c r="C1349" s="39" t="s">
        <v>3811</v>
      </c>
      <c r="D1349" s="39" t="s">
        <v>3811</v>
      </c>
      <c r="E1349" s="26" t="s">
        <v>5649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1657</v>
      </c>
      <c r="C1350" s="39" t="s">
        <v>3811</v>
      </c>
      <c r="D1350" s="39" t="s">
        <v>3811</v>
      </c>
      <c r="E1350" s="26" t="s">
        <v>5649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1659</v>
      </c>
      <c r="C1351" s="39">
        <v>25</v>
      </c>
      <c r="D1351" s="39" t="s">
        <v>3916</v>
      </c>
      <c r="E1351" s="26" t="s">
        <v>5649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1660</v>
      </c>
      <c r="C1352" s="39" t="s">
        <v>3811</v>
      </c>
      <c r="D1352" s="39" t="s">
        <v>3811</v>
      </c>
      <c r="E1352" s="26" t="s">
        <v>5649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1662</v>
      </c>
      <c r="C1353" s="39" t="s">
        <v>3811</v>
      </c>
      <c r="D1353" s="39" t="s">
        <v>3811</v>
      </c>
      <c r="E1353" s="26" t="s">
        <v>5649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2953</v>
      </c>
      <c r="C1354" s="39" t="s">
        <v>3811</v>
      </c>
      <c r="D1354" s="39" t="s">
        <v>3811</v>
      </c>
      <c r="E1354" s="26" t="s">
        <v>3811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1663</v>
      </c>
      <c r="C1355" s="39" t="s">
        <v>3811</v>
      </c>
      <c r="D1355" s="39" t="s">
        <v>3811</v>
      </c>
      <c r="E1355" s="26" t="s">
        <v>5649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1665</v>
      </c>
      <c r="C1356" s="39" t="s">
        <v>3811</v>
      </c>
      <c r="D1356" s="39" t="s">
        <v>3811</v>
      </c>
      <c r="E1356" s="26" t="s">
        <v>5649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1667</v>
      </c>
      <c r="C1357" s="39" t="s">
        <v>3811</v>
      </c>
      <c r="D1357" s="39" t="s">
        <v>3811</v>
      </c>
      <c r="E1357" s="26" t="s">
        <v>5649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1669</v>
      </c>
      <c r="C1358" s="39" t="s">
        <v>3811</v>
      </c>
      <c r="D1358" s="39" t="s">
        <v>3811</v>
      </c>
      <c r="E1358" s="26" t="s">
        <v>5649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1670</v>
      </c>
      <c r="C1359" s="39" t="s">
        <v>3811</v>
      </c>
      <c r="D1359" s="39" t="s">
        <v>3811</v>
      </c>
      <c r="E1359" s="26" t="s">
        <v>5649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1672</v>
      </c>
      <c r="C1360" s="39" t="s">
        <v>3811</v>
      </c>
      <c r="D1360" s="39" t="s">
        <v>3811</v>
      </c>
      <c r="E1360" s="26" t="s">
        <v>5649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2956</v>
      </c>
      <c r="C1361" s="39" t="s">
        <v>3811</v>
      </c>
      <c r="D1361" s="39" t="s">
        <v>3811</v>
      </c>
      <c r="E1361" s="26" t="s">
        <v>5649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2958</v>
      </c>
      <c r="C1362" s="39" t="s">
        <v>3811</v>
      </c>
      <c r="D1362" s="39" t="s">
        <v>3811</v>
      </c>
      <c r="E1362" s="26" t="s">
        <v>5649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1673</v>
      </c>
      <c r="C1363" s="39" t="s">
        <v>3811</v>
      </c>
      <c r="D1363" s="39" t="s">
        <v>3811</v>
      </c>
      <c r="E1363" s="26" t="s">
        <v>5649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1675</v>
      </c>
      <c r="C1364" s="39" t="s">
        <v>3811</v>
      </c>
      <c r="D1364" s="39" t="s">
        <v>3811</v>
      </c>
      <c r="E1364" s="26" t="s">
        <v>5649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1676</v>
      </c>
      <c r="C1365" s="39" t="s">
        <v>3811</v>
      </c>
      <c r="D1365" s="39" t="s">
        <v>3811</v>
      </c>
      <c r="E1365" s="26" t="s">
        <v>5649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1679</v>
      </c>
      <c r="C1366" s="39" t="s">
        <v>3811</v>
      </c>
      <c r="D1366" s="39" t="s">
        <v>3811</v>
      </c>
      <c r="E1366" s="26" t="s">
        <v>5649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1680</v>
      </c>
      <c r="C1367" s="39" t="s">
        <v>3811</v>
      </c>
      <c r="D1367" s="39" t="s">
        <v>3811</v>
      </c>
      <c r="E1367" s="26" t="s">
        <v>5649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1683</v>
      </c>
      <c r="C1368" s="39" t="s">
        <v>3811</v>
      </c>
      <c r="D1368" s="39" t="s">
        <v>3811</v>
      </c>
      <c r="E1368" s="26" t="s">
        <v>5649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1684</v>
      </c>
      <c r="C1369" s="39" t="s">
        <v>3811</v>
      </c>
      <c r="D1369" s="39" t="s">
        <v>3811</v>
      </c>
      <c r="E1369" s="26" t="s">
        <v>5649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1686</v>
      </c>
      <c r="C1370" s="39" t="s">
        <v>3811</v>
      </c>
      <c r="D1370" s="39" t="s">
        <v>3811</v>
      </c>
      <c r="E1370" s="26" t="s">
        <v>5649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2959</v>
      </c>
      <c r="C1371" s="39" t="s">
        <v>3811</v>
      </c>
      <c r="D1371" s="39" t="s">
        <v>3811</v>
      </c>
      <c r="E1371" s="26" t="s">
        <v>5649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2962</v>
      </c>
      <c r="C1372" s="39" t="s">
        <v>3811</v>
      </c>
      <c r="D1372" s="39" t="s">
        <v>3811</v>
      </c>
      <c r="E1372" s="26" t="s">
        <v>5649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2965</v>
      </c>
      <c r="C1373" s="39" t="s">
        <v>3811</v>
      </c>
      <c r="D1373" s="39" t="s">
        <v>3811</v>
      </c>
      <c r="E1373" s="26" t="s">
        <v>5649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2968</v>
      </c>
      <c r="C1374" s="39" t="s">
        <v>3811</v>
      </c>
      <c r="D1374" s="39" t="s">
        <v>3811</v>
      </c>
      <c r="E1374" s="26" t="s">
        <v>5649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3435</v>
      </c>
      <c r="C1375" s="39" t="s">
        <v>3811</v>
      </c>
      <c r="D1375" s="39" t="s">
        <v>3811</v>
      </c>
      <c r="E1375" s="26" t="s">
        <v>5649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2971</v>
      </c>
      <c r="C1376" s="39" t="s">
        <v>3811</v>
      </c>
      <c r="D1376" s="39" t="s">
        <v>3811</v>
      </c>
      <c r="E1376" s="26" t="s">
        <v>5649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2973</v>
      </c>
      <c r="C1377" s="39" t="s">
        <v>3811</v>
      </c>
      <c r="D1377" s="39" t="s">
        <v>3811</v>
      </c>
      <c r="E1377" s="26" t="s">
        <v>5649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1687</v>
      </c>
      <c r="C1378" s="39" t="s">
        <v>3811</v>
      </c>
      <c r="D1378" s="39" t="s">
        <v>3811</v>
      </c>
      <c r="E1378" s="26" t="s">
        <v>5649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1689</v>
      </c>
      <c r="C1379" s="39" t="s">
        <v>3811</v>
      </c>
      <c r="D1379" s="39" t="s">
        <v>3811</v>
      </c>
      <c r="E1379" s="26" t="s">
        <v>5649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1690</v>
      </c>
      <c r="C1380" s="39" t="s">
        <v>3811</v>
      </c>
      <c r="D1380" s="39" t="s">
        <v>3811</v>
      </c>
      <c r="E1380" s="26" t="s">
        <v>5649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1692</v>
      </c>
      <c r="C1381" s="39" t="s">
        <v>3811</v>
      </c>
      <c r="D1381" s="39" t="s">
        <v>3811</v>
      </c>
      <c r="E1381" s="26" t="s">
        <v>5649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1693</v>
      </c>
      <c r="C1382" s="39" t="s">
        <v>3811</v>
      </c>
      <c r="D1382" s="39" t="s">
        <v>3811</v>
      </c>
      <c r="E1382" s="26" t="s">
        <v>3811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1695</v>
      </c>
      <c r="C1383" s="39" t="s">
        <v>3811</v>
      </c>
      <c r="D1383" s="39" t="s">
        <v>3811</v>
      </c>
      <c r="E1383" s="26" t="s">
        <v>3811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2974</v>
      </c>
      <c r="C1384" s="39" t="s">
        <v>3811</v>
      </c>
      <c r="D1384" s="39" t="s">
        <v>3811</v>
      </c>
      <c r="E1384" s="26" t="s">
        <v>5649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2976</v>
      </c>
      <c r="C1385" s="39" t="s">
        <v>3811</v>
      </c>
      <c r="D1385" s="39" t="s">
        <v>3811</v>
      </c>
      <c r="E1385" s="26" t="s">
        <v>5649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2977</v>
      </c>
      <c r="C1386" s="39" t="s">
        <v>3811</v>
      </c>
      <c r="D1386" s="39" t="s">
        <v>3811</v>
      </c>
      <c r="E1386" s="26" t="s">
        <v>5649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2979</v>
      </c>
      <c r="C1387" s="39" t="s">
        <v>3811</v>
      </c>
      <c r="D1387" s="39" t="s">
        <v>3811</v>
      </c>
      <c r="E1387" s="26" t="s">
        <v>5649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1696</v>
      </c>
      <c r="C1388" s="39" t="s">
        <v>3811</v>
      </c>
      <c r="D1388" s="39" t="s">
        <v>3811</v>
      </c>
      <c r="E1388" s="26" t="s">
        <v>5649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1698</v>
      </c>
      <c r="C1389" s="39" t="s">
        <v>3811</v>
      </c>
      <c r="D1389" s="39" t="s">
        <v>3811</v>
      </c>
      <c r="E1389" s="26" t="s">
        <v>5649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2980</v>
      </c>
      <c r="C1390" s="39" t="s">
        <v>3811</v>
      </c>
      <c r="D1390" s="39" t="s">
        <v>3811</v>
      </c>
      <c r="E1390" s="26" t="s">
        <v>5649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2982</v>
      </c>
      <c r="C1391" s="39" t="s">
        <v>3811</v>
      </c>
      <c r="D1391" s="39" t="s">
        <v>3811</v>
      </c>
      <c r="E1391" s="26" t="s">
        <v>5649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2983</v>
      </c>
      <c r="C1392" s="39" t="s">
        <v>3811</v>
      </c>
      <c r="D1392" s="39" t="s">
        <v>3811</v>
      </c>
      <c r="E1392" s="26" t="s">
        <v>5649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2987</v>
      </c>
      <c r="C1393" s="39" t="s">
        <v>3811</v>
      </c>
      <c r="D1393" s="39" t="s">
        <v>3811</v>
      </c>
      <c r="E1393" s="26" t="s">
        <v>5649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2988</v>
      </c>
      <c r="C1394" s="39" t="s">
        <v>3811</v>
      </c>
      <c r="D1394" s="39" t="s">
        <v>3811</v>
      </c>
      <c r="E1394" s="26" t="s">
        <v>5649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2990</v>
      </c>
      <c r="C1395" s="39">
        <v>25</v>
      </c>
      <c r="D1395" s="39" t="s">
        <v>3916</v>
      </c>
      <c r="E1395" s="26" t="s">
        <v>5649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2991</v>
      </c>
      <c r="C1396" s="39" t="s">
        <v>3811</v>
      </c>
      <c r="D1396" s="39" t="s">
        <v>3811</v>
      </c>
      <c r="E1396" s="26" t="s">
        <v>5649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2993</v>
      </c>
      <c r="C1397" s="39" t="s">
        <v>3811</v>
      </c>
      <c r="D1397" s="39" t="s">
        <v>3811</v>
      </c>
      <c r="E1397" s="26" t="s">
        <v>5649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2994</v>
      </c>
      <c r="C1398" s="39" t="s">
        <v>3811</v>
      </c>
      <c r="D1398" s="39" t="s">
        <v>3811</v>
      </c>
      <c r="E1398" s="26" t="s">
        <v>5649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2996</v>
      </c>
      <c r="C1399" s="39" t="s">
        <v>3811</v>
      </c>
      <c r="D1399" s="39" t="s">
        <v>3811</v>
      </c>
      <c r="E1399" s="26" t="s">
        <v>5649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2997</v>
      </c>
      <c r="C1400" s="39" t="s">
        <v>3811</v>
      </c>
      <c r="D1400" s="39" t="s">
        <v>3811</v>
      </c>
      <c r="E1400" s="26" t="s">
        <v>5649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2999</v>
      </c>
      <c r="C1401" s="39" t="s">
        <v>3811</v>
      </c>
      <c r="D1401" s="39" t="s">
        <v>3811</v>
      </c>
      <c r="E1401" s="26" t="s">
        <v>5649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3000</v>
      </c>
      <c r="C1402" s="39" t="s">
        <v>3811</v>
      </c>
      <c r="D1402" s="39" t="s">
        <v>3811</v>
      </c>
      <c r="E1402" s="26" t="s">
        <v>5649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3003</v>
      </c>
      <c r="C1403" s="39" t="s">
        <v>3811</v>
      </c>
      <c r="D1403" s="39" t="s">
        <v>3811</v>
      </c>
      <c r="E1403" s="26" t="s">
        <v>5649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3006</v>
      </c>
      <c r="C1404" s="39" t="s">
        <v>3811</v>
      </c>
      <c r="D1404" s="39" t="s">
        <v>3811</v>
      </c>
      <c r="E1404" s="26" t="s">
        <v>5649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3008</v>
      </c>
      <c r="C1405" s="39" t="s">
        <v>3811</v>
      </c>
      <c r="D1405" s="39" t="s">
        <v>3811</v>
      </c>
      <c r="E1405" s="26" t="s">
        <v>5649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3010</v>
      </c>
      <c r="C1406" s="39" t="s">
        <v>3811</v>
      </c>
      <c r="D1406" s="39" t="s">
        <v>3811</v>
      </c>
      <c r="E1406" s="26" t="s">
        <v>5649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3012</v>
      </c>
      <c r="C1407" s="39" t="s">
        <v>3811</v>
      </c>
      <c r="D1407" s="39" t="s">
        <v>3811</v>
      </c>
      <c r="E1407" s="26" t="s">
        <v>5649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3014</v>
      </c>
      <c r="C1408" s="39" t="s">
        <v>3811</v>
      </c>
      <c r="D1408" s="39" t="s">
        <v>3811</v>
      </c>
      <c r="E1408" s="26" t="s">
        <v>5649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3016</v>
      </c>
      <c r="C1409" s="39" t="s">
        <v>3811</v>
      </c>
      <c r="D1409" s="39" t="s">
        <v>3811</v>
      </c>
      <c r="E1409" s="26" t="s">
        <v>5649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1699</v>
      </c>
      <c r="C1410" s="39" t="s">
        <v>3811</v>
      </c>
      <c r="D1410" s="39" t="s">
        <v>3811</v>
      </c>
      <c r="E1410" s="26" t="s">
        <v>5649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1702</v>
      </c>
      <c r="C1411" s="39" t="s">
        <v>3811</v>
      </c>
      <c r="D1411" s="39" t="s">
        <v>3811</v>
      </c>
      <c r="E1411" s="26" t="s">
        <v>5649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1704</v>
      </c>
      <c r="C1412" s="39" t="s">
        <v>3811</v>
      </c>
      <c r="D1412" s="39" t="s">
        <v>3811</v>
      </c>
      <c r="E1412" s="26" t="s">
        <v>5649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1705</v>
      </c>
      <c r="C1413" s="39" t="s">
        <v>3811</v>
      </c>
      <c r="D1413" s="39" t="s">
        <v>3811</v>
      </c>
      <c r="E1413" s="26" t="s">
        <v>5649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1707</v>
      </c>
      <c r="C1414" s="39" t="s">
        <v>3811</v>
      </c>
      <c r="D1414" s="39" t="s">
        <v>3811</v>
      </c>
      <c r="E1414" s="26" t="s">
        <v>5649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1708</v>
      </c>
      <c r="C1415" s="39" t="s">
        <v>3811</v>
      </c>
      <c r="D1415" s="39" t="s">
        <v>3811</v>
      </c>
      <c r="E1415" s="26" t="s">
        <v>5650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1711</v>
      </c>
      <c r="C1416" s="39" t="s">
        <v>3811</v>
      </c>
      <c r="D1416" s="39" t="s">
        <v>3811</v>
      </c>
      <c r="E1416" s="26" t="s">
        <v>5649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1713</v>
      </c>
      <c r="C1417" s="39" t="s">
        <v>3811</v>
      </c>
      <c r="D1417" s="39" t="s">
        <v>3811</v>
      </c>
      <c r="E1417" s="26" t="s">
        <v>5649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3441</v>
      </c>
      <c r="C1418" s="39" t="s">
        <v>3811</v>
      </c>
      <c r="D1418" s="39" t="s">
        <v>3811</v>
      </c>
      <c r="E1418" s="26" t="s">
        <v>5649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3443</v>
      </c>
      <c r="C1419" s="39" t="s">
        <v>3811</v>
      </c>
      <c r="D1419" s="39" t="s">
        <v>3811</v>
      </c>
      <c r="E1419" s="26" t="s">
        <v>5649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1714</v>
      </c>
      <c r="C1420" s="39" t="s">
        <v>3811</v>
      </c>
      <c r="D1420" s="39" t="s">
        <v>3811</v>
      </c>
      <c r="E1420" s="26" t="s">
        <v>5649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1717</v>
      </c>
      <c r="C1421" s="39" t="s">
        <v>3811</v>
      </c>
      <c r="D1421" s="39" t="s">
        <v>3811</v>
      </c>
      <c r="E1421" s="26" t="s">
        <v>5649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1718</v>
      </c>
      <c r="C1422" s="39" t="s">
        <v>3811</v>
      </c>
      <c r="D1422" s="39" t="s">
        <v>3811</v>
      </c>
      <c r="E1422" s="26" t="s">
        <v>5649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3019</v>
      </c>
      <c r="C1423" s="39" t="s">
        <v>3811</v>
      </c>
      <c r="D1423" s="39" t="s">
        <v>3811</v>
      </c>
      <c r="E1423" s="26" t="s">
        <v>5649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1721</v>
      </c>
      <c r="C1424" s="39" t="s">
        <v>3811</v>
      </c>
      <c r="D1424" s="39" t="s">
        <v>3811</v>
      </c>
      <c r="E1424" s="26" t="s">
        <v>5649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1723</v>
      </c>
      <c r="C1425" s="39" t="s">
        <v>3811</v>
      </c>
      <c r="D1425" s="39" t="s">
        <v>3811</v>
      </c>
      <c r="E1425" s="26" t="s">
        <v>5649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1725</v>
      </c>
      <c r="C1426" s="39" t="s">
        <v>3811</v>
      </c>
      <c r="D1426" s="39" t="s">
        <v>3811</v>
      </c>
      <c r="E1426" s="26" t="s">
        <v>3811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1727</v>
      </c>
      <c r="C1427" s="39" t="s">
        <v>3811</v>
      </c>
      <c r="D1427" s="39" t="s">
        <v>3811</v>
      </c>
      <c r="E1427" s="26" t="s">
        <v>5649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1729</v>
      </c>
      <c r="C1428" s="39" t="s">
        <v>3811</v>
      </c>
      <c r="D1428" s="39" t="s">
        <v>3811</v>
      </c>
      <c r="E1428" s="26" t="s">
        <v>5649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1732</v>
      </c>
      <c r="C1429" s="39" t="s">
        <v>3811</v>
      </c>
      <c r="D1429" s="39" t="s">
        <v>3811</v>
      </c>
      <c r="E1429" s="26" t="s">
        <v>5649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1735</v>
      </c>
      <c r="C1430" s="39" t="s">
        <v>3811</v>
      </c>
      <c r="D1430" s="39" t="s">
        <v>3811</v>
      </c>
      <c r="E1430" s="26" t="s">
        <v>5649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1737</v>
      </c>
      <c r="C1431" s="39" t="s">
        <v>3811</v>
      </c>
      <c r="D1431" s="39" t="s">
        <v>3811</v>
      </c>
      <c r="E1431" s="26" t="s">
        <v>5649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1738</v>
      </c>
      <c r="C1432" s="39" t="s">
        <v>3811</v>
      </c>
      <c r="D1432" s="39" t="s">
        <v>3811</v>
      </c>
      <c r="E1432" s="26" t="s">
        <v>5649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1741</v>
      </c>
      <c r="C1433" s="39" t="s">
        <v>3811</v>
      </c>
      <c r="D1433" s="39" t="s">
        <v>3811</v>
      </c>
      <c r="E1433" s="26" t="s">
        <v>5649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1744</v>
      </c>
      <c r="C1434" s="39" t="s">
        <v>3811</v>
      </c>
      <c r="D1434" s="39" t="s">
        <v>3811</v>
      </c>
      <c r="E1434" s="26" t="s">
        <v>5649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3021</v>
      </c>
      <c r="C1435" s="39" t="s">
        <v>3811</v>
      </c>
      <c r="D1435" s="39" t="s">
        <v>3811</v>
      </c>
      <c r="E1435" s="26" t="s">
        <v>5649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3024</v>
      </c>
      <c r="C1436" s="39" t="s">
        <v>3811</v>
      </c>
      <c r="D1436" s="39" t="s">
        <v>3811</v>
      </c>
      <c r="E1436" s="26" t="s">
        <v>5649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1746</v>
      </c>
      <c r="C1437" s="39" t="s">
        <v>3811</v>
      </c>
      <c r="D1437" s="39" t="s">
        <v>3811</v>
      </c>
      <c r="E1437" s="26" t="s">
        <v>5649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3026</v>
      </c>
      <c r="C1438" s="39" t="s">
        <v>3811</v>
      </c>
      <c r="D1438" s="39" t="s">
        <v>3811</v>
      </c>
      <c r="E1438" s="26" t="s">
        <v>5649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3030</v>
      </c>
      <c r="C1439" s="39" t="s">
        <v>3811</v>
      </c>
      <c r="D1439" s="39" t="s">
        <v>3811</v>
      </c>
      <c r="E1439" s="26" t="s">
        <v>5649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5418</v>
      </c>
      <c r="C1440" s="39" t="s">
        <v>3811</v>
      </c>
      <c r="D1440" s="39" t="s">
        <v>3811</v>
      </c>
      <c r="E1440" s="26" t="s">
        <v>5649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1749</v>
      </c>
      <c r="C1441" s="39" t="s">
        <v>3811</v>
      </c>
      <c r="D1441" s="39" t="s">
        <v>3811</v>
      </c>
      <c r="E1441" s="26" t="s">
        <v>5649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3031</v>
      </c>
      <c r="C1442" s="39" t="s">
        <v>3811</v>
      </c>
      <c r="D1442" s="39" t="s">
        <v>3811</v>
      </c>
      <c r="E1442" s="26" t="s">
        <v>5649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3034</v>
      </c>
      <c r="C1443" s="39" t="s">
        <v>3811</v>
      </c>
      <c r="D1443" s="39" t="s">
        <v>3811</v>
      </c>
      <c r="E1443" s="26" t="s">
        <v>5649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3037</v>
      </c>
      <c r="C1444" s="39" t="s">
        <v>3811</v>
      </c>
      <c r="D1444" s="39" t="s">
        <v>3811</v>
      </c>
      <c r="E1444" s="26" t="s">
        <v>5649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3040</v>
      </c>
      <c r="C1445" s="39" t="s">
        <v>3811</v>
      </c>
      <c r="D1445" s="39" t="s">
        <v>3811</v>
      </c>
      <c r="E1445" s="26" t="s">
        <v>3811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3041</v>
      </c>
      <c r="C1446" s="39" t="s">
        <v>3811</v>
      </c>
      <c r="D1446" s="39" t="s">
        <v>3811</v>
      </c>
      <c r="E1446" s="26" t="s">
        <v>5649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1751</v>
      </c>
      <c r="C1447" s="39" t="s">
        <v>3811</v>
      </c>
      <c r="D1447" s="39" t="s">
        <v>3811</v>
      </c>
      <c r="E1447" s="26" t="s">
        <v>5649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1755</v>
      </c>
      <c r="C1448" s="39">
        <v>50</v>
      </c>
      <c r="D1448" s="39" t="s">
        <v>3916</v>
      </c>
      <c r="E1448" s="26" t="s">
        <v>5649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1756</v>
      </c>
      <c r="C1449" s="39" t="s">
        <v>3811</v>
      </c>
      <c r="D1449" s="39" t="s">
        <v>3811</v>
      </c>
      <c r="E1449" s="26" t="s">
        <v>5649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3044</v>
      </c>
      <c r="C1450" s="39" t="s">
        <v>3811</v>
      </c>
      <c r="D1450" s="39" t="s">
        <v>3811</v>
      </c>
      <c r="E1450" s="26" t="s">
        <v>3811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3047</v>
      </c>
      <c r="C1451" s="39" t="s">
        <v>3811</v>
      </c>
      <c r="D1451" s="39" t="s">
        <v>3811</v>
      </c>
      <c r="E1451" s="26" t="s">
        <v>5649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3050</v>
      </c>
      <c r="C1452" s="39" t="s">
        <v>3811</v>
      </c>
      <c r="D1452" s="39" t="s">
        <v>3811</v>
      </c>
      <c r="E1452" s="26" t="s">
        <v>5649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3053</v>
      </c>
      <c r="C1453" s="39" t="s">
        <v>3811</v>
      </c>
      <c r="D1453" s="39" t="s">
        <v>3811</v>
      </c>
      <c r="E1453" s="26" t="s">
        <v>5649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3055</v>
      </c>
      <c r="C1454" s="39" t="s">
        <v>3811</v>
      </c>
      <c r="D1454" s="39" t="s">
        <v>3811</v>
      </c>
      <c r="E1454" s="26" t="s">
        <v>5649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3058</v>
      </c>
      <c r="C1455" s="39" t="s">
        <v>3811</v>
      </c>
      <c r="D1455" s="39" t="s">
        <v>3811</v>
      </c>
      <c r="E1455" s="26" t="s">
        <v>5649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3060</v>
      </c>
      <c r="C1456" s="39" t="s">
        <v>3811</v>
      </c>
      <c r="D1456" s="39" t="s">
        <v>3811</v>
      </c>
      <c r="E1456" s="26" t="s">
        <v>5649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3062</v>
      </c>
      <c r="C1457" s="39">
        <v>200</v>
      </c>
      <c r="D1457" s="39" t="s">
        <v>3916</v>
      </c>
      <c r="E1457" s="26" t="s">
        <v>5649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3065</v>
      </c>
      <c r="C1458" s="39" t="s">
        <v>3811</v>
      </c>
      <c r="D1458" s="39" t="s">
        <v>3811</v>
      </c>
      <c r="E1458" s="26" t="s">
        <v>5649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3067</v>
      </c>
      <c r="C1459" s="39" t="s">
        <v>3811</v>
      </c>
      <c r="D1459" s="39" t="s">
        <v>3811</v>
      </c>
      <c r="E1459" s="26" t="s">
        <v>5649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3070</v>
      </c>
      <c r="C1460" s="39" t="s">
        <v>3811</v>
      </c>
      <c r="D1460" s="39" t="s">
        <v>3811</v>
      </c>
      <c r="E1460" s="26" t="s">
        <v>5649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3072</v>
      </c>
      <c r="C1461" s="39" t="s">
        <v>3811</v>
      </c>
      <c r="D1461" s="39" t="s">
        <v>3811</v>
      </c>
      <c r="E1461" s="26" t="s">
        <v>3811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3073</v>
      </c>
      <c r="C1462" s="39" t="s">
        <v>3811</v>
      </c>
      <c r="D1462" s="39" t="s">
        <v>3811</v>
      </c>
      <c r="E1462" s="26" t="s">
        <v>5649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3076</v>
      </c>
      <c r="C1463" s="39" t="s">
        <v>3811</v>
      </c>
      <c r="D1463" s="39" t="s">
        <v>3811</v>
      </c>
      <c r="E1463" s="26" t="s">
        <v>5649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1758</v>
      </c>
      <c r="C1464" s="39" t="s">
        <v>3811</v>
      </c>
      <c r="D1464" s="39" t="s">
        <v>3811</v>
      </c>
      <c r="E1464" s="26" t="s">
        <v>5649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1761</v>
      </c>
      <c r="C1465" s="39" t="s">
        <v>3811</v>
      </c>
      <c r="D1465" s="39" t="s">
        <v>3811</v>
      </c>
      <c r="E1465" s="26" t="s">
        <v>5649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3078</v>
      </c>
      <c r="C1466" s="39" t="s">
        <v>3811</v>
      </c>
      <c r="D1466" s="39" t="s">
        <v>3811</v>
      </c>
      <c r="E1466" s="26" t="s">
        <v>5649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3080</v>
      </c>
      <c r="C1467" s="39" t="s">
        <v>3811</v>
      </c>
      <c r="D1467" s="39" t="s">
        <v>3811</v>
      </c>
      <c r="E1467" s="26" t="s">
        <v>5649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3083</v>
      </c>
      <c r="C1468" s="39" t="s">
        <v>3811</v>
      </c>
      <c r="D1468" s="39" t="s">
        <v>3811</v>
      </c>
      <c r="E1468" s="26" t="s">
        <v>5649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6408</v>
      </c>
      <c r="C1469" s="39" t="s">
        <v>3811</v>
      </c>
      <c r="D1469" s="39" t="s">
        <v>3811</v>
      </c>
      <c r="E1469" s="26" t="s">
        <v>3811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3085</v>
      </c>
      <c r="C1470" s="39" t="s">
        <v>3811</v>
      </c>
      <c r="D1470" s="39" t="s">
        <v>3811</v>
      </c>
      <c r="E1470" s="26" t="s">
        <v>5649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3088</v>
      </c>
      <c r="C1471" s="39" t="s">
        <v>3811</v>
      </c>
      <c r="D1471" s="39" t="s">
        <v>3811</v>
      </c>
      <c r="E1471" s="26" t="s">
        <v>5649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5624</v>
      </c>
      <c r="C1472" s="39" t="s">
        <v>3811</v>
      </c>
      <c r="D1472" s="39" t="s">
        <v>3811</v>
      </c>
      <c r="E1472" s="26" t="s">
        <v>5649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1763</v>
      </c>
      <c r="C1473" s="39">
        <v>75</v>
      </c>
      <c r="D1473" s="39" t="s">
        <v>3916</v>
      </c>
      <c r="E1473" s="26" t="s">
        <v>5649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1765</v>
      </c>
      <c r="C1474" s="39" t="s">
        <v>3811</v>
      </c>
      <c r="D1474" s="39" t="s">
        <v>3811</v>
      </c>
      <c r="E1474" s="26" t="s">
        <v>5649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1766</v>
      </c>
      <c r="C1475" s="39" t="s">
        <v>3811</v>
      </c>
      <c r="D1475" s="39" t="s">
        <v>3811</v>
      </c>
      <c r="E1475" s="26" t="s">
        <v>5649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1768</v>
      </c>
      <c r="C1476" s="39" t="s">
        <v>3811</v>
      </c>
      <c r="D1476" s="39" t="s">
        <v>3811</v>
      </c>
      <c r="E1476" s="26" t="s">
        <v>5649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3089</v>
      </c>
      <c r="C1477" s="39" t="s">
        <v>3811</v>
      </c>
      <c r="D1477" s="39" t="s">
        <v>3811</v>
      </c>
      <c r="E1477" s="26" t="s">
        <v>5649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3091</v>
      </c>
      <c r="C1478" s="39">
        <v>25</v>
      </c>
      <c r="D1478" s="39" t="s">
        <v>3916</v>
      </c>
      <c r="E1478" s="26" t="s">
        <v>5649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3094</v>
      </c>
      <c r="C1479" s="39" t="s">
        <v>3811</v>
      </c>
      <c r="D1479" s="39" t="s">
        <v>3811</v>
      </c>
      <c r="E1479" s="26" t="s">
        <v>5649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1770</v>
      </c>
      <c r="C1480" s="39" t="s">
        <v>3811</v>
      </c>
      <c r="D1480" s="39" t="s">
        <v>3811</v>
      </c>
      <c r="E1480" s="26" t="s">
        <v>5649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1772</v>
      </c>
      <c r="C1481" s="39" t="s">
        <v>3811</v>
      </c>
      <c r="D1481" s="39" t="s">
        <v>3811</v>
      </c>
      <c r="E1481" s="26" t="s">
        <v>5649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3097</v>
      </c>
      <c r="C1482" s="39" t="s">
        <v>3811</v>
      </c>
      <c r="D1482" s="39" t="s">
        <v>3811</v>
      </c>
      <c r="E1482" s="26" t="s">
        <v>3811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3445</v>
      </c>
      <c r="C1483" s="39" t="s">
        <v>3811</v>
      </c>
      <c r="D1483" s="39" t="s">
        <v>3811</v>
      </c>
      <c r="E1483" s="26" t="s">
        <v>5649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3100</v>
      </c>
      <c r="C1484" s="39" t="s">
        <v>3811</v>
      </c>
      <c r="D1484" s="39" t="s">
        <v>3811</v>
      </c>
      <c r="E1484" s="26" t="s">
        <v>3811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1773</v>
      </c>
      <c r="C1485" s="39" t="s">
        <v>3811</v>
      </c>
      <c r="D1485" s="39" t="s">
        <v>3811</v>
      </c>
      <c r="E1485" s="26" t="s">
        <v>5649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1775</v>
      </c>
      <c r="C1486" s="39" t="s">
        <v>3811</v>
      </c>
      <c r="D1486" s="39" t="s">
        <v>3811</v>
      </c>
      <c r="E1486" s="26" t="s">
        <v>5649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1778</v>
      </c>
      <c r="C1487" s="39" t="s">
        <v>3811</v>
      </c>
      <c r="D1487" s="39" t="s">
        <v>3811</v>
      </c>
      <c r="E1487" s="26" t="s">
        <v>5649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1782</v>
      </c>
      <c r="C1488" s="39" t="s">
        <v>3811</v>
      </c>
      <c r="D1488" s="39" t="s">
        <v>3811</v>
      </c>
      <c r="E1488" s="26" t="s">
        <v>5649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1783</v>
      </c>
      <c r="C1489" s="39" t="s">
        <v>3811</v>
      </c>
      <c r="D1489" s="39" t="s">
        <v>3811</v>
      </c>
      <c r="E1489" s="26" t="s">
        <v>5649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1784</v>
      </c>
      <c r="C1490" s="39" t="s">
        <v>3811</v>
      </c>
      <c r="D1490" s="39" t="s">
        <v>3811</v>
      </c>
      <c r="E1490" s="26" t="s">
        <v>5649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1787</v>
      </c>
      <c r="C1491" s="39" t="s">
        <v>3811</v>
      </c>
      <c r="D1491" s="39" t="s">
        <v>3811</v>
      </c>
      <c r="E1491" s="26" t="s">
        <v>5649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1788</v>
      </c>
      <c r="C1492" s="39" t="s">
        <v>3811</v>
      </c>
      <c r="D1492" s="39" t="s">
        <v>3811</v>
      </c>
      <c r="E1492" s="26" t="s">
        <v>5649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3101</v>
      </c>
      <c r="C1493" s="39" t="s">
        <v>3811</v>
      </c>
      <c r="D1493" s="39" t="s">
        <v>3811</v>
      </c>
      <c r="E1493" s="26" t="s">
        <v>5649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3103</v>
      </c>
      <c r="C1494" s="39" t="s">
        <v>3811</v>
      </c>
      <c r="D1494" s="39" t="s">
        <v>3811</v>
      </c>
      <c r="E1494" s="26" t="s">
        <v>5649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1790</v>
      </c>
      <c r="C1495" s="39" t="s">
        <v>3811</v>
      </c>
      <c r="D1495" s="39" t="s">
        <v>3811</v>
      </c>
      <c r="E1495" s="26" t="s">
        <v>5649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5356</v>
      </c>
      <c r="C1496" s="39" t="s">
        <v>3811</v>
      </c>
      <c r="D1496" s="39" t="s">
        <v>3811</v>
      </c>
      <c r="E1496" s="26" t="s">
        <v>5649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1793</v>
      </c>
      <c r="C1497" s="39">
        <v>25</v>
      </c>
      <c r="D1497" s="39" t="s">
        <v>3916</v>
      </c>
      <c r="E1497" s="26" t="s">
        <v>5649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1795</v>
      </c>
      <c r="C1498" s="39" t="s">
        <v>3811</v>
      </c>
      <c r="D1498" s="39" t="s">
        <v>3811</v>
      </c>
      <c r="E1498" s="26" t="s">
        <v>5649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1796</v>
      </c>
      <c r="C1499" s="39" t="s">
        <v>3811</v>
      </c>
      <c r="D1499" s="39" t="s">
        <v>3811</v>
      </c>
      <c r="E1499" s="26" t="s">
        <v>5649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1799</v>
      </c>
      <c r="C1500" s="39" t="s">
        <v>3811</v>
      </c>
      <c r="D1500" s="39" t="s">
        <v>3811</v>
      </c>
      <c r="E1500" s="26" t="s">
        <v>5649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1801</v>
      </c>
      <c r="C1501" s="39" t="s">
        <v>3811</v>
      </c>
      <c r="D1501" s="39" t="s">
        <v>3811</v>
      </c>
      <c r="E1501" s="26" t="s">
        <v>5649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1803</v>
      </c>
      <c r="C1502" s="39">
        <v>25</v>
      </c>
      <c r="D1502" s="39" t="s">
        <v>3916</v>
      </c>
      <c r="E1502" s="26" t="s">
        <v>5649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1805</v>
      </c>
      <c r="C1503" s="39" t="s">
        <v>3811</v>
      </c>
      <c r="D1503" s="39" t="s">
        <v>3811</v>
      </c>
      <c r="E1503" s="26" t="s">
        <v>5649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3446</v>
      </c>
      <c r="C1504" s="39" t="s">
        <v>3811</v>
      </c>
      <c r="D1504" s="39" t="s">
        <v>3811</v>
      </c>
      <c r="E1504" s="26" t="s">
        <v>5649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1806</v>
      </c>
      <c r="C1505" s="39" t="s">
        <v>3811</v>
      </c>
      <c r="D1505" s="39" t="s">
        <v>3811</v>
      </c>
      <c r="E1505" s="26" t="s">
        <v>5649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1808</v>
      </c>
      <c r="C1506" s="39" t="s">
        <v>3811</v>
      </c>
      <c r="D1506" s="39" t="s">
        <v>3811</v>
      </c>
      <c r="E1506" s="26" t="s">
        <v>5650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1811</v>
      </c>
      <c r="C1507" s="39" t="s">
        <v>3811</v>
      </c>
      <c r="D1507" s="39" t="s">
        <v>3811</v>
      </c>
      <c r="E1507" s="26" t="s">
        <v>5650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1812</v>
      </c>
      <c r="C1508" s="39" t="s">
        <v>3811</v>
      </c>
      <c r="D1508" s="39" t="s">
        <v>3811</v>
      </c>
      <c r="E1508" s="26" t="s">
        <v>5650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1814</v>
      </c>
      <c r="C1509" s="39" t="s">
        <v>3811</v>
      </c>
      <c r="D1509" s="39" t="s">
        <v>3811</v>
      </c>
      <c r="E1509" s="26" t="s">
        <v>5650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1815</v>
      </c>
      <c r="C1510" s="39" t="s">
        <v>3811</v>
      </c>
      <c r="D1510" s="39" t="s">
        <v>3811</v>
      </c>
      <c r="E1510" s="26" t="s">
        <v>5650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1817</v>
      </c>
      <c r="C1511" s="39" t="s">
        <v>3811</v>
      </c>
      <c r="D1511" s="39" t="s">
        <v>3811</v>
      </c>
      <c r="E1511" s="26" t="s">
        <v>5650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1818</v>
      </c>
      <c r="C1512" s="39" t="s">
        <v>3811</v>
      </c>
      <c r="D1512" s="39" t="s">
        <v>3811</v>
      </c>
      <c r="E1512" s="26" t="s">
        <v>5650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1820</v>
      </c>
      <c r="C1513" s="39" t="s">
        <v>3811</v>
      </c>
      <c r="D1513" s="39" t="s">
        <v>3811</v>
      </c>
      <c r="E1513" s="26" t="s">
        <v>5650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6017</v>
      </c>
      <c r="C1514" s="39" t="s">
        <v>3811</v>
      </c>
      <c r="D1514" s="39" t="s">
        <v>3811</v>
      </c>
      <c r="E1514" s="26" t="s">
        <v>3811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1823</v>
      </c>
      <c r="C1515" s="39" t="s">
        <v>3811</v>
      </c>
      <c r="D1515" s="39" t="s">
        <v>3811</v>
      </c>
      <c r="E1515" s="26" t="s">
        <v>3811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1824</v>
      </c>
      <c r="C1516" s="39" t="s">
        <v>3811</v>
      </c>
      <c r="D1516" s="39" t="s">
        <v>3811</v>
      </c>
      <c r="E1516" s="26" t="s">
        <v>5649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1826</v>
      </c>
      <c r="C1517" s="39" t="s">
        <v>3811</v>
      </c>
      <c r="D1517" s="39" t="s">
        <v>3811</v>
      </c>
      <c r="E1517" s="26" t="s">
        <v>5649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3104</v>
      </c>
      <c r="C1518" s="39" t="s">
        <v>3811</v>
      </c>
      <c r="D1518" s="39" t="s">
        <v>3811</v>
      </c>
      <c r="E1518" s="26" t="s">
        <v>5649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3106</v>
      </c>
      <c r="C1519" s="39" t="s">
        <v>3811</v>
      </c>
      <c r="D1519" s="39" t="s">
        <v>3811</v>
      </c>
      <c r="E1519" s="26" t="s">
        <v>5649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1827</v>
      </c>
      <c r="C1520" s="39" t="s">
        <v>3811</v>
      </c>
      <c r="D1520" s="39" t="s">
        <v>3811</v>
      </c>
      <c r="E1520" s="26" t="s">
        <v>5649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1829</v>
      </c>
      <c r="C1521" s="39" t="s">
        <v>3811</v>
      </c>
      <c r="D1521" s="39" t="s">
        <v>3811</v>
      </c>
      <c r="E1521" s="26" t="s">
        <v>5649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3448</v>
      </c>
      <c r="C1522" s="39" t="s">
        <v>3811</v>
      </c>
      <c r="D1522" s="39" t="s">
        <v>3811</v>
      </c>
      <c r="E1522" s="26" t="s">
        <v>5649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3107</v>
      </c>
      <c r="C1523" s="39" t="s">
        <v>3811</v>
      </c>
      <c r="D1523" s="39" t="s">
        <v>3811</v>
      </c>
      <c r="E1523" s="26" t="s">
        <v>5649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3110</v>
      </c>
      <c r="C1524" s="39" t="s">
        <v>3811</v>
      </c>
      <c r="D1524" s="39" t="s">
        <v>3811</v>
      </c>
      <c r="E1524" s="26" t="s">
        <v>5649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3113</v>
      </c>
      <c r="C1525" s="39" t="s">
        <v>3811</v>
      </c>
      <c r="D1525" s="39" t="s">
        <v>3811</v>
      </c>
      <c r="E1525" s="26" t="s">
        <v>5649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3450</v>
      </c>
      <c r="C1526" s="39" t="s">
        <v>3811</v>
      </c>
      <c r="D1526" s="39" t="s">
        <v>3811</v>
      </c>
      <c r="E1526" s="26" t="s">
        <v>5649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5420</v>
      </c>
      <c r="C1527" s="39" t="s">
        <v>3811</v>
      </c>
      <c r="D1527" s="39" t="s">
        <v>3811</v>
      </c>
      <c r="E1527" s="26" t="s">
        <v>5649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3116</v>
      </c>
      <c r="C1528" s="39">
        <v>25</v>
      </c>
      <c r="D1528" s="39" t="s">
        <v>3916</v>
      </c>
      <c r="E1528" s="26" t="s">
        <v>5649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3119</v>
      </c>
      <c r="C1529" s="39" t="s">
        <v>3811</v>
      </c>
      <c r="D1529" s="39" t="s">
        <v>3811</v>
      </c>
      <c r="E1529" s="26" t="s">
        <v>5649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3122</v>
      </c>
      <c r="C1530" s="39" t="s">
        <v>3811</v>
      </c>
      <c r="D1530" s="39" t="s">
        <v>3811</v>
      </c>
      <c r="E1530" s="26" t="s">
        <v>5649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3125</v>
      </c>
      <c r="C1531" s="39" t="s">
        <v>3811</v>
      </c>
      <c r="D1531" s="39" t="s">
        <v>3811</v>
      </c>
      <c r="E1531" s="26" t="s">
        <v>5649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3128</v>
      </c>
      <c r="C1532" s="39" t="s">
        <v>3811</v>
      </c>
      <c r="D1532" s="39" t="s">
        <v>3811</v>
      </c>
      <c r="E1532" s="26" t="s">
        <v>5649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3129</v>
      </c>
      <c r="C1533" s="39" t="s">
        <v>3811</v>
      </c>
      <c r="D1533" s="39" t="s">
        <v>3811</v>
      </c>
      <c r="E1533" s="26" t="s">
        <v>5649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3130</v>
      </c>
      <c r="C1534" s="39" t="s">
        <v>3811</v>
      </c>
      <c r="D1534" s="39" t="s">
        <v>3811</v>
      </c>
      <c r="E1534" s="26" t="s">
        <v>5649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3132</v>
      </c>
      <c r="C1535" s="39" t="s">
        <v>3811</v>
      </c>
      <c r="D1535" s="39" t="s">
        <v>3811</v>
      </c>
      <c r="E1535" s="26" t="s">
        <v>5649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1832</v>
      </c>
      <c r="C1536" s="39">
        <v>25</v>
      </c>
      <c r="D1536" s="39" t="s">
        <v>3916</v>
      </c>
      <c r="E1536" s="26" t="s">
        <v>5649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1833</v>
      </c>
      <c r="C1537" s="39" t="s">
        <v>3811</v>
      </c>
      <c r="D1537" s="39" t="s">
        <v>3811</v>
      </c>
      <c r="E1537" s="26" t="s">
        <v>5649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3133</v>
      </c>
      <c r="C1538" s="39" t="s">
        <v>3811</v>
      </c>
      <c r="D1538" s="39" t="s">
        <v>3811</v>
      </c>
      <c r="E1538" s="26" t="s">
        <v>5650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1834</v>
      </c>
      <c r="C1539" s="39" t="s">
        <v>3811</v>
      </c>
      <c r="D1539" s="39" t="s">
        <v>3811</v>
      </c>
      <c r="E1539" s="26" t="s">
        <v>5649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1836</v>
      </c>
      <c r="C1540" s="39" t="s">
        <v>3811</v>
      </c>
      <c r="D1540" s="39" t="s">
        <v>3811</v>
      </c>
      <c r="E1540" s="26" t="s">
        <v>5649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1837</v>
      </c>
      <c r="C1541" s="39" t="s">
        <v>3811</v>
      </c>
      <c r="D1541" s="39" t="s">
        <v>3811</v>
      </c>
      <c r="E1541" s="26" t="s">
        <v>5649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1840</v>
      </c>
      <c r="C1542" s="39" t="s">
        <v>3811</v>
      </c>
      <c r="D1542" s="39" t="s">
        <v>3811</v>
      </c>
      <c r="E1542" s="26" t="s">
        <v>5649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1842</v>
      </c>
      <c r="C1543" s="39" t="s">
        <v>3811</v>
      </c>
      <c r="D1543" s="39" t="s">
        <v>3811</v>
      </c>
      <c r="E1543" s="26" t="s">
        <v>5649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1843</v>
      </c>
      <c r="C1544" s="39" t="s">
        <v>3811</v>
      </c>
      <c r="D1544" s="39" t="s">
        <v>3811</v>
      </c>
      <c r="E1544" s="26" t="s">
        <v>5649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1845</v>
      </c>
      <c r="C1545" s="39" t="s">
        <v>3811</v>
      </c>
      <c r="D1545" s="39" t="s">
        <v>3811</v>
      </c>
      <c r="E1545" s="26" t="s">
        <v>5649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1846</v>
      </c>
      <c r="C1546" s="39" t="s">
        <v>3811</v>
      </c>
      <c r="D1546" s="39" t="s">
        <v>3811</v>
      </c>
      <c r="E1546" s="26" t="s">
        <v>5649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1848</v>
      </c>
      <c r="C1547" s="39" t="s">
        <v>3811</v>
      </c>
      <c r="D1547" s="39" t="s">
        <v>3811</v>
      </c>
      <c r="E1547" s="26" t="s">
        <v>5649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1849</v>
      </c>
      <c r="C1548" s="39" t="s">
        <v>3811</v>
      </c>
      <c r="D1548" s="39" t="s">
        <v>3811</v>
      </c>
      <c r="E1548" s="26" t="s">
        <v>5649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1851</v>
      </c>
      <c r="C1549" s="39" t="s">
        <v>3811</v>
      </c>
      <c r="D1549" s="39" t="s">
        <v>3811</v>
      </c>
      <c r="E1549" s="26" t="s">
        <v>5649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1852</v>
      </c>
      <c r="C1550" s="39" t="s">
        <v>3811</v>
      </c>
      <c r="D1550" s="39" t="s">
        <v>3811</v>
      </c>
      <c r="E1550" s="26" t="s">
        <v>5650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3136</v>
      </c>
      <c r="C1551" s="39" t="s">
        <v>3811</v>
      </c>
      <c r="D1551" s="39" t="s">
        <v>3811</v>
      </c>
      <c r="E1551" s="26" t="s">
        <v>5649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3138</v>
      </c>
      <c r="C1552" s="39" t="s">
        <v>3811</v>
      </c>
      <c r="D1552" s="39" t="s">
        <v>3811</v>
      </c>
      <c r="E1552" s="26" t="s">
        <v>5649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3139</v>
      </c>
      <c r="C1553" s="39" t="s">
        <v>3811</v>
      </c>
      <c r="D1553" s="39" t="s">
        <v>3811</v>
      </c>
      <c r="E1553" s="26" t="s">
        <v>5649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3141</v>
      </c>
      <c r="C1554" s="39" t="s">
        <v>3811</v>
      </c>
      <c r="D1554" s="39" t="s">
        <v>3811</v>
      </c>
      <c r="E1554" s="26" t="s">
        <v>5649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3142</v>
      </c>
      <c r="C1555" s="39" t="s">
        <v>3811</v>
      </c>
      <c r="D1555" s="39" t="s">
        <v>3811</v>
      </c>
      <c r="E1555" s="26" t="s">
        <v>5649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3144</v>
      </c>
      <c r="C1556" s="39" t="s">
        <v>3811</v>
      </c>
      <c r="D1556" s="39" t="s">
        <v>3811</v>
      </c>
      <c r="E1556" s="26" t="s">
        <v>5649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1855</v>
      </c>
      <c r="C1557" s="39" t="s">
        <v>3811</v>
      </c>
      <c r="D1557" s="39" t="s">
        <v>3811</v>
      </c>
      <c r="E1557" s="26" t="s">
        <v>5649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1857</v>
      </c>
      <c r="C1558" s="39" t="s">
        <v>3811</v>
      </c>
      <c r="D1558" s="39" t="s">
        <v>3811</v>
      </c>
      <c r="E1558" s="26" t="s">
        <v>5649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3145</v>
      </c>
      <c r="C1559" s="39" t="s">
        <v>3811</v>
      </c>
      <c r="D1559" s="39" t="s">
        <v>3811</v>
      </c>
      <c r="E1559" s="26" t="s">
        <v>5649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3147</v>
      </c>
      <c r="C1560" s="39" t="s">
        <v>3811</v>
      </c>
      <c r="D1560" s="39" t="s">
        <v>3811</v>
      </c>
      <c r="E1560" s="26" t="s">
        <v>5649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1858</v>
      </c>
      <c r="C1561" s="39" t="s">
        <v>3811</v>
      </c>
      <c r="D1561" s="39" t="s">
        <v>3811</v>
      </c>
      <c r="E1561" s="26" t="s">
        <v>3811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1860</v>
      </c>
      <c r="C1562" s="39" t="s">
        <v>3811</v>
      </c>
      <c r="D1562" s="39" t="s">
        <v>3811</v>
      </c>
      <c r="E1562" s="26" t="s">
        <v>3811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1861</v>
      </c>
      <c r="C1563" s="39" t="s">
        <v>3811</v>
      </c>
      <c r="D1563" s="39" t="s">
        <v>3811</v>
      </c>
      <c r="E1563" s="26" t="s">
        <v>5649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1863</v>
      </c>
      <c r="C1564" s="39" t="s">
        <v>3811</v>
      </c>
      <c r="D1564" s="39" t="s">
        <v>3811</v>
      </c>
      <c r="E1564" s="26" t="s">
        <v>5649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3455</v>
      </c>
      <c r="C1565" s="39" t="s">
        <v>3811</v>
      </c>
      <c r="D1565" s="39" t="s">
        <v>3811</v>
      </c>
      <c r="E1565" s="26" t="s">
        <v>5649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1864</v>
      </c>
      <c r="C1566" s="39" t="s">
        <v>3811</v>
      </c>
      <c r="D1566" s="39" t="s">
        <v>3811</v>
      </c>
      <c r="E1566" s="26" t="s">
        <v>5649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1866</v>
      </c>
      <c r="C1567" s="39" t="s">
        <v>3811</v>
      </c>
      <c r="D1567" s="39" t="s">
        <v>3811</v>
      </c>
      <c r="E1567" s="26" t="s">
        <v>5649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1868</v>
      </c>
      <c r="C1568" s="39" t="s">
        <v>3811</v>
      </c>
      <c r="D1568" s="39" t="s">
        <v>3811</v>
      </c>
      <c r="E1568" s="26" t="s">
        <v>5649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3457</v>
      </c>
      <c r="C1569" s="39" t="s">
        <v>3811</v>
      </c>
      <c r="D1569" s="39" t="s">
        <v>3811</v>
      </c>
      <c r="E1569" s="26" t="s">
        <v>5649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3148</v>
      </c>
      <c r="C1570" s="39" t="s">
        <v>3811</v>
      </c>
      <c r="D1570" s="39" t="s">
        <v>3811</v>
      </c>
      <c r="E1570" s="26" t="s">
        <v>5649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3150</v>
      </c>
      <c r="C1571" s="39" t="s">
        <v>3811</v>
      </c>
      <c r="D1571" s="39" t="s">
        <v>3811</v>
      </c>
      <c r="E1571" s="26" t="s">
        <v>5649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1869</v>
      </c>
      <c r="C1572" s="39" t="s">
        <v>3811</v>
      </c>
      <c r="D1572" s="39" t="s">
        <v>3811</v>
      </c>
      <c r="E1572" s="26" t="s">
        <v>5649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1872</v>
      </c>
      <c r="C1573" s="39" t="s">
        <v>3811</v>
      </c>
      <c r="D1573" s="39" t="s">
        <v>3811</v>
      </c>
      <c r="E1573" s="26" t="s">
        <v>5649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1873</v>
      </c>
      <c r="C1574" s="39" t="s">
        <v>3811</v>
      </c>
      <c r="D1574" s="39" t="s">
        <v>3811</v>
      </c>
      <c r="E1574" s="26" t="s">
        <v>5649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1875</v>
      </c>
      <c r="C1575" s="39" t="s">
        <v>3811</v>
      </c>
      <c r="D1575" s="39" t="s">
        <v>3811</v>
      </c>
      <c r="E1575" s="26" t="s">
        <v>5649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1876</v>
      </c>
      <c r="C1576" s="39" t="s">
        <v>3811</v>
      </c>
      <c r="D1576" s="39" t="s">
        <v>3811</v>
      </c>
      <c r="E1576" s="26" t="s">
        <v>5649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1878</v>
      </c>
      <c r="C1577" s="39" t="s">
        <v>3811</v>
      </c>
      <c r="D1577" s="39" t="s">
        <v>3811</v>
      </c>
      <c r="E1577" s="26" t="s">
        <v>5649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1879</v>
      </c>
      <c r="C1578" s="39" t="s">
        <v>3811</v>
      </c>
      <c r="D1578" s="39" t="s">
        <v>3811</v>
      </c>
      <c r="E1578" s="26" t="s">
        <v>5649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1882</v>
      </c>
      <c r="C1579" s="39" t="s">
        <v>3811</v>
      </c>
      <c r="D1579" s="39" t="s">
        <v>3811</v>
      </c>
      <c r="E1579" s="26" t="s">
        <v>5649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1883</v>
      </c>
      <c r="C1580" s="39" t="s">
        <v>3811</v>
      </c>
      <c r="D1580" s="39" t="s">
        <v>3811</v>
      </c>
      <c r="E1580" s="26" t="s">
        <v>5649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1885</v>
      </c>
      <c r="C1581" s="39" t="s">
        <v>3811</v>
      </c>
      <c r="D1581" s="39" t="s">
        <v>3811</v>
      </c>
      <c r="E1581" s="26" t="s">
        <v>5649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1887</v>
      </c>
      <c r="C1582" s="39" t="s">
        <v>3811</v>
      </c>
      <c r="D1582" s="39" t="s">
        <v>3811</v>
      </c>
      <c r="E1582" s="26" t="s">
        <v>5649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1889</v>
      </c>
      <c r="C1583" s="39" t="s">
        <v>3811</v>
      </c>
      <c r="D1583" s="39" t="s">
        <v>3811</v>
      </c>
      <c r="E1583" s="26" t="s">
        <v>5649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3151</v>
      </c>
      <c r="C1584" s="39" t="s">
        <v>3811</v>
      </c>
      <c r="D1584" s="39" t="s">
        <v>3811</v>
      </c>
      <c r="E1584" s="26" t="s">
        <v>5649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3153</v>
      </c>
      <c r="C1585" s="39" t="s">
        <v>3811</v>
      </c>
      <c r="D1585" s="39" t="s">
        <v>3811</v>
      </c>
      <c r="E1585" s="26" t="s">
        <v>5649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1891</v>
      </c>
      <c r="C1586" s="39" t="s">
        <v>3811</v>
      </c>
      <c r="D1586" s="39" t="s">
        <v>3811</v>
      </c>
      <c r="E1586" s="26" t="s">
        <v>5649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3154</v>
      </c>
      <c r="C1587" s="39" t="s">
        <v>3811</v>
      </c>
      <c r="D1587" s="39" t="s">
        <v>3811</v>
      </c>
      <c r="E1587" s="26" t="s">
        <v>3811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3157</v>
      </c>
      <c r="C1588" s="39" t="s">
        <v>3811</v>
      </c>
      <c r="D1588" s="39" t="s">
        <v>3811</v>
      </c>
      <c r="E1588" s="26" t="s">
        <v>5649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3159</v>
      </c>
      <c r="C1589" s="39" t="s">
        <v>3811</v>
      </c>
      <c r="D1589" s="39" t="s">
        <v>3811</v>
      </c>
      <c r="E1589" s="26" t="s">
        <v>5649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1893</v>
      </c>
      <c r="C1590" s="39" t="s">
        <v>3811</v>
      </c>
      <c r="D1590" s="39" t="s">
        <v>3811</v>
      </c>
      <c r="E1590" s="26" t="s">
        <v>5649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1895</v>
      </c>
      <c r="C1591" s="39" t="s">
        <v>3811</v>
      </c>
      <c r="D1591" s="39" t="s">
        <v>3811</v>
      </c>
      <c r="E1591" s="26" t="s">
        <v>5649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1897</v>
      </c>
      <c r="C1592" s="39" t="s">
        <v>3811</v>
      </c>
      <c r="D1592" s="39" t="s">
        <v>3811</v>
      </c>
      <c r="E1592" s="26" t="s">
        <v>5649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1898</v>
      </c>
      <c r="C1593" s="39" t="s">
        <v>3811</v>
      </c>
      <c r="D1593" s="39" t="s">
        <v>3811</v>
      </c>
      <c r="E1593" s="26" t="s">
        <v>5649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1900</v>
      </c>
      <c r="C1594" s="39" t="s">
        <v>3811</v>
      </c>
      <c r="D1594" s="39" t="s">
        <v>3811</v>
      </c>
      <c r="E1594" s="26" t="s">
        <v>5649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1901</v>
      </c>
      <c r="C1595" s="39" t="s">
        <v>3811</v>
      </c>
      <c r="D1595" s="39" t="s">
        <v>3811</v>
      </c>
      <c r="E1595" s="26" t="s">
        <v>5649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1905</v>
      </c>
      <c r="C1596" s="39" t="s">
        <v>3811</v>
      </c>
      <c r="D1596" s="39" t="s">
        <v>3811</v>
      </c>
      <c r="E1596" s="26" t="s">
        <v>5649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3160</v>
      </c>
      <c r="C1597" s="39" t="s">
        <v>3811</v>
      </c>
      <c r="D1597" s="39" t="s">
        <v>3811</v>
      </c>
      <c r="E1597" s="26" t="s">
        <v>5649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3162</v>
      </c>
      <c r="C1598" s="39" t="s">
        <v>3811</v>
      </c>
      <c r="D1598" s="39" t="s">
        <v>3811</v>
      </c>
      <c r="E1598" s="26" t="s">
        <v>5649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3163</v>
      </c>
      <c r="C1599" s="39" t="s">
        <v>3811</v>
      </c>
      <c r="D1599" s="39" t="s">
        <v>3811</v>
      </c>
      <c r="E1599" s="26" t="s">
        <v>5649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3165</v>
      </c>
      <c r="C1600" s="39" t="s">
        <v>3811</v>
      </c>
      <c r="D1600" s="39" t="s">
        <v>3811</v>
      </c>
      <c r="E1600" s="26" t="s">
        <v>5649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3166</v>
      </c>
      <c r="C1601" s="39" t="s">
        <v>3811</v>
      </c>
      <c r="D1601" s="39" t="s">
        <v>3811</v>
      </c>
      <c r="E1601" s="26" t="s">
        <v>5649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3168</v>
      </c>
      <c r="C1602" s="39" t="s">
        <v>3811</v>
      </c>
      <c r="D1602" s="39" t="s">
        <v>3811</v>
      </c>
      <c r="E1602" s="26" t="s">
        <v>5649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1907</v>
      </c>
      <c r="C1603" s="39" t="s">
        <v>3811</v>
      </c>
      <c r="D1603" s="39" t="s">
        <v>3811</v>
      </c>
      <c r="E1603" s="26" t="s">
        <v>5649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1909</v>
      </c>
      <c r="C1604" s="39">
        <v>50</v>
      </c>
      <c r="D1604" s="39" t="s">
        <v>3916</v>
      </c>
      <c r="E1604" s="26" t="s">
        <v>5649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1911</v>
      </c>
      <c r="C1605" s="39" t="s">
        <v>3811</v>
      </c>
      <c r="D1605" s="39" t="s">
        <v>3811</v>
      </c>
      <c r="E1605" s="26" t="s">
        <v>5649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6399</v>
      </c>
      <c r="C1606" s="39" t="s">
        <v>3811</v>
      </c>
      <c r="D1606" s="39" t="s">
        <v>3811</v>
      </c>
      <c r="E1606" s="26" t="s">
        <v>3811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1913</v>
      </c>
      <c r="C1607" s="39" t="s">
        <v>3811</v>
      </c>
      <c r="D1607" s="39" t="s">
        <v>3811</v>
      </c>
      <c r="E1607" s="26" t="s">
        <v>5649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1916</v>
      </c>
      <c r="C1608" s="39" t="s">
        <v>3811</v>
      </c>
      <c r="D1608" s="39" t="s">
        <v>3811</v>
      </c>
      <c r="E1608" s="26" t="s">
        <v>5649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6270</v>
      </c>
      <c r="C1609" s="39" t="s">
        <v>3811</v>
      </c>
      <c r="D1609" s="39" t="s">
        <v>3811</v>
      </c>
      <c r="E1609" s="26" t="s">
        <v>3811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1917</v>
      </c>
      <c r="C1610" s="39" t="s">
        <v>3811</v>
      </c>
      <c r="D1610" s="39" t="s">
        <v>3811</v>
      </c>
      <c r="E1610" s="26" t="s">
        <v>5649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1919</v>
      </c>
      <c r="C1611" s="39" t="s">
        <v>3811</v>
      </c>
      <c r="D1611" s="39" t="s">
        <v>3811</v>
      </c>
      <c r="E1611" s="26" t="s">
        <v>5649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3169</v>
      </c>
      <c r="C1612" s="39" t="s">
        <v>3811</v>
      </c>
      <c r="D1612" s="39" t="s">
        <v>3811</v>
      </c>
      <c r="E1612" s="26" t="s">
        <v>5649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3171</v>
      </c>
      <c r="C1613" s="39" t="s">
        <v>3811</v>
      </c>
      <c r="D1613" s="39" t="s">
        <v>3811</v>
      </c>
      <c r="E1613" s="26" t="s">
        <v>5649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1920</v>
      </c>
      <c r="C1614" s="39" t="s">
        <v>3811</v>
      </c>
      <c r="D1614" s="39" t="s">
        <v>3811</v>
      </c>
      <c r="E1614" s="26" t="s">
        <v>3811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1923</v>
      </c>
      <c r="C1615" s="39" t="s">
        <v>3811</v>
      </c>
      <c r="D1615" s="39" t="s">
        <v>3811</v>
      </c>
      <c r="E1615" s="26" t="s">
        <v>5650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1924</v>
      </c>
      <c r="C1616" s="39" t="s">
        <v>3811</v>
      </c>
      <c r="D1616" s="39" t="s">
        <v>3811</v>
      </c>
      <c r="E1616" s="26" t="s">
        <v>5649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1926</v>
      </c>
      <c r="C1617" s="39" t="s">
        <v>3811</v>
      </c>
      <c r="D1617" s="39" t="s">
        <v>3811</v>
      </c>
      <c r="E1617" s="26" t="s">
        <v>5649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3172</v>
      </c>
      <c r="C1618" s="39" t="s">
        <v>3811</v>
      </c>
      <c r="D1618" s="39" t="s">
        <v>3811</v>
      </c>
      <c r="E1618" s="26" t="s">
        <v>5649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3174</v>
      </c>
      <c r="C1619" s="39" t="s">
        <v>3811</v>
      </c>
      <c r="D1619" s="39" t="s">
        <v>3811</v>
      </c>
      <c r="E1619" s="26" t="s">
        <v>5649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1927</v>
      </c>
      <c r="C1620" s="39" t="s">
        <v>3811</v>
      </c>
      <c r="D1620" s="39" t="s">
        <v>3811</v>
      </c>
      <c r="E1620" s="26" t="s">
        <v>5650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1929</v>
      </c>
      <c r="C1621" s="39" t="s">
        <v>3811</v>
      </c>
      <c r="D1621" s="39" t="s">
        <v>3811</v>
      </c>
      <c r="E1621" s="26" t="s">
        <v>5649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1931</v>
      </c>
      <c r="C1622" s="39" t="s">
        <v>3811</v>
      </c>
      <c r="D1622" s="39" t="s">
        <v>3811</v>
      </c>
      <c r="E1622" s="26" t="s">
        <v>5649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1933</v>
      </c>
      <c r="C1623" s="39" t="s">
        <v>3811</v>
      </c>
      <c r="D1623" s="39" t="s">
        <v>3811</v>
      </c>
      <c r="E1623" s="26" t="s">
        <v>5649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1935</v>
      </c>
      <c r="C1624" s="39" t="s">
        <v>3811</v>
      </c>
      <c r="D1624" s="39" t="s">
        <v>3811</v>
      </c>
      <c r="E1624" s="26" t="s">
        <v>5649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1936</v>
      </c>
      <c r="C1625" s="39" t="s">
        <v>3811</v>
      </c>
      <c r="D1625" s="39" t="s">
        <v>3811</v>
      </c>
      <c r="E1625" s="26" t="s">
        <v>5649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1938</v>
      </c>
      <c r="C1626" s="39" t="s">
        <v>3811</v>
      </c>
      <c r="D1626" s="39" t="s">
        <v>3811</v>
      </c>
      <c r="E1626" s="26" t="s">
        <v>5649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1940</v>
      </c>
      <c r="C1627" s="39" t="s">
        <v>3811</v>
      </c>
      <c r="D1627" s="39" t="s">
        <v>3811</v>
      </c>
      <c r="E1627" s="26" t="s">
        <v>5649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1943</v>
      </c>
      <c r="C1628" s="39" t="s">
        <v>3811</v>
      </c>
      <c r="D1628" s="39" t="s">
        <v>3811</v>
      </c>
      <c r="E1628" s="26" t="s">
        <v>5649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1944</v>
      </c>
      <c r="C1629" s="39" t="s">
        <v>3811</v>
      </c>
      <c r="D1629" s="39" t="s">
        <v>3811</v>
      </c>
      <c r="E1629" s="26" t="s">
        <v>5650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1946</v>
      </c>
      <c r="C1630" s="39" t="s">
        <v>3811</v>
      </c>
      <c r="D1630" s="39" t="s">
        <v>3811</v>
      </c>
      <c r="E1630" s="26" t="s">
        <v>5650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1947</v>
      </c>
      <c r="C1631" s="39" t="s">
        <v>3811</v>
      </c>
      <c r="D1631" s="39" t="s">
        <v>3811</v>
      </c>
      <c r="E1631" s="26" t="s">
        <v>5650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1949</v>
      </c>
      <c r="C1632" s="39" t="s">
        <v>3811</v>
      </c>
      <c r="D1632" s="39" t="s">
        <v>3811</v>
      </c>
      <c r="E1632" s="26" t="s">
        <v>5650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1950</v>
      </c>
      <c r="C1633" s="39" t="s">
        <v>3811</v>
      </c>
      <c r="D1633" s="39" t="s">
        <v>3811</v>
      </c>
      <c r="E1633" s="26" t="s">
        <v>5649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1952</v>
      </c>
      <c r="C1634" s="39" t="s">
        <v>3811</v>
      </c>
      <c r="D1634" s="39" t="s">
        <v>3811</v>
      </c>
      <c r="E1634" s="26" t="s">
        <v>5649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1954</v>
      </c>
      <c r="C1635" s="39" t="s">
        <v>3811</v>
      </c>
      <c r="D1635" s="39" t="s">
        <v>3811</v>
      </c>
      <c r="E1635" s="26" t="s">
        <v>5649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1956</v>
      </c>
      <c r="C1636" s="39" t="s">
        <v>3811</v>
      </c>
      <c r="D1636" s="39" t="s">
        <v>3811</v>
      </c>
      <c r="E1636" s="26" t="s">
        <v>5649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1958</v>
      </c>
      <c r="C1637" s="39" t="s">
        <v>3811</v>
      </c>
      <c r="D1637" s="39" t="s">
        <v>3811</v>
      </c>
      <c r="E1637" s="26" t="s">
        <v>5650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1961</v>
      </c>
      <c r="C1638" s="39" t="s">
        <v>3811</v>
      </c>
      <c r="D1638" s="39" t="s">
        <v>3811</v>
      </c>
      <c r="E1638" s="26" t="s">
        <v>5649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1963</v>
      </c>
      <c r="C1639" s="39" t="s">
        <v>3811</v>
      </c>
      <c r="D1639" s="39" t="s">
        <v>3811</v>
      </c>
      <c r="E1639" s="26" t="s">
        <v>5649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5367</v>
      </c>
      <c r="C1640" s="39" t="s">
        <v>3811</v>
      </c>
      <c r="D1640" s="39" t="s">
        <v>3811</v>
      </c>
      <c r="E1640" s="26" t="s">
        <v>3811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1966</v>
      </c>
      <c r="C1641" s="39" t="s">
        <v>3811</v>
      </c>
      <c r="D1641" s="39" t="s">
        <v>3811</v>
      </c>
      <c r="E1641" s="26" t="s">
        <v>5649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1968</v>
      </c>
      <c r="C1642" s="39" t="s">
        <v>3811</v>
      </c>
      <c r="D1642" s="39" t="s">
        <v>3811</v>
      </c>
      <c r="E1642" s="26" t="s">
        <v>5649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1970</v>
      </c>
      <c r="C1643" s="39" t="s">
        <v>3811</v>
      </c>
      <c r="D1643" s="39" t="s">
        <v>3811</v>
      </c>
      <c r="E1643" s="26" t="s">
        <v>5649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1972</v>
      </c>
      <c r="C1644" s="39" t="s">
        <v>3811</v>
      </c>
      <c r="D1644" s="39" t="s">
        <v>3811</v>
      </c>
      <c r="E1644" s="26" t="s">
        <v>5649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1975</v>
      </c>
      <c r="C1645" s="39" t="s">
        <v>3811</v>
      </c>
      <c r="D1645" s="39" t="s">
        <v>3811</v>
      </c>
      <c r="E1645" s="26" t="s">
        <v>5649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1976</v>
      </c>
      <c r="C1646" s="39" t="s">
        <v>3811</v>
      </c>
      <c r="D1646" s="39" t="s">
        <v>3811</v>
      </c>
      <c r="E1646" s="26" t="s">
        <v>5649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1978</v>
      </c>
      <c r="C1647" s="39" t="s">
        <v>3811</v>
      </c>
      <c r="D1647" s="39" t="s">
        <v>3811</v>
      </c>
      <c r="E1647" s="26" t="s">
        <v>5649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3175</v>
      </c>
      <c r="C1648" s="39" t="s">
        <v>3811</v>
      </c>
      <c r="D1648" s="39" t="s">
        <v>3811</v>
      </c>
      <c r="E1648" s="26" t="s">
        <v>5649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3177</v>
      </c>
      <c r="C1649" s="39" t="s">
        <v>3811</v>
      </c>
      <c r="D1649" s="39" t="s">
        <v>3811</v>
      </c>
      <c r="E1649" s="26" t="s">
        <v>5649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1979</v>
      </c>
      <c r="C1650" s="39" t="s">
        <v>3811</v>
      </c>
      <c r="D1650" s="39" t="s">
        <v>3811</v>
      </c>
      <c r="E1650" s="26" t="s">
        <v>5649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1982</v>
      </c>
      <c r="C1651" s="39" t="s">
        <v>3811</v>
      </c>
      <c r="D1651" s="39" t="s">
        <v>3811</v>
      </c>
      <c r="E1651" s="26" t="s">
        <v>5649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1983</v>
      </c>
      <c r="C1652" s="39" t="s">
        <v>3811</v>
      </c>
      <c r="D1652" s="39" t="s">
        <v>3811</v>
      </c>
      <c r="E1652" s="26" t="s">
        <v>5649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1987</v>
      </c>
      <c r="C1653" s="39" t="s">
        <v>3811</v>
      </c>
      <c r="D1653" s="39" t="s">
        <v>3811</v>
      </c>
      <c r="E1653" s="26" t="s">
        <v>5649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3178</v>
      </c>
      <c r="C1654" s="39" t="s">
        <v>3811</v>
      </c>
      <c r="D1654" s="39" t="s">
        <v>3811</v>
      </c>
      <c r="E1654" s="26" t="s">
        <v>5649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3180</v>
      </c>
      <c r="C1655" s="39" t="s">
        <v>3811</v>
      </c>
      <c r="D1655" s="39" t="s">
        <v>3811</v>
      </c>
      <c r="E1655" s="26" t="s">
        <v>5649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1988</v>
      </c>
      <c r="C1656" s="39" t="s">
        <v>3811</v>
      </c>
      <c r="D1656" s="39" t="s">
        <v>3811</v>
      </c>
      <c r="E1656" s="26" t="s">
        <v>5649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1991</v>
      </c>
      <c r="C1657" s="39" t="s">
        <v>3811</v>
      </c>
      <c r="D1657" s="39" t="s">
        <v>3811</v>
      </c>
      <c r="E1657" s="26" t="s">
        <v>5649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1993</v>
      </c>
      <c r="C1658" s="39" t="s">
        <v>3811</v>
      </c>
      <c r="D1658" s="39" t="s">
        <v>3811</v>
      </c>
      <c r="E1658" s="26" t="s">
        <v>3811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1996</v>
      </c>
      <c r="C1659" s="39" t="s">
        <v>3811</v>
      </c>
      <c r="D1659" s="39" t="s">
        <v>3811</v>
      </c>
      <c r="E1659" s="26" t="s">
        <v>3811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1997</v>
      </c>
      <c r="C1660" s="39" t="s">
        <v>3811</v>
      </c>
      <c r="D1660" s="39" t="s">
        <v>3811</v>
      </c>
      <c r="E1660" s="26" t="s">
        <v>5649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2000</v>
      </c>
      <c r="C1661" s="39" t="s">
        <v>3811</v>
      </c>
      <c r="D1661" s="39" t="s">
        <v>3811</v>
      </c>
      <c r="E1661" s="26" t="s">
        <v>5649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2001</v>
      </c>
      <c r="C1662" s="39" t="s">
        <v>3811</v>
      </c>
      <c r="D1662" s="39" t="s">
        <v>3811</v>
      </c>
      <c r="E1662" s="26" t="s">
        <v>5649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2003</v>
      </c>
      <c r="C1663" s="39" t="s">
        <v>3811</v>
      </c>
      <c r="D1663" s="39" t="s">
        <v>3811</v>
      </c>
      <c r="E1663" s="26" t="s">
        <v>5649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2004</v>
      </c>
      <c r="C1664" s="39" t="s">
        <v>3811</v>
      </c>
      <c r="D1664" s="39" t="s">
        <v>3811</v>
      </c>
      <c r="E1664" s="26" t="s">
        <v>5649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2006</v>
      </c>
      <c r="C1665" s="39" t="s">
        <v>3811</v>
      </c>
      <c r="D1665" s="39" t="s">
        <v>3811</v>
      </c>
      <c r="E1665" s="26" t="s">
        <v>5649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2007</v>
      </c>
      <c r="C1666" s="39" t="s">
        <v>3811</v>
      </c>
      <c r="D1666" s="39" t="s">
        <v>3811</v>
      </c>
      <c r="E1666" s="26" t="s">
        <v>5649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2010</v>
      </c>
      <c r="C1667" s="39" t="s">
        <v>3811</v>
      </c>
      <c r="D1667" s="39" t="s">
        <v>3811</v>
      </c>
      <c r="E1667" s="26" t="s">
        <v>5649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3181</v>
      </c>
      <c r="C1668" s="39" t="s">
        <v>3811</v>
      </c>
      <c r="D1668" s="39" t="s">
        <v>3811</v>
      </c>
      <c r="E1668" s="26" t="s">
        <v>5649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3183</v>
      </c>
      <c r="C1669" s="39" t="s">
        <v>3811</v>
      </c>
      <c r="D1669" s="39" t="s">
        <v>3811</v>
      </c>
      <c r="E1669" s="26" t="s">
        <v>5649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2011</v>
      </c>
      <c r="C1670" s="39" t="s">
        <v>3811</v>
      </c>
      <c r="D1670" s="39" t="s">
        <v>3811</v>
      </c>
      <c r="E1670" s="26" t="s">
        <v>5649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2013</v>
      </c>
      <c r="C1671" s="39" t="s">
        <v>3811</v>
      </c>
      <c r="D1671" s="39" t="s">
        <v>3811</v>
      </c>
      <c r="E1671" s="26" t="s">
        <v>5649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2014</v>
      </c>
      <c r="C1672" s="39" t="s">
        <v>3811</v>
      </c>
      <c r="D1672" s="39" t="s">
        <v>3811</v>
      </c>
      <c r="E1672" s="26" t="s">
        <v>5649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3184</v>
      </c>
      <c r="C1673" s="39" t="s">
        <v>3811</v>
      </c>
      <c r="D1673" s="39" t="s">
        <v>3811</v>
      </c>
      <c r="E1673" s="26" t="s">
        <v>5649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3187</v>
      </c>
      <c r="C1674" s="39" t="s">
        <v>3811</v>
      </c>
      <c r="D1674" s="39" t="s">
        <v>3811</v>
      </c>
      <c r="E1674" s="26" t="s">
        <v>5649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3189</v>
      </c>
      <c r="C1675" s="39" t="s">
        <v>3811</v>
      </c>
      <c r="D1675" s="39" t="s">
        <v>3811</v>
      </c>
      <c r="E1675" s="26" t="s">
        <v>5649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3192</v>
      </c>
      <c r="C1676" s="39" t="s">
        <v>3811</v>
      </c>
      <c r="D1676" s="39" t="s">
        <v>3811</v>
      </c>
      <c r="E1676" s="26" t="s">
        <v>5649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3194</v>
      </c>
      <c r="C1677" s="39" t="s">
        <v>3811</v>
      </c>
      <c r="D1677" s="39" t="s">
        <v>3811</v>
      </c>
      <c r="E1677" s="26" t="s">
        <v>5649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3196</v>
      </c>
      <c r="C1678" s="39" t="s">
        <v>3811</v>
      </c>
      <c r="D1678" s="39" t="s">
        <v>3811</v>
      </c>
      <c r="E1678" s="26" t="s">
        <v>5649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3198</v>
      </c>
      <c r="C1679" s="39" t="s">
        <v>3811</v>
      </c>
      <c r="D1679" s="39" t="s">
        <v>3811</v>
      </c>
      <c r="E1679" s="26" t="s">
        <v>5649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3201</v>
      </c>
      <c r="C1680" s="39" t="s">
        <v>3811</v>
      </c>
      <c r="D1680" s="39" t="s">
        <v>3811</v>
      </c>
      <c r="E1680" s="26" t="s">
        <v>5649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3203</v>
      </c>
      <c r="C1681" s="39" t="s">
        <v>3811</v>
      </c>
      <c r="D1681" s="39" t="s">
        <v>3811</v>
      </c>
      <c r="E1681" s="26" t="s">
        <v>5649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3205</v>
      </c>
      <c r="C1682" s="39" t="s">
        <v>3811</v>
      </c>
      <c r="D1682" s="39" t="s">
        <v>3811</v>
      </c>
      <c r="E1682" s="26" t="s">
        <v>5649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3206</v>
      </c>
      <c r="C1683" s="39" t="s">
        <v>3811</v>
      </c>
      <c r="D1683" s="39" t="s">
        <v>3811</v>
      </c>
      <c r="E1683" s="26" t="s">
        <v>5649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3208</v>
      </c>
      <c r="C1684" s="39" t="s">
        <v>3811</v>
      </c>
      <c r="D1684" s="39" t="s">
        <v>3811</v>
      </c>
      <c r="E1684" s="26" t="s">
        <v>5649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3210</v>
      </c>
      <c r="C1685" s="39" t="s">
        <v>3811</v>
      </c>
      <c r="D1685" s="39" t="s">
        <v>3811</v>
      </c>
      <c r="E1685" s="26" t="s">
        <v>5649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3213</v>
      </c>
      <c r="C1686" s="39" t="s">
        <v>3811</v>
      </c>
      <c r="D1686" s="39" t="s">
        <v>3811</v>
      </c>
      <c r="E1686" s="26" t="s">
        <v>5649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3215</v>
      </c>
      <c r="C1687" s="39" t="s">
        <v>3811</v>
      </c>
      <c r="D1687" s="39" t="s">
        <v>3811</v>
      </c>
      <c r="E1687" s="26" t="s">
        <v>5649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3217</v>
      </c>
      <c r="C1688" s="39" t="s">
        <v>3811</v>
      </c>
      <c r="D1688" s="39" t="s">
        <v>3811</v>
      </c>
      <c r="E1688" s="26" t="s">
        <v>5649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3219</v>
      </c>
      <c r="C1689" s="39" t="s">
        <v>3811</v>
      </c>
      <c r="D1689" s="39" t="s">
        <v>3811</v>
      </c>
      <c r="E1689" s="26" t="s">
        <v>5650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3222</v>
      </c>
      <c r="C1690" s="39" t="s">
        <v>3811</v>
      </c>
      <c r="D1690" s="39" t="s">
        <v>3811</v>
      </c>
      <c r="E1690" s="26" t="s">
        <v>5650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3224</v>
      </c>
      <c r="C1691" s="39" t="s">
        <v>3811</v>
      </c>
      <c r="D1691" s="39" t="s">
        <v>3811</v>
      </c>
      <c r="E1691" s="26" t="s">
        <v>3811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3227</v>
      </c>
      <c r="C1692" s="39" t="s">
        <v>3811</v>
      </c>
      <c r="D1692" s="39" t="s">
        <v>3811</v>
      </c>
      <c r="E1692" s="26" t="s">
        <v>3811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3228</v>
      </c>
      <c r="C1693" s="39" t="s">
        <v>3811</v>
      </c>
      <c r="D1693" s="39" t="s">
        <v>3811</v>
      </c>
      <c r="E1693" s="26" t="s">
        <v>5649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3230</v>
      </c>
      <c r="C1694" s="39" t="s">
        <v>3811</v>
      </c>
      <c r="D1694" s="39" t="s">
        <v>3811</v>
      </c>
      <c r="E1694" s="26" t="s">
        <v>5649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3231</v>
      </c>
      <c r="C1695" s="39" t="s">
        <v>3811</v>
      </c>
      <c r="D1695" s="39" t="s">
        <v>3811</v>
      </c>
      <c r="E1695" s="26" t="s">
        <v>5649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3233</v>
      </c>
      <c r="C1696" s="39" t="s">
        <v>3811</v>
      </c>
      <c r="D1696" s="39" t="s">
        <v>3811</v>
      </c>
      <c r="E1696" s="26" t="s">
        <v>5649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3234</v>
      </c>
      <c r="C1697" s="39" t="s">
        <v>3811</v>
      </c>
      <c r="D1697" s="39" t="s">
        <v>3811</v>
      </c>
      <c r="E1697" s="26" t="s">
        <v>5649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3236</v>
      </c>
      <c r="C1698" s="39" t="s">
        <v>3811</v>
      </c>
      <c r="D1698" s="39" t="s">
        <v>3811</v>
      </c>
      <c r="E1698" s="26" t="s">
        <v>5649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3237</v>
      </c>
      <c r="C1699" s="39" t="s">
        <v>3811</v>
      </c>
      <c r="D1699" s="39" t="s">
        <v>3811</v>
      </c>
      <c r="E1699" s="26" t="s">
        <v>5649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3239</v>
      </c>
      <c r="C1700" s="39" t="s">
        <v>3811</v>
      </c>
      <c r="D1700" s="39" t="s">
        <v>3811</v>
      </c>
      <c r="E1700" s="26" t="s">
        <v>5649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3240</v>
      </c>
      <c r="C1701" s="39" t="s">
        <v>3811</v>
      </c>
      <c r="D1701" s="39" t="s">
        <v>3811</v>
      </c>
      <c r="E1701" s="26" t="s">
        <v>5649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3242</v>
      </c>
      <c r="C1702" s="39" t="s">
        <v>3811</v>
      </c>
      <c r="D1702" s="39" t="s">
        <v>3811</v>
      </c>
      <c r="E1702" s="26" t="s">
        <v>5649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3243</v>
      </c>
      <c r="C1703" s="39" t="s">
        <v>3811</v>
      </c>
      <c r="D1703" s="39" t="s">
        <v>3811</v>
      </c>
      <c r="E1703" s="26" t="s">
        <v>5649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3245</v>
      </c>
      <c r="C1704" s="39" t="s">
        <v>3811</v>
      </c>
      <c r="D1704" s="39" t="s">
        <v>3811</v>
      </c>
      <c r="E1704" s="26" t="s">
        <v>5649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3246</v>
      </c>
      <c r="C1705" s="39" t="s">
        <v>3811</v>
      </c>
      <c r="D1705" s="39" t="s">
        <v>3811</v>
      </c>
      <c r="E1705" s="26" t="s">
        <v>5649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3248</v>
      </c>
      <c r="C1706" s="39" t="s">
        <v>3811</v>
      </c>
      <c r="D1706" s="39" t="s">
        <v>3811</v>
      </c>
      <c r="E1706" s="26" t="s">
        <v>5649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3249</v>
      </c>
      <c r="C1707" s="39" t="s">
        <v>3811</v>
      </c>
      <c r="D1707" s="39" t="s">
        <v>3811</v>
      </c>
      <c r="E1707" s="26" t="s">
        <v>5649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3251</v>
      </c>
      <c r="C1708" s="39" t="s">
        <v>3811</v>
      </c>
      <c r="D1708" s="39" t="s">
        <v>3811</v>
      </c>
      <c r="E1708" s="26" t="s">
        <v>5649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3252</v>
      </c>
      <c r="C1709" s="39" t="s">
        <v>3811</v>
      </c>
      <c r="D1709" s="39" t="s">
        <v>3811</v>
      </c>
      <c r="E1709" s="26" t="s">
        <v>5649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3254</v>
      </c>
      <c r="C1710" s="39" t="s">
        <v>3811</v>
      </c>
      <c r="D1710" s="39" t="s">
        <v>3811</v>
      </c>
      <c r="E1710" s="26" t="s">
        <v>5649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3255</v>
      </c>
      <c r="C1711" s="39" t="s">
        <v>3811</v>
      </c>
      <c r="D1711" s="39" t="s">
        <v>3811</v>
      </c>
      <c r="E1711" s="26" t="s">
        <v>3811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3258</v>
      </c>
      <c r="C1712" s="39" t="s">
        <v>3811</v>
      </c>
      <c r="D1712" s="39" t="s">
        <v>3811</v>
      </c>
      <c r="E1712" s="26" t="s">
        <v>3811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2015</v>
      </c>
      <c r="C1713" s="39" t="s">
        <v>3811</v>
      </c>
      <c r="D1713" s="39" t="s">
        <v>3811</v>
      </c>
      <c r="E1713" s="26" t="s">
        <v>5649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2017</v>
      </c>
      <c r="C1714" s="39" t="s">
        <v>3811</v>
      </c>
      <c r="D1714" s="39" t="s">
        <v>3811</v>
      </c>
      <c r="E1714" s="26" t="s">
        <v>5649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2018</v>
      </c>
      <c r="C1715" s="39" t="s">
        <v>3811</v>
      </c>
      <c r="D1715" s="39" t="s">
        <v>3811</v>
      </c>
      <c r="E1715" s="26" t="s">
        <v>5649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2020</v>
      </c>
      <c r="C1716" s="39" t="s">
        <v>3811</v>
      </c>
      <c r="D1716" s="39" t="s">
        <v>3811</v>
      </c>
      <c r="E1716" s="26" t="s">
        <v>5649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3261</v>
      </c>
      <c r="C1717" s="39" t="s">
        <v>3811</v>
      </c>
      <c r="D1717" s="39" t="s">
        <v>3811</v>
      </c>
      <c r="E1717" s="26" t="s">
        <v>5649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3263</v>
      </c>
      <c r="C1718" s="39" t="s">
        <v>3811</v>
      </c>
      <c r="D1718" s="39" t="s">
        <v>3811</v>
      </c>
      <c r="E1718" s="26" t="s">
        <v>5649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3264</v>
      </c>
      <c r="C1719" s="39" t="s">
        <v>3811</v>
      </c>
      <c r="D1719" s="39" t="s">
        <v>3811</v>
      </c>
      <c r="E1719" s="26" t="s">
        <v>5649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3267</v>
      </c>
      <c r="C1720" s="39" t="s">
        <v>3811</v>
      </c>
      <c r="D1720" s="39" t="s">
        <v>3811</v>
      </c>
      <c r="E1720" s="26" t="s">
        <v>5649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3270</v>
      </c>
      <c r="C1721" s="39" t="s">
        <v>3811</v>
      </c>
      <c r="D1721" s="39" t="s">
        <v>3811</v>
      </c>
      <c r="E1721" s="26" t="s">
        <v>5649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3273</v>
      </c>
      <c r="C1722" s="39" t="s">
        <v>3811</v>
      </c>
      <c r="D1722" s="39" t="s">
        <v>3811</v>
      </c>
      <c r="E1722" s="26" t="s">
        <v>5649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3275</v>
      </c>
      <c r="C1723" s="39" t="s">
        <v>3811</v>
      </c>
      <c r="D1723" s="39" t="s">
        <v>3811</v>
      </c>
      <c r="E1723" s="26" t="s">
        <v>5649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3277</v>
      </c>
      <c r="C1724" s="39" t="s">
        <v>3811</v>
      </c>
      <c r="D1724" s="39" t="s">
        <v>3811</v>
      </c>
      <c r="E1724" s="26" t="s">
        <v>5649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3279</v>
      </c>
      <c r="C1725" s="39" t="s">
        <v>3811</v>
      </c>
      <c r="D1725" s="39" t="s">
        <v>3811</v>
      </c>
      <c r="E1725" s="26" t="s">
        <v>5649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3281</v>
      </c>
      <c r="C1726" s="39" t="s">
        <v>3811</v>
      </c>
      <c r="D1726" s="39" t="s">
        <v>3811</v>
      </c>
      <c r="E1726" s="26" t="s">
        <v>5649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3282</v>
      </c>
      <c r="C1727" s="39" t="s">
        <v>3811</v>
      </c>
      <c r="D1727" s="39" t="s">
        <v>3811</v>
      </c>
      <c r="E1727" s="26" t="s">
        <v>5649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3284</v>
      </c>
      <c r="C1728" s="39" t="s">
        <v>3811</v>
      </c>
      <c r="D1728" s="39" t="s">
        <v>3811</v>
      </c>
      <c r="E1728" s="26" t="s">
        <v>5649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2021</v>
      </c>
      <c r="C1729" s="39" t="s">
        <v>3811</v>
      </c>
      <c r="D1729" s="39" t="s">
        <v>3811</v>
      </c>
      <c r="E1729" s="26" t="s">
        <v>5649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2023</v>
      </c>
      <c r="C1730" s="39" t="s">
        <v>3811</v>
      </c>
      <c r="D1730" s="39" t="s">
        <v>3811</v>
      </c>
      <c r="E1730" s="26" t="s">
        <v>5649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3287</v>
      </c>
      <c r="C1731" s="39" t="s">
        <v>3811</v>
      </c>
      <c r="D1731" s="39" t="s">
        <v>3811</v>
      </c>
      <c r="E1731" s="26" t="s">
        <v>3811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3290</v>
      </c>
      <c r="C1732" s="39" t="s">
        <v>3811</v>
      </c>
      <c r="D1732" s="39" t="s">
        <v>3811</v>
      </c>
      <c r="E1732" s="26" t="s">
        <v>3811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3293</v>
      </c>
      <c r="C1733" s="39" t="s">
        <v>3811</v>
      </c>
      <c r="D1733" s="39" t="s">
        <v>3811</v>
      </c>
      <c r="E1733" s="26" t="s">
        <v>3811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3294</v>
      </c>
      <c r="C1734" s="39" t="s">
        <v>3811</v>
      </c>
      <c r="D1734" s="39" t="s">
        <v>3811</v>
      </c>
      <c r="E1734" s="26" t="s">
        <v>5649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3297</v>
      </c>
      <c r="C1735" s="39" t="s">
        <v>3811</v>
      </c>
      <c r="D1735" s="39" t="s">
        <v>3811</v>
      </c>
      <c r="E1735" s="26" t="s">
        <v>5649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3299</v>
      </c>
      <c r="C1736" s="39" t="s">
        <v>3811</v>
      </c>
      <c r="D1736" s="39" t="s">
        <v>3811</v>
      </c>
      <c r="E1736" s="26" t="s">
        <v>5649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3302</v>
      </c>
      <c r="C1737" s="39" t="s">
        <v>3811</v>
      </c>
      <c r="D1737" s="39" t="s">
        <v>3811</v>
      </c>
      <c r="E1737" s="26" t="s">
        <v>5649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3305</v>
      </c>
      <c r="C1738" s="39" t="s">
        <v>3811</v>
      </c>
      <c r="D1738" s="39" t="s">
        <v>3811</v>
      </c>
      <c r="E1738" s="26" t="s">
        <v>5649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3308</v>
      </c>
      <c r="C1739" s="39" t="s">
        <v>3811</v>
      </c>
      <c r="D1739" s="39" t="s">
        <v>3811</v>
      </c>
      <c r="E1739" s="26" t="s">
        <v>5649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3310</v>
      </c>
      <c r="C1740" s="39" t="s">
        <v>3811</v>
      </c>
      <c r="D1740" s="39" t="s">
        <v>3811</v>
      </c>
      <c r="E1740" s="26" t="s">
        <v>5649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3311</v>
      </c>
      <c r="C1741" s="39" t="s">
        <v>3811</v>
      </c>
      <c r="D1741" s="39" t="s">
        <v>3811</v>
      </c>
      <c r="E1741" s="26" t="s">
        <v>5649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3314</v>
      </c>
      <c r="C1742" s="39" t="s">
        <v>3811</v>
      </c>
      <c r="D1742" s="39" t="s">
        <v>3811</v>
      </c>
      <c r="E1742" s="26" t="s">
        <v>5649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3317</v>
      </c>
      <c r="C1743" s="39" t="s">
        <v>3811</v>
      </c>
      <c r="D1743" s="39" t="s">
        <v>3811</v>
      </c>
      <c r="E1743" s="26" t="s">
        <v>5649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3320</v>
      </c>
      <c r="C1744" s="39" t="s">
        <v>3811</v>
      </c>
      <c r="D1744" s="39" t="s">
        <v>3811</v>
      </c>
      <c r="E1744" s="26" t="s">
        <v>5649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3321</v>
      </c>
      <c r="C1745" s="39" t="s">
        <v>3811</v>
      </c>
      <c r="D1745" s="39" t="s">
        <v>3811</v>
      </c>
      <c r="E1745" s="26" t="s">
        <v>5649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3324</v>
      </c>
      <c r="C1746" s="39" t="s">
        <v>3811</v>
      </c>
      <c r="D1746" s="39" t="s">
        <v>3811</v>
      </c>
      <c r="E1746" s="26" t="s">
        <v>5649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3811</v>
      </c>
      <c r="D1747" s="39" t="s">
        <v>3811</v>
      </c>
      <c r="E1747" s="26" t="s">
        <v>3811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3811</v>
      </c>
      <c r="D1748" s="39" t="s">
        <v>3811</v>
      </c>
      <c r="E1748" s="26" t="s">
        <v>3811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3811</v>
      </c>
      <c r="D1749" s="39" t="s">
        <v>3811</v>
      </c>
      <c r="E1749" s="26" t="s">
        <v>3811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3811</v>
      </c>
      <c r="D1750" s="39" t="s">
        <v>3811</v>
      </c>
      <c r="E1750" s="26" t="s">
        <v>3811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3811</v>
      </c>
      <c r="D1751" s="39" t="s">
        <v>3811</v>
      </c>
      <c r="E1751" s="26" t="s">
        <v>3811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3811</v>
      </c>
      <c r="D1752" s="39" t="s">
        <v>3811</v>
      </c>
      <c r="E1752" s="26" t="s">
        <v>3811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3811</v>
      </c>
      <c r="D1753" s="39" t="s">
        <v>3811</v>
      </c>
      <c r="E1753" s="26" t="s">
        <v>3811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3811</v>
      </c>
      <c r="D1754" s="39" t="s">
        <v>3811</v>
      </c>
      <c r="E1754" s="26" t="s">
        <v>3811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3811</v>
      </c>
      <c r="D1755" s="39" t="s">
        <v>3811</v>
      </c>
      <c r="E1755" s="26" t="s">
        <v>3811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3811</v>
      </c>
      <c r="D1756" s="39" t="s">
        <v>3811</v>
      </c>
      <c r="E1756" s="26" t="s">
        <v>3811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3811</v>
      </c>
      <c r="D1757" s="39" t="s">
        <v>3811</v>
      </c>
      <c r="E1757" s="26" t="s">
        <v>3811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3811</v>
      </c>
      <c r="D1758" s="39" t="s">
        <v>3811</v>
      </c>
      <c r="E1758" s="26" t="s">
        <v>3811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3811</v>
      </c>
      <c r="D1759" s="39" t="s">
        <v>3811</v>
      </c>
      <c r="E1759" s="26" t="s">
        <v>3811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3811</v>
      </c>
      <c r="D1760" s="39" t="s">
        <v>3811</v>
      </c>
      <c r="E1760" s="26" t="s">
        <v>3811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3811</v>
      </c>
      <c r="D1761" s="39" t="s">
        <v>3811</v>
      </c>
      <c r="E1761" s="26" t="s">
        <v>3811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3811</v>
      </c>
      <c r="D1762" s="39" t="s">
        <v>3811</v>
      </c>
      <c r="E1762" s="26" t="s">
        <v>3811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3811</v>
      </c>
      <c r="D1763" s="39" t="s">
        <v>3811</v>
      </c>
      <c r="E1763" s="26" t="s">
        <v>3811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3811</v>
      </c>
      <c r="D1764" s="39" t="s">
        <v>3811</v>
      </c>
      <c r="E1764" s="26" t="s">
        <v>3811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3811</v>
      </c>
      <c r="D1765" s="39" t="s">
        <v>3811</v>
      </c>
      <c r="E1765" s="26" t="s">
        <v>3811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3811</v>
      </c>
      <c r="D1766" s="39" t="s">
        <v>3811</v>
      </c>
      <c r="E1766" s="26" t="s">
        <v>3811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3811</v>
      </c>
      <c r="D1767" s="39" t="s">
        <v>3811</v>
      </c>
      <c r="E1767" s="26" t="s">
        <v>3811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3811</v>
      </c>
      <c r="D1768" s="39" t="s">
        <v>3811</v>
      </c>
      <c r="E1768" s="26" t="s">
        <v>3811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3811</v>
      </c>
      <c r="D1769" s="39" t="s">
        <v>3811</v>
      </c>
      <c r="E1769" s="26" t="s">
        <v>3811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3811</v>
      </c>
      <c r="D1770" s="39" t="s">
        <v>3811</v>
      </c>
      <c r="E1770" s="26" t="s">
        <v>3811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3811</v>
      </c>
      <c r="D1771" s="39" t="s">
        <v>3811</v>
      </c>
      <c r="E1771" s="26" t="s">
        <v>3811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3811</v>
      </c>
      <c r="D1772" s="39" t="s">
        <v>3811</v>
      </c>
      <c r="E1772" s="26" t="s">
        <v>3811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3811</v>
      </c>
      <c r="D1773" s="39" t="s">
        <v>3811</v>
      </c>
      <c r="E1773" s="26" t="s">
        <v>3811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3811</v>
      </c>
      <c r="D1774" s="39" t="s">
        <v>3811</v>
      </c>
      <c r="E1774" s="26" t="s">
        <v>3811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3811</v>
      </c>
      <c r="D1775" s="39" t="s">
        <v>3811</v>
      </c>
      <c r="E1775" s="26" t="s">
        <v>3811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3811</v>
      </c>
      <c r="D1776" s="39" t="s">
        <v>3811</v>
      </c>
      <c r="E1776" s="26" t="s">
        <v>3811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3811</v>
      </c>
      <c r="D1777" s="39" t="s">
        <v>3811</v>
      </c>
      <c r="E1777" s="26" t="s">
        <v>3811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3811</v>
      </c>
      <c r="D1778" s="39" t="s">
        <v>3811</v>
      </c>
      <c r="E1778" s="26" t="s">
        <v>3811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3811</v>
      </c>
      <c r="D1779" s="39" t="s">
        <v>3811</v>
      </c>
      <c r="E1779" s="26" t="s">
        <v>3811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3811</v>
      </c>
      <c r="D1780" s="39" t="s">
        <v>3811</v>
      </c>
      <c r="E1780" s="26" t="s">
        <v>3811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3811</v>
      </c>
      <c r="D1781" s="39" t="s">
        <v>3811</v>
      </c>
      <c r="E1781" s="26" t="s">
        <v>3811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3811</v>
      </c>
      <c r="D1782" s="39" t="s">
        <v>3811</v>
      </c>
      <c r="E1782" s="26" t="s">
        <v>3811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3811</v>
      </c>
      <c r="D1783" s="39" t="s">
        <v>3811</v>
      </c>
      <c r="E1783" s="26" t="s">
        <v>3811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3811</v>
      </c>
      <c r="D1784" s="39" t="s">
        <v>3811</v>
      </c>
      <c r="E1784" s="26" t="s">
        <v>3811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3811</v>
      </c>
      <c r="D1785" s="39" t="s">
        <v>3811</v>
      </c>
      <c r="E1785" s="26" t="s">
        <v>3811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3811</v>
      </c>
      <c r="D1786" s="39" t="s">
        <v>3811</v>
      </c>
      <c r="E1786" s="26" t="s">
        <v>3811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3811</v>
      </c>
      <c r="D1787" s="39" t="s">
        <v>3811</v>
      </c>
      <c r="E1787" s="26" t="s">
        <v>3811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3811</v>
      </c>
      <c r="D1788" s="39" t="s">
        <v>3811</v>
      </c>
      <c r="E1788" s="26" t="s">
        <v>3811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3811</v>
      </c>
      <c r="D1789" s="39" t="s">
        <v>3811</v>
      </c>
      <c r="E1789" s="26" t="s">
        <v>3811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3811</v>
      </c>
      <c r="D1790" s="39" t="s">
        <v>3811</v>
      </c>
      <c r="E1790" s="26" t="s">
        <v>3811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3811</v>
      </c>
      <c r="D1791" s="39" t="s">
        <v>3811</v>
      </c>
      <c r="E1791" s="26" t="s">
        <v>3811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3811</v>
      </c>
      <c r="D1792" s="39" t="s">
        <v>3811</v>
      </c>
      <c r="E1792" s="26" t="s">
        <v>3811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3811</v>
      </c>
      <c r="D1793" s="39" t="s">
        <v>3811</v>
      </c>
      <c r="E1793" s="26" t="s">
        <v>3811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3811</v>
      </c>
      <c r="D1794" s="39" t="s">
        <v>3811</v>
      </c>
      <c r="E1794" s="26" t="s">
        <v>3811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3811</v>
      </c>
      <c r="D1795" s="39" t="s">
        <v>3811</v>
      </c>
      <c r="E1795" s="26" t="s">
        <v>3811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3811</v>
      </c>
      <c r="D1796" s="39" t="s">
        <v>3811</v>
      </c>
      <c r="E1796" s="26" t="s">
        <v>3811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3811</v>
      </c>
      <c r="D1797" s="39" t="s">
        <v>3811</v>
      </c>
      <c r="E1797" s="26" t="s">
        <v>3811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3811</v>
      </c>
      <c r="D1798" s="39" t="s">
        <v>3811</v>
      </c>
      <c r="E1798" s="26" t="s">
        <v>3811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3811</v>
      </c>
      <c r="D1799" s="39" t="s">
        <v>3811</v>
      </c>
      <c r="E1799" s="26" t="s">
        <v>3811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3811</v>
      </c>
      <c r="D1800" s="39" t="s">
        <v>3811</v>
      </c>
      <c r="E1800" s="26" t="s">
        <v>3811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3811</v>
      </c>
      <c r="D1801" s="39" t="s">
        <v>3811</v>
      </c>
      <c r="E1801" s="26" t="s">
        <v>3811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3811</v>
      </c>
      <c r="D1802" s="39" t="s">
        <v>3811</v>
      </c>
      <c r="E1802" s="26" t="s">
        <v>3811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3811</v>
      </c>
      <c r="D1803" s="39" t="s">
        <v>3811</v>
      </c>
      <c r="E1803" s="26" t="s">
        <v>3811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3811</v>
      </c>
      <c r="D1804" s="39" t="s">
        <v>3811</v>
      </c>
      <c r="E1804" s="26" t="s">
        <v>3811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3811</v>
      </c>
      <c r="D1805" s="39" t="s">
        <v>3811</v>
      </c>
      <c r="E1805" s="26" t="s">
        <v>3811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3811</v>
      </c>
      <c r="D1806" s="39" t="s">
        <v>3811</v>
      </c>
      <c r="E1806" s="26" t="s">
        <v>3811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3811</v>
      </c>
      <c r="D1807" s="39" t="s">
        <v>3811</v>
      </c>
      <c r="E1807" s="26" t="s">
        <v>3811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3811</v>
      </c>
      <c r="D1808" s="39" t="s">
        <v>3811</v>
      </c>
      <c r="E1808" s="26" t="s">
        <v>3811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3811</v>
      </c>
      <c r="D1809" s="39" t="s">
        <v>3811</v>
      </c>
      <c r="E1809" s="26" t="s">
        <v>3811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3811</v>
      </c>
      <c r="D1810" s="39" t="s">
        <v>3811</v>
      </c>
      <c r="E1810" s="26" t="s">
        <v>3811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3811</v>
      </c>
      <c r="D1811" s="39" t="s">
        <v>3811</v>
      </c>
      <c r="E1811" s="26" t="s">
        <v>3811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3811</v>
      </c>
      <c r="D1812" s="39" t="s">
        <v>3811</v>
      </c>
      <c r="E1812" s="26" t="s">
        <v>3811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3811</v>
      </c>
      <c r="D1813" s="39" t="s">
        <v>3811</v>
      </c>
      <c r="E1813" s="26" t="s">
        <v>3811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3811</v>
      </c>
      <c r="D1814" s="39" t="s">
        <v>3811</v>
      </c>
      <c r="E1814" s="26" t="s">
        <v>3811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3811</v>
      </c>
      <c r="D1815" s="39" t="s">
        <v>3811</v>
      </c>
      <c r="E1815" s="26" t="s">
        <v>3811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3811</v>
      </c>
      <c r="D1816" s="39" t="s">
        <v>3811</v>
      </c>
      <c r="E1816" s="26" t="s">
        <v>3811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3811</v>
      </c>
      <c r="D1817" s="39" t="s">
        <v>3811</v>
      </c>
      <c r="E1817" s="26" t="s">
        <v>3811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3811</v>
      </c>
      <c r="D1818" s="39" t="s">
        <v>3811</v>
      </c>
      <c r="E1818" s="26" t="s">
        <v>3811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3811</v>
      </c>
      <c r="D1819" s="39" t="s">
        <v>3811</v>
      </c>
      <c r="E1819" s="26" t="s">
        <v>3811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3811</v>
      </c>
      <c r="D1820" s="39" t="s">
        <v>3811</v>
      </c>
      <c r="E1820" s="26" t="s">
        <v>3811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3811</v>
      </c>
      <c r="D1821" s="39" t="s">
        <v>3811</v>
      </c>
      <c r="E1821" s="26" t="s">
        <v>3811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3811</v>
      </c>
      <c r="D1822" s="39" t="s">
        <v>3811</v>
      </c>
      <c r="E1822" s="26" t="s">
        <v>3811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3811</v>
      </c>
      <c r="D1823" s="39" t="s">
        <v>3811</v>
      </c>
      <c r="E1823" s="26" t="s">
        <v>3811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3811</v>
      </c>
      <c r="D1824" s="39" t="s">
        <v>3811</v>
      </c>
      <c r="E1824" s="26" t="s">
        <v>3811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3811</v>
      </c>
      <c r="D1825" s="39" t="s">
        <v>3811</v>
      </c>
      <c r="E1825" s="26" t="s">
        <v>3811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3811</v>
      </c>
      <c r="D1826" s="39" t="s">
        <v>3811</v>
      </c>
      <c r="E1826" s="26" t="s">
        <v>3811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3811</v>
      </c>
      <c r="D1827" s="39" t="s">
        <v>3811</v>
      </c>
      <c r="E1827" s="26" t="s">
        <v>3811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3811</v>
      </c>
      <c r="D1828" s="39" t="s">
        <v>3811</v>
      </c>
      <c r="E1828" s="26" t="s">
        <v>3811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3811</v>
      </c>
      <c r="D1829" s="39" t="s">
        <v>3811</v>
      </c>
      <c r="E1829" s="26" t="s">
        <v>3811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3811</v>
      </c>
      <c r="D1830" s="39" t="s">
        <v>3811</v>
      </c>
      <c r="E1830" s="26" t="s">
        <v>3811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3811</v>
      </c>
      <c r="D1831" s="39" t="s">
        <v>3811</v>
      </c>
      <c r="E1831" s="26" t="s">
        <v>3811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3811</v>
      </c>
      <c r="D1832" s="39" t="s">
        <v>3811</v>
      </c>
      <c r="E1832" s="26" t="s">
        <v>3811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3811</v>
      </c>
      <c r="D1833" s="39" t="s">
        <v>3811</v>
      </c>
      <c r="E1833" s="26" t="s">
        <v>3811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3811</v>
      </c>
      <c r="D1834" s="39" t="s">
        <v>3811</v>
      </c>
      <c r="E1834" s="26" t="s">
        <v>3811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3811</v>
      </c>
      <c r="D1835" s="39" t="s">
        <v>3811</v>
      </c>
      <c r="E1835" s="26" t="s">
        <v>3811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3811</v>
      </c>
      <c r="D1836" s="39" t="s">
        <v>3811</v>
      </c>
      <c r="E1836" s="26" t="s">
        <v>3811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3811</v>
      </c>
      <c r="D1837" s="39" t="s">
        <v>3811</v>
      </c>
      <c r="E1837" s="26" t="s">
        <v>3811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3811</v>
      </c>
      <c r="D1838" s="39" t="s">
        <v>3811</v>
      </c>
      <c r="E1838" s="26" t="s">
        <v>3811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3811</v>
      </c>
      <c r="D1839" s="39" t="s">
        <v>3811</v>
      </c>
      <c r="E1839" s="26" t="s">
        <v>3811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3811</v>
      </c>
      <c r="D1840" s="39" t="s">
        <v>3811</v>
      </c>
      <c r="E1840" s="26" t="s">
        <v>3811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3811</v>
      </c>
      <c r="D1841" s="39" t="s">
        <v>3811</v>
      </c>
      <c r="E1841" s="26" t="s">
        <v>3811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3811</v>
      </c>
      <c r="D1842" s="39" t="s">
        <v>3811</v>
      </c>
      <c r="E1842" s="26" t="s">
        <v>3811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3811</v>
      </c>
      <c r="D1843" s="39" t="s">
        <v>3811</v>
      </c>
      <c r="E1843" s="26" t="s">
        <v>3811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3811</v>
      </c>
      <c r="D1844" s="39" t="s">
        <v>3811</v>
      </c>
      <c r="E1844" s="26" t="s">
        <v>3811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3811</v>
      </c>
      <c r="D1845" s="39" t="s">
        <v>3811</v>
      </c>
      <c r="E1845" s="26" t="s">
        <v>3811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3811</v>
      </c>
      <c r="D1846" s="39" t="s">
        <v>3811</v>
      </c>
      <c r="E1846" s="26" t="s">
        <v>3811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3811</v>
      </c>
      <c r="D1847" s="39" t="s">
        <v>3811</v>
      </c>
      <c r="E1847" s="26" t="s">
        <v>3811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3811</v>
      </c>
      <c r="D1848" s="39" t="s">
        <v>3811</v>
      </c>
      <c r="E1848" s="26" t="s">
        <v>3811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3811</v>
      </c>
      <c r="D1849" s="39" t="s">
        <v>3811</v>
      </c>
      <c r="E1849" s="26" t="s">
        <v>3811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3811</v>
      </c>
      <c r="D1850" s="39" t="s">
        <v>3811</v>
      </c>
      <c r="E1850" s="26" t="s">
        <v>3811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3811</v>
      </c>
      <c r="D1851" s="39" t="s">
        <v>3811</v>
      </c>
      <c r="E1851" s="26" t="s">
        <v>3811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3811</v>
      </c>
      <c r="D1852" s="39" t="s">
        <v>3811</v>
      </c>
      <c r="E1852" s="26" t="s">
        <v>3811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3811</v>
      </c>
      <c r="D1853" s="39" t="s">
        <v>3811</v>
      </c>
      <c r="E1853" s="26" t="s">
        <v>3811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3811</v>
      </c>
      <c r="D1854" s="39" t="s">
        <v>3811</v>
      </c>
      <c r="E1854" s="26" t="s">
        <v>3811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3811</v>
      </c>
      <c r="D1855" s="39" t="s">
        <v>3811</v>
      </c>
      <c r="E1855" s="26" t="s">
        <v>3811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3811</v>
      </c>
      <c r="D1856" s="39" t="s">
        <v>3811</v>
      </c>
      <c r="E1856" s="26" t="s">
        <v>3811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3811</v>
      </c>
      <c r="D1857" s="39" t="s">
        <v>3811</v>
      </c>
      <c r="E1857" s="26" t="s">
        <v>3811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3811</v>
      </c>
      <c r="D1858" s="39" t="s">
        <v>3811</v>
      </c>
      <c r="E1858" s="26" t="s">
        <v>3811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3811</v>
      </c>
      <c r="D1859" s="39" t="s">
        <v>3811</v>
      </c>
      <c r="E1859" s="26" t="s">
        <v>3811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3811</v>
      </c>
      <c r="D1860" s="39" t="s">
        <v>3811</v>
      </c>
      <c r="E1860" s="26" t="s">
        <v>3811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3811</v>
      </c>
      <c r="D1861" s="39" t="s">
        <v>3811</v>
      </c>
      <c r="E1861" s="26" t="s">
        <v>3811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3811</v>
      </c>
      <c r="D1862" s="39" t="s">
        <v>3811</v>
      </c>
      <c r="E1862" s="26" t="s">
        <v>3811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3811</v>
      </c>
      <c r="D1863" s="39" t="s">
        <v>3811</v>
      </c>
      <c r="E1863" s="26" t="s">
        <v>3811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3811</v>
      </c>
      <c r="D1864" s="39" t="s">
        <v>3811</v>
      </c>
      <c r="E1864" s="26" t="s">
        <v>3811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3811</v>
      </c>
      <c r="D1865" s="39" t="s">
        <v>3811</v>
      </c>
      <c r="E1865" s="26" t="s">
        <v>3811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3811</v>
      </c>
      <c r="D1866" s="39" t="s">
        <v>3811</v>
      </c>
      <c r="E1866" s="26" t="s">
        <v>3811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3811</v>
      </c>
      <c r="D1867" s="39" t="s">
        <v>3811</v>
      </c>
      <c r="E1867" s="26" t="s">
        <v>3811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3811</v>
      </c>
      <c r="D1868" s="39" t="s">
        <v>3811</v>
      </c>
      <c r="E1868" s="26" t="s">
        <v>3811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3811</v>
      </c>
      <c r="D1869" s="39" t="s">
        <v>3811</v>
      </c>
      <c r="E1869" s="26" t="s">
        <v>3811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3811</v>
      </c>
      <c r="D1870" s="39" t="s">
        <v>3811</v>
      </c>
      <c r="E1870" s="26" t="s">
        <v>3811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3811</v>
      </c>
      <c r="D1871" s="39" t="s">
        <v>3811</v>
      </c>
      <c r="E1871" s="26" t="s">
        <v>3811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3811</v>
      </c>
      <c r="D1872" s="39" t="s">
        <v>3811</v>
      </c>
      <c r="E1872" s="26" t="s">
        <v>3811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3811</v>
      </c>
      <c r="D1873" s="39" t="s">
        <v>3811</v>
      </c>
      <c r="E1873" s="26" t="s">
        <v>3811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3811</v>
      </c>
      <c r="D1874" s="39" t="s">
        <v>3811</v>
      </c>
      <c r="E1874" s="26" t="s">
        <v>3811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3811</v>
      </c>
      <c r="D1875" s="39" t="s">
        <v>3811</v>
      </c>
      <c r="E1875" s="26" t="s">
        <v>3811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3811</v>
      </c>
      <c r="D1876" s="39" t="s">
        <v>3811</v>
      </c>
      <c r="E1876" s="26" t="s">
        <v>3811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3811</v>
      </c>
      <c r="D1877" s="39" t="s">
        <v>3811</v>
      </c>
      <c r="E1877" s="26" t="s">
        <v>3811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3811</v>
      </c>
      <c r="D1878" s="39" t="s">
        <v>3811</v>
      </c>
      <c r="E1878" s="26" t="s">
        <v>3811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3811</v>
      </c>
      <c r="D1879" s="39" t="s">
        <v>3811</v>
      </c>
      <c r="E1879" s="26" t="s">
        <v>3811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3811</v>
      </c>
      <c r="D1880" s="39" t="s">
        <v>3811</v>
      </c>
      <c r="E1880" s="26" t="s">
        <v>3811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3811</v>
      </c>
      <c r="D1881" s="39" t="s">
        <v>3811</v>
      </c>
      <c r="E1881" s="26" t="s">
        <v>3811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3811</v>
      </c>
      <c r="D1882" s="39" t="s">
        <v>3811</v>
      </c>
      <c r="E1882" s="26" t="s">
        <v>3811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3811</v>
      </c>
      <c r="D1883" s="39" t="s">
        <v>3811</v>
      </c>
      <c r="E1883" s="26" t="s">
        <v>3811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3811</v>
      </c>
      <c r="D1884" s="39" t="s">
        <v>3811</v>
      </c>
      <c r="E1884" s="26" t="s">
        <v>3811</v>
      </c>
    </row>
    <row r="1885" spans="3:10">
      <c r="C1885" s="39" t="s">
        <v>3811</v>
      </c>
      <c r="D1885" s="39" t="s">
        <v>3811</v>
      </c>
      <c r="E1885" s="26" t="s">
        <v>3811</v>
      </c>
    </row>
    <row r="1886" spans="3:10">
      <c r="C1886" s="39" t="s">
        <v>3811</v>
      </c>
      <c r="D1886" s="39" t="s">
        <v>3811</v>
      </c>
      <c r="E1886" s="26" t="s">
        <v>3811</v>
      </c>
    </row>
    <row r="1887" spans="3:10">
      <c r="C1887" s="39" t="s">
        <v>3811</v>
      </c>
      <c r="D1887" s="39" t="s">
        <v>3811</v>
      </c>
      <c r="E1887" s="26" t="s">
        <v>3811</v>
      </c>
    </row>
    <row r="1888" spans="3:10">
      <c r="C1888" s="39" t="s">
        <v>3811</v>
      </c>
      <c r="D1888" s="39" t="s">
        <v>3811</v>
      </c>
      <c r="E1888" s="26" t="s">
        <v>3811</v>
      </c>
    </row>
    <row r="1889" spans="3:5">
      <c r="C1889" s="39" t="s">
        <v>3811</v>
      </c>
      <c r="D1889" s="39" t="s">
        <v>3811</v>
      </c>
      <c r="E1889" s="26" t="s">
        <v>3811</v>
      </c>
    </row>
    <row r="1890" spans="3:5">
      <c r="C1890" s="39" t="s">
        <v>3811</v>
      </c>
      <c r="D1890" s="39" t="s">
        <v>3811</v>
      </c>
      <c r="E1890" s="26" t="s">
        <v>3811</v>
      </c>
    </row>
    <row r="1891" spans="3:5">
      <c r="C1891" s="39" t="s">
        <v>3811</v>
      </c>
      <c r="D1891" s="39" t="s">
        <v>3811</v>
      </c>
      <c r="E1891" s="26" t="s">
        <v>3811</v>
      </c>
    </row>
    <row r="1892" spans="3:5">
      <c r="C1892" s="39" t="s">
        <v>3811</v>
      </c>
      <c r="D1892" s="39" t="s">
        <v>3811</v>
      </c>
      <c r="E1892" s="26" t="s">
        <v>3811</v>
      </c>
    </row>
    <row r="1893" spans="3:5">
      <c r="C1893" s="39" t="s">
        <v>3811</v>
      </c>
      <c r="D1893" s="39" t="s">
        <v>3811</v>
      </c>
      <c r="E1893" s="26" t="s">
        <v>3811</v>
      </c>
    </row>
    <row r="1894" spans="3:5">
      <c r="C1894" s="39" t="s">
        <v>3811</v>
      </c>
      <c r="D1894" s="39" t="s">
        <v>3811</v>
      </c>
      <c r="E1894" s="26" t="s">
        <v>3811</v>
      </c>
    </row>
    <row r="1895" spans="3:5">
      <c r="C1895" s="39" t="s">
        <v>3811</v>
      </c>
      <c r="D1895" s="39" t="s">
        <v>3811</v>
      </c>
      <c r="E1895" s="26" t="s">
        <v>3811</v>
      </c>
    </row>
    <row r="1896" spans="3:5">
      <c r="C1896" s="39" t="s">
        <v>3811</v>
      </c>
      <c r="D1896" s="39" t="s">
        <v>3811</v>
      </c>
      <c r="E1896" s="26" t="s">
        <v>3811</v>
      </c>
    </row>
    <row r="1897" spans="3:5">
      <c r="C1897" s="39" t="s">
        <v>3811</v>
      </c>
      <c r="D1897" s="39" t="s">
        <v>3811</v>
      </c>
      <c r="E1897" s="26" t="s">
        <v>3811</v>
      </c>
    </row>
    <row r="1898" spans="3:5">
      <c r="C1898" s="39" t="s">
        <v>3811</v>
      </c>
      <c r="D1898" s="39" t="s">
        <v>3811</v>
      </c>
      <c r="E1898" s="26" t="s">
        <v>3811</v>
      </c>
    </row>
    <row r="1899" spans="3:5">
      <c r="C1899" s="39" t="s">
        <v>3811</v>
      </c>
      <c r="D1899" s="39" t="s">
        <v>3811</v>
      </c>
      <c r="E1899" s="26" t="s">
        <v>3811</v>
      </c>
    </row>
    <row r="1900" spans="3:5">
      <c r="C1900" s="39" t="s">
        <v>3811</v>
      </c>
      <c r="D1900" s="39" t="s">
        <v>3811</v>
      </c>
      <c r="E1900" s="26" t="s">
        <v>3811</v>
      </c>
    </row>
    <row r="1901" spans="3:5">
      <c r="C1901" s="39" t="s">
        <v>3811</v>
      </c>
      <c r="D1901" s="39" t="s">
        <v>3811</v>
      </c>
      <c r="E1901" s="26" t="s">
        <v>3811</v>
      </c>
    </row>
    <row r="1902" spans="3:5">
      <c r="C1902" s="39" t="s">
        <v>3811</v>
      </c>
      <c r="D1902" s="39" t="s">
        <v>3811</v>
      </c>
      <c r="E1902" s="26" t="s">
        <v>3811</v>
      </c>
    </row>
    <row r="1903" spans="3:5">
      <c r="C1903" s="39" t="s">
        <v>3811</v>
      </c>
      <c r="D1903" s="39" t="s">
        <v>3811</v>
      </c>
      <c r="E1903" s="26" t="s">
        <v>3811</v>
      </c>
    </row>
    <row r="1904" spans="3:5">
      <c r="C1904" s="39" t="s">
        <v>3811</v>
      </c>
      <c r="D1904" s="39" t="s">
        <v>3811</v>
      </c>
      <c r="E1904" s="26" t="s">
        <v>3811</v>
      </c>
    </row>
    <row r="1905" spans="3:5">
      <c r="C1905" s="39" t="s">
        <v>3811</v>
      </c>
      <c r="D1905" s="39" t="s">
        <v>3811</v>
      </c>
      <c r="E1905" s="26" t="s">
        <v>3811</v>
      </c>
    </row>
    <row r="1906" spans="3:5">
      <c r="C1906" s="39" t="s">
        <v>3811</v>
      </c>
      <c r="D1906" s="39" t="s">
        <v>3811</v>
      </c>
      <c r="E1906" s="26" t="s">
        <v>3811</v>
      </c>
    </row>
    <row r="1907" spans="3:5">
      <c r="C1907" s="39" t="s">
        <v>3811</v>
      </c>
      <c r="D1907" s="39" t="s">
        <v>3811</v>
      </c>
      <c r="E1907" s="26" t="s">
        <v>3811</v>
      </c>
    </row>
    <row r="1908" spans="3:5">
      <c r="C1908" s="39" t="s">
        <v>3811</v>
      </c>
      <c r="D1908" s="39" t="s">
        <v>3811</v>
      </c>
      <c r="E1908" s="26" t="s">
        <v>3811</v>
      </c>
    </row>
    <row r="1909" spans="3:5">
      <c r="C1909" s="39" t="s">
        <v>3811</v>
      </c>
      <c r="D1909" s="39" t="s">
        <v>3811</v>
      </c>
      <c r="E1909" s="26" t="s">
        <v>3811</v>
      </c>
    </row>
    <row r="1910" spans="3:5">
      <c r="C1910" s="39" t="s">
        <v>3811</v>
      </c>
      <c r="D1910" s="39" t="s">
        <v>3811</v>
      </c>
      <c r="E1910" s="26" t="s">
        <v>3811</v>
      </c>
    </row>
    <row r="1911" spans="3:5">
      <c r="C1911" s="39" t="s">
        <v>3811</v>
      </c>
      <c r="D1911" s="39" t="s">
        <v>3811</v>
      </c>
      <c r="E1911" s="26" t="s">
        <v>3811</v>
      </c>
    </row>
    <row r="1912" spans="3:5">
      <c r="C1912" s="39" t="s">
        <v>3811</v>
      </c>
      <c r="D1912" s="39" t="s">
        <v>3811</v>
      </c>
      <c r="E1912" s="26" t="s">
        <v>3811</v>
      </c>
    </row>
    <row r="1913" spans="3:5">
      <c r="C1913" s="39" t="s">
        <v>3811</v>
      </c>
      <c r="D1913" s="39" t="s">
        <v>3811</v>
      </c>
      <c r="E1913" s="26" t="s">
        <v>3811</v>
      </c>
    </row>
    <row r="1914" spans="3:5">
      <c r="C1914" s="39" t="s">
        <v>3811</v>
      </c>
      <c r="D1914" s="39" t="s">
        <v>3811</v>
      </c>
      <c r="E1914" s="26" t="s">
        <v>3811</v>
      </c>
    </row>
    <row r="1915" spans="3:5">
      <c r="C1915" s="39" t="s">
        <v>3811</v>
      </c>
      <c r="D1915" s="39" t="s">
        <v>3811</v>
      </c>
      <c r="E1915" s="26" t="s">
        <v>3811</v>
      </c>
    </row>
    <row r="1916" spans="3:5">
      <c r="C1916" s="39" t="s">
        <v>3811</v>
      </c>
      <c r="D1916" s="39" t="s">
        <v>3811</v>
      </c>
      <c r="E1916" s="26" t="s">
        <v>3811</v>
      </c>
    </row>
    <row r="1917" spans="3:5">
      <c r="C1917" s="39" t="s">
        <v>3811</v>
      </c>
      <c r="D1917" s="39" t="s">
        <v>3811</v>
      </c>
      <c r="E1917" s="26" t="s">
        <v>3811</v>
      </c>
    </row>
    <row r="1918" spans="3:5">
      <c r="C1918" s="39" t="s">
        <v>3811</v>
      </c>
      <c r="D1918" s="39" t="s">
        <v>3811</v>
      </c>
      <c r="E1918" s="26" t="s">
        <v>3811</v>
      </c>
    </row>
    <row r="1919" spans="3:5">
      <c r="C1919" s="39" t="s">
        <v>3811</v>
      </c>
      <c r="D1919" s="39" t="s">
        <v>3811</v>
      </c>
      <c r="E1919" s="26" t="s">
        <v>3811</v>
      </c>
    </row>
    <row r="1920" spans="3:5">
      <c r="C1920" s="39" t="s">
        <v>3811</v>
      </c>
      <c r="D1920" s="39" t="s">
        <v>3811</v>
      </c>
      <c r="E1920" s="26" t="s">
        <v>3811</v>
      </c>
    </row>
    <row r="1921" spans="3:5">
      <c r="C1921" s="39" t="s">
        <v>3811</v>
      </c>
      <c r="D1921" s="39" t="s">
        <v>3811</v>
      </c>
      <c r="E1921" s="26" t="s">
        <v>3811</v>
      </c>
    </row>
    <row r="1922" spans="3:5">
      <c r="C1922" s="39" t="s">
        <v>3811</v>
      </c>
      <c r="D1922" s="39" t="s">
        <v>3811</v>
      </c>
      <c r="E1922" s="26" t="s">
        <v>3811</v>
      </c>
    </row>
    <row r="1923" spans="3:5">
      <c r="C1923" s="39" t="s">
        <v>3811</v>
      </c>
      <c r="D1923" s="39" t="s">
        <v>3811</v>
      </c>
      <c r="E1923" s="26" t="s">
        <v>3811</v>
      </c>
    </row>
    <row r="1924" spans="3:5">
      <c r="C1924" s="39" t="s">
        <v>3811</v>
      </c>
      <c r="D1924" s="39" t="s">
        <v>3811</v>
      </c>
      <c r="E1924" s="26" t="s">
        <v>3811</v>
      </c>
    </row>
    <row r="1925" spans="3:5">
      <c r="C1925" s="39" t="s">
        <v>3811</v>
      </c>
      <c r="D1925" s="39" t="s">
        <v>3811</v>
      </c>
      <c r="E1925" s="26" t="s">
        <v>3811</v>
      </c>
    </row>
    <row r="1926" spans="3:5">
      <c r="C1926" s="39" t="s">
        <v>3811</v>
      </c>
      <c r="D1926" s="39" t="s">
        <v>3811</v>
      </c>
      <c r="E1926" s="26" t="s">
        <v>3811</v>
      </c>
    </row>
    <row r="1927" spans="3:5">
      <c r="C1927" s="39" t="s">
        <v>3811</v>
      </c>
      <c r="D1927" s="39" t="s">
        <v>3811</v>
      </c>
      <c r="E1927" s="26" t="s">
        <v>3811</v>
      </c>
    </row>
    <row r="1928" spans="3:5">
      <c r="C1928" s="39" t="s">
        <v>3811</v>
      </c>
      <c r="D1928" s="39" t="s">
        <v>3811</v>
      </c>
      <c r="E1928" s="26" t="s">
        <v>3811</v>
      </c>
    </row>
    <row r="1929" spans="3:5">
      <c r="C1929" s="39" t="s">
        <v>3811</v>
      </c>
      <c r="D1929" s="39" t="s">
        <v>3811</v>
      </c>
      <c r="E1929" s="26" t="s">
        <v>3811</v>
      </c>
    </row>
    <row r="1930" spans="3:5">
      <c r="C1930" s="39" t="s">
        <v>3811</v>
      </c>
      <c r="D1930" s="39" t="s">
        <v>3811</v>
      </c>
      <c r="E1930" s="26" t="s">
        <v>3811</v>
      </c>
    </row>
    <row r="1931" spans="3:5">
      <c r="C1931" s="39" t="s">
        <v>3811</v>
      </c>
      <c r="D1931" s="39" t="s">
        <v>3811</v>
      </c>
      <c r="E1931" s="26" t="s">
        <v>3811</v>
      </c>
    </row>
    <row r="1932" spans="3:5">
      <c r="C1932" s="39" t="s">
        <v>3811</v>
      </c>
      <c r="D1932" s="39" t="s">
        <v>3811</v>
      </c>
      <c r="E1932" s="26" t="s">
        <v>3811</v>
      </c>
    </row>
    <row r="1933" spans="3:5">
      <c r="C1933" s="39" t="s">
        <v>3811</v>
      </c>
      <c r="D1933" s="39" t="s">
        <v>3811</v>
      </c>
      <c r="E1933" s="26" t="s">
        <v>3811</v>
      </c>
    </row>
    <row r="1934" spans="3:5">
      <c r="C1934" s="39" t="s">
        <v>3811</v>
      </c>
      <c r="D1934" s="39" t="s">
        <v>3811</v>
      </c>
      <c r="E1934" s="26" t="s">
        <v>3811</v>
      </c>
    </row>
    <row r="1935" spans="3:5">
      <c r="C1935" s="39" t="s">
        <v>3811</v>
      </c>
      <c r="D1935" s="39" t="s">
        <v>3811</v>
      </c>
      <c r="E1935" s="26" t="s">
        <v>3811</v>
      </c>
    </row>
    <row r="1936" spans="3:5">
      <c r="C1936" s="39" t="s">
        <v>3811</v>
      </c>
      <c r="D1936" s="39" t="s">
        <v>3811</v>
      </c>
      <c r="E1936" s="26" t="s">
        <v>3811</v>
      </c>
    </row>
    <row r="1937" spans="3:5">
      <c r="C1937" s="39" t="s">
        <v>3811</v>
      </c>
      <c r="D1937" s="39" t="s">
        <v>3811</v>
      </c>
      <c r="E1937" s="26" t="s">
        <v>3811</v>
      </c>
    </row>
    <row r="1938" spans="3:5">
      <c r="C1938" s="39" t="s">
        <v>3811</v>
      </c>
      <c r="D1938" s="39" t="s">
        <v>3811</v>
      </c>
      <c r="E1938" s="26" t="s">
        <v>3811</v>
      </c>
    </row>
    <row r="1939" spans="3:5">
      <c r="C1939" s="39" t="s">
        <v>3811</v>
      </c>
      <c r="D1939" s="39" t="s">
        <v>3811</v>
      </c>
      <c r="E1939" s="26" t="s">
        <v>3811</v>
      </c>
    </row>
    <row r="1940" spans="3:5">
      <c r="C1940" s="39" t="s">
        <v>3811</v>
      </c>
      <c r="D1940" s="39" t="s">
        <v>3811</v>
      </c>
      <c r="E1940" s="26" t="s">
        <v>3811</v>
      </c>
    </row>
    <row r="1941" spans="3:5">
      <c r="C1941" s="39" t="s">
        <v>3811</v>
      </c>
      <c r="D1941" s="39" t="s">
        <v>3811</v>
      </c>
      <c r="E1941" s="26" t="s">
        <v>3811</v>
      </c>
    </row>
    <row r="1942" spans="3:5">
      <c r="C1942" s="39" t="s">
        <v>3811</v>
      </c>
      <c r="D1942" s="39" t="s">
        <v>3811</v>
      </c>
      <c r="E1942" s="26" t="s">
        <v>3811</v>
      </c>
    </row>
    <row r="1943" spans="3:5">
      <c r="C1943" s="39" t="s">
        <v>3811</v>
      </c>
      <c r="D1943" s="39" t="s">
        <v>3811</v>
      </c>
      <c r="E1943" s="26" t="s">
        <v>3811</v>
      </c>
    </row>
    <row r="1944" spans="3:5">
      <c r="C1944" s="39" t="s">
        <v>3811</v>
      </c>
      <c r="D1944" s="39" t="s">
        <v>3811</v>
      </c>
      <c r="E1944" s="26" t="s">
        <v>3811</v>
      </c>
    </row>
    <row r="1945" spans="3:5">
      <c r="C1945" s="39" t="s">
        <v>3811</v>
      </c>
      <c r="D1945" s="39" t="s">
        <v>3811</v>
      </c>
      <c r="E1945" s="26" t="s">
        <v>3811</v>
      </c>
    </row>
    <row r="1946" spans="3:5">
      <c r="C1946" s="39" t="s">
        <v>3811</v>
      </c>
      <c r="D1946" s="39" t="s">
        <v>3811</v>
      </c>
      <c r="E1946" s="26" t="s">
        <v>3811</v>
      </c>
    </row>
    <row r="1947" spans="3:5">
      <c r="C1947" s="39" t="s">
        <v>3811</v>
      </c>
      <c r="D1947" s="39" t="s">
        <v>3811</v>
      </c>
      <c r="E1947" s="26" t="s">
        <v>3811</v>
      </c>
    </row>
    <row r="1948" spans="3:5">
      <c r="C1948" s="39" t="s">
        <v>3811</v>
      </c>
      <c r="D1948" s="39" t="s">
        <v>3811</v>
      </c>
      <c r="E1948" s="26" t="s">
        <v>3811</v>
      </c>
    </row>
    <row r="1949" spans="3:5">
      <c r="C1949" s="39" t="s">
        <v>3811</v>
      </c>
      <c r="D1949" s="39" t="s">
        <v>3811</v>
      </c>
      <c r="E1949" s="26" t="s">
        <v>3811</v>
      </c>
    </row>
    <row r="1950" spans="3:5">
      <c r="C1950" s="39" t="s">
        <v>3811</v>
      </c>
      <c r="D1950" s="39" t="s">
        <v>3811</v>
      </c>
      <c r="E1950" s="26" t="s">
        <v>3811</v>
      </c>
    </row>
    <row r="1951" spans="3:5">
      <c r="C1951" s="39" t="s">
        <v>3811</v>
      </c>
      <c r="D1951" s="39" t="s">
        <v>3811</v>
      </c>
      <c r="E1951" s="26" t="s">
        <v>3811</v>
      </c>
    </row>
    <row r="1952" spans="3:5">
      <c r="C1952" s="39" t="s">
        <v>3811</v>
      </c>
      <c r="D1952" s="39" t="s">
        <v>3811</v>
      </c>
      <c r="E1952" s="26" t="s">
        <v>3811</v>
      </c>
    </row>
    <row r="1953" spans="3:5">
      <c r="C1953" s="39" t="s">
        <v>3811</v>
      </c>
      <c r="D1953" s="39" t="s">
        <v>3811</v>
      </c>
      <c r="E1953" s="26" t="s">
        <v>3811</v>
      </c>
    </row>
    <row r="1954" spans="3:5">
      <c r="C1954" s="39" t="s">
        <v>3811</v>
      </c>
      <c r="D1954" s="39" t="s">
        <v>3811</v>
      </c>
      <c r="E1954" s="26" t="s">
        <v>3811</v>
      </c>
    </row>
    <row r="1955" spans="3:5">
      <c r="C1955" s="39" t="s">
        <v>3811</v>
      </c>
      <c r="D1955" s="39" t="s">
        <v>3811</v>
      </c>
      <c r="E1955" s="26" t="s">
        <v>3811</v>
      </c>
    </row>
    <row r="1956" spans="3:5">
      <c r="C1956" s="39" t="s">
        <v>3811</v>
      </c>
      <c r="D1956" s="39" t="s">
        <v>3811</v>
      </c>
      <c r="E1956" s="26" t="s">
        <v>3811</v>
      </c>
    </row>
    <row r="1957" spans="3:5">
      <c r="C1957" s="39" t="s">
        <v>3811</v>
      </c>
      <c r="D1957" s="39" t="s">
        <v>3811</v>
      </c>
      <c r="E1957" s="26" t="s">
        <v>3811</v>
      </c>
    </row>
    <row r="1958" spans="3:5">
      <c r="C1958" s="39" t="s">
        <v>3811</v>
      </c>
      <c r="D1958" s="39" t="s">
        <v>3811</v>
      </c>
      <c r="E1958" s="26" t="s">
        <v>3811</v>
      </c>
    </row>
    <row r="1959" spans="3:5">
      <c r="C1959" s="39" t="s">
        <v>3811</v>
      </c>
      <c r="D1959" s="39" t="s">
        <v>3811</v>
      </c>
      <c r="E1959" s="26" t="s">
        <v>3811</v>
      </c>
    </row>
    <row r="1960" spans="3:5">
      <c r="C1960" s="39" t="s">
        <v>3811</v>
      </c>
      <c r="D1960" s="39" t="s">
        <v>3811</v>
      </c>
      <c r="E1960" s="26" t="s">
        <v>3811</v>
      </c>
    </row>
    <row r="1961" spans="3:5">
      <c r="C1961" s="39" t="s">
        <v>3811</v>
      </c>
      <c r="D1961" s="39" t="s">
        <v>3811</v>
      </c>
      <c r="E1961" s="26" t="s">
        <v>3811</v>
      </c>
    </row>
    <row r="1962" spans="3:5">
      <c r="C1962" s="39" t="s">
        <v>3811</v>
      </c>
      <c r="D1962" s="39" t="s">
        <v>3811</v>
      </c>
      <c r="E1962" s="26" t="s">
        <v>3811</v>
      </c>
    </row>
    <row r="1963" spans="3:5">
      <c r="C1963" s="39" t="s">
        <v>3811</v>
      </c>
      <c r="D1963" s="39" t="s">
        <v>3811</v>
      </c>
      <c r="E1963" s="26" t="s">
        <v>3811</v>
      </c>
    </row>
    <row r="1964" spans="3:5">
      <c r="C1964" s="39" t="s">
        <v>3811</v>
      </c>
      <c r="D1964" s="39" t="s">
        <v>3811</v>
      </c>
      <c r="E1964" s="26" t="s">
        <v>3811</v>
      </c>
    </row>
    <row r="1965" spans="3:5">
      <c r="C1965" s="39" t="s">
        <v>3811</v>
      </c>
      <c r="D1965" s="39" t="s">
        <v>3811</v>
      </c>
      <c r="E1965" s="26" t="s">
        <v>3811</v>
      </c>
    </row>
    <row r="1966" spans="3:5">
      <c r="C1966" s="39" t="s">
        <v>3811</v>
      </c>
      <c r="D1966" s="39" t="s">
        <v>3811</v>
      </c>
      <c r="E1966" s="26" t="s">
        <v>3811</v>
      </c>
    </row>
    <row r="1967" spans="3:5">
      <c r="C1967" s="39" t="s">
        <v>3811</v>
      </c>
      <c r="D1967" s="39" t="s">
        <v>3811</v>
      </c>
      <c r="E1967" s="26" t="s">
        <v>3811</v>
      </c>
    </row>
    <row r="1968" spans="3:5">
      <c r="C1968" s="39" t="s">
        <v>3811</v>
      </c>
      <c r="D1968" s="39" t="s">
        <v>3811</v>
      </c>
      <c r="E1968" s="26" t="s">
        <v>3811</v>
      </c>
    </row>
    <row r="1969" spans="3:5">
      <c r="C1969" s="39" t="s">
        <v>3811</v>
      </c>
      <c r="D1969" s="39" t="s">
        <v>3811</v>
      </c>
      <c r="E1969" s="26" t="s">
        <v>3811</v>
      </c>
    </row>
    <row r="1970" spans="3:5">
      <c r="C1970" s="39" t="s">
        <v>3811</v>
      </c>
      <c r="D1970" s="39" t="s">
        <v>3811</v>
      </c>
      <c r="E1970" s="26" t="s">
        <v>3811</v>
      </c>
    </row>
    <row r="1971" spans="3:5">
      <c r="C1971" s="39" t="s">
        <v>3811</v>
      </c>
      <c r="D1971" s="39" t="s">
        <v>3811</v>
      </c>
      <c r="E1971" s="26" t="s">
        <v>3811</v>
      </c>
    </row>
    <row r="1972" spans="3:5">
      <c r="C1972" s="39" t="s">
        <v>3811</v>
      </c>
      <c r="D1972" s="39" t="s">
        <v>3811</v>
      </c>
      <c r="E1972" s="26" t="s">
        <v>3811</v>
      </c>
    </row>
    <row r="1973" spans="3:5">
      <c r="C1973" s="39" t="s">
        <v>3811</v>
      </c>
      <c r="D1973" s="39" t="s">
        <v>3811</v>
      </c>
      <c r="E1973" s="26" t="s">
        <v>3811</v>
      </c>
    </row>
    <row r="1974" spans="3:5">
      <c r="C1974" s="39" t="s">
        <v>3811</v>
      </c>
      <c r="D1974" s="39" t="s">
        <v>3811</v>
      </c>
      <c r="E1974" s="26" t="s">
        <v>3811</v>
      </c>
    </row>
    <row r="1975" spans="3:5">
      <c r="C1975" s="39" t="s">
        <v>3811</v>
      </c>
      <c r="D1975" s="39" t="s">
        <v>3811</v>
      </c>
      <c r="E1975" s="26" t="s">
        <v>3811</v>
      </c>
    </row>
    <row r="1976" spans="3:5">
      <c r="C1976" s="39" t="s">
        <v>3811</v>
      </c>
      <c r="D1976" s="39" t="s">
        <v>3811</v>
      </c>
      <c r="E1976" s="26" t="s">
        <v>3811</v>
      </c>
    </row>
    <row r="1977" spans="3:5">
      <c r="C1977" s="39" t="s">
        <v>3811</v>
      </c>
      <c r="D1977" s="39" t="s">
        <v>3811</v>
      </c>
      <c r="E1977" s="26" t="s">
        <v>3811</v>
      </c>
    </row>
    <row r="1978" spans="3:5">
      <c r="C1978" s="39" t="s">
        <v>3811</v>
      </c>
      <c r="D1978" s="39" t="s">
        <v>3811</v>
      </c>
      <c r="E1978" s="26" t="s">
        <v>3811</v>
      </c>
    </row>
    <row r="1979" spans="3:5">
      <c r="C1979" s="39" t="s">
        <v>3811</v>
      </c>
      <c r="D1979" s="39" t="s">
        <v>3811</v>
      </c>
      <c r="E1979" s="26" t="s">
        <v>3811</v>
      </c>
    </row>
    <row r="1980" spans="3:5">
      <c r="C1980" s="39" t="s">
        <v>3811</v>
      </c>
      <c r="D1980" s="39" t="s">
        <v>3811</v>
      </c>
      <c r="E1980" s="26" t="s">
        <v>3811</v>
      </c>
    </row>
    <row r="1981" spans="3:5">
      <c r="C1981" s="39" t="s">
        <v>3811</v>
      </c>
      <c r="D1981" s="39" t="s">
        <v>3811</v>
      </c>
      <c r="E1981" s="26" t="s">
        <v>3811</v>
      </c>
    </row>
    <row r="1982" spans="3:5">
      <c r="C1982" s="39" t="s">
        <v>3811</v>
      </c>
      <c r="D1982" s="39" t="s">
        <v>3811</v>
      </c>
      <c r="E1982" s="26" t="s">
        <v>3811</v>
      </c>
    </row>
    <row r="1983" spans="3:5">
      <c r="C1983" s="39" t="s">
        <v>3811</v>
      </c>
      <c r="D1983" s="39" t="s">
        <v>3811</v>
      </c>
      <c r="E1983" s="26" t="s">
        <v>3811</v>
      </c>
    </row>
    <row r="1984" spans="3:5">
      <c r="C1984" s="39" t="s">
        <v>3811</v>
      </c>
      <c r="D1984" s="39" t="s">
        <v>3811</v>
      </c>
      <c r="E1984" s="26" t="s">
        <v>3811</v>
      </c>
    </row>
    <row r="1985" spans="3:5">
      <c r="C1985" s="39" t="s">
        <v>3811</v>
      </c>
      <c r="D1985" s="39" t="s">
        <v>3811</v>
      </c>
      <c r="E1985" s="26" t="s">
        <v>3811</v>
      </c>
    </row>
    <row r="1986" spans="3:5">
      <c r="C1986" s="39" t="s">
        <v>3811</v>
      </c>
      <c r="D1986" s="39" t="s">
        <v>3811</v>
      </c>
      <c r="E1986" s="26" t="s">
        <v>3811</v>
      </c>
    </row>
    <row r="1987" spans="3:5">
      <c r="C1987" s="39" t="s">
        <v>3811</v>
      </c>
      <c r="D1987" s="39" t="s">
        <v>3811</v>
      </c>
      <c r="E1987" s="26" t="s">
        <v>3811</v>
      </c>
    </row>
    <row r="1988" spans="3:5">
      <c r="C1988" s="39" t="s">
        <v>3811</v>
      </c>
      <c r="D1988" s="39" t="s">
        <v>3811</v>
      </c>
      <c r="E1988" s="26" t="s">
        <v>3811</v>
      </c>
    </row>
    <row r="1989" spans="3:5">
      <c r="C1989" s="39" t="s">
        <v>3811</v>
      </c>
      <c r="D1989" s="39" t="s">
        <v>3811</v>
      </c>
      <c r="E1989" s="26" t="s">
        <v>3811</v>
      </c>
    </row>
    <row r="1990" spans="3:5">
      <c r="C1990" s="39" t="s">
        <v>3811</v>
      </c>
      <c r="D1990" s="39" t="s">
        <v>3811</v>
      </c>
      <c r="E1990" s="26" t="s">
        <v>3811</v>
      </c>
    </row>
    <row r="1991" spans="3:5">
      <c r="C1991" s="39" t="s">
        <v>3811</v>
      </c>
      <c r="D1991" s="39" t="s">
        <v>3811</v>
      </c>
      <c r="E1991" s="26" t="s">
        <v>3811</v>
      </c>
    </row>
    <row r="1992" spans="3:5">
      <c r="C1992" s="39" t="s">
        <v>3811</v>
      </c>
      <c r="D1992" s="39" t="s">
        <v>3811</v>
      </c>
      <c r="E1992" s="26" t="s">
        <v>3811</v>
      </c>
    </row>
    <row r="1993" spans="3:5">
      <c r="C1993" s="39" t="s">
        <v>3811</v>
      </c>
      <c r="D1993" s="39" t="s">
        <v>3811</v>
      </c>
      <c r="E1993" s="26" t="s">
        <v>3811</v>
      </c>
    </row>
    <row r="1994" spans="3:5">
      <c r="C1994" s="39" t="s">
        <v>3811</v>
      </c>
      <c r="D1994" s="39" t="s">
        <v>3811</v>
      </c>
      <c r="E1994" s="26" t="s">
        <v>3811</v>
      </c>
    </row>
    <row r="1995" spans="3:5">
      <c r="C1995" s="39" t="s">
        <v>3811</v>
      </c>
      <c r="D1995" s="39" t="s">
        <v>3811</v>
      </c>
      <c r="E1995" s="26" t="s">
        <v>3811</v>
      </c>
    </row>
    <row r="1996" spans="3:5">
      <c r="C1996" s="39" t="s">
        <v>3811</v>
      </c>
      <c r="D1996" s="39" t="s">
        <v>3811</v>
      </c>
      <c r="E1996" s="26" t="s">
        <v>3811</v>
      </c>
    </row>
    <row r="1997" spans="3:5">
      <c r="C1997" s="39" t="s">
        <v>3811</v>
      </c>
      <c r="D1997" s="39" t="s">
        <v>3811</v>
      </c>
      <c r="E1997" s="26" t="s">
        <v>3811</v>
      </c>
    </row>
    <row r="1998" spans="3:5">
      <c r="C1998" s="39" t="s">
        <v>3811</v>
      </c>
      <c r="D1998" s="39" t="s">
        <v>3811</v>
      </c>
      <c r="E1998" s="26" t="s">
        <v>3811</v>
      </c>
    </row>
    <row r="1999" spans="3:5">
      <c r="C1999" s="39" t="s">
        <v>3811</v>
      </c>
      <c r="D1999" s="39" t="s">
        <v>3811</v>
      </c>
      <c r="E1999" s="26" t="s">
        <v>3811</v>
      </c>
    </row>
    <row r="2000" spans="3:5">
      <c r="C2000" s="39" t="s">
        <v>3811</v>
      </c>
      <c r="D2000" s="39" t="s">
        <v>3811</v>
      </c>
      <c r="E2000" s="26" t="s">
        <v>3811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4690</v>
      </c>
      <c r="C1" t="s">
        <v>5555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5485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2024</v>
      </c>
    </row>
    <row r="117" spans="1:1">
      <c r="A117" t="s">
        <v>2027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2028</v>
      </c>
    </row>
    <row r="126" spans="1:1">
      <c r="A126" t="s">
        <v>2030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2031</v>
      </c>
    </row>
    <row r="132" spans="1:1">
      <c r="A132" t="s">
        <v>2033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2034</v>
      </c>
    </row>
    <row r="150" spans="1:1">
      <c r="A150" t="s">
        <v>2036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2037</v>
      </c>
    </row>
    <row r="160" spans="1:1">
      <c r="A160" t="s">
        <v>2039</v>
      </c>
    </row>
    <row r="161" spans="1:1">
      <c r="A161" t="s">
        <v>3331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2040</v>
      </c>
    </row>
    <row r="188" spans="1:1">
      <c r="A188" t="s">
        <v>2042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2043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2045</v>
      </c>
    </row>
    <row r="200" spans="1:1">
      <c r="A200" t="s">
        <v>2048</v>
      </c>
    </row>
    <row r="201" spans="1:1">
      <c r="A201" t="s">
        <v>2049</v>
      </c>
    </row>
    <row r="202" spans="1:1">
      <c r="A202" t="s">
        <v>2051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2052</v>
      </c>
    </row>
    <row r="206" spans="1:1">
      <c r="A206" t="s">
        <v>2054</v>
      </c>
    </row>
    <row r="207" spans="1:1">
      <c r="A207" t="s">
        <v>2055</v>
      </c>
    </row>
    <row r="208" spans="1:1">
      <c r="A208" t="s">
        <v>2057</v>
      </c>
    </row>
    <row r="209" spans="1:1">
      <c r="A209" t="s">
        <v>405</v>
      </c>
    </row>
    <row r="210" spans="1:1">
      <c r="A210" t="s">
        <v>2058</v>
      </c>
    </row>
    <row r="211" spans="1:1">
      <c r="A211" t="s">
        <v>2061</v>
      </c>
    </row>
    <row r="212" spans="1:1">
      <c r="A212" t="s">
        <v>2063</v>
      </c>
    </row>
    <row r="213" spans="1:1">
      <c r="A213" t="s">
        <v>2065</v>
      </c>
    </row>
    <row r="214" spans="1:1">
      <c r="A214" t="s">
        <v>2067</v>
      </c>
    </row>
    <row r="215" spans="1:1">
      <c r="A215" t="s">
        <v>2069</v>
      </c>
    </row>
    <row r="216" spans="1:1">
      <c r="A216" t="s">
        <v>2071</v>
      </c>
    </row>
    <row r="217" spans="1:1">
      <c r="A217" t="s">
        <v>2074</v>
      </c>
    </row>
    <row r="218" spans="1:1">
      <c r="A218" t="s">
        <v>2076</v>
      </c>
    </row>
    <row r="219" spans="1:1">
      <c r="A219" t="s">
        <v>2078</v>
      </c>
    </row>
    <row r="220" spans="1:1">
      <c r="A220" t="s">
        <v>2080</v>
      </c>
    </row>
    <row r="221" spans="1:1">
      <c r="A221" t="s">
        <v>2082</v>
      </c>
    </row>
    <row r="222" spans="1:1">
      <c r="A222" t="s">
        <v>2085</v>
      </c>
    </row>
    <row r="223" spans="1:1">
      <c r="A223" t="s">
        <v>2088</v>
      </c>
    </row>
    <row r="224" spans="1:1">
      <c r="A224" t="s">
        <v>2090</v>
      </c>
    </row>
    <row r="225" spans="1:1">
      <c r="A225" t="s">
        <v>2091</v>
      </c>
    </row>
    <row r="226" spans="1:1">
      <c r="A226" t="s">
        <v>2094</v>
      </c>
    </row>
    <row r="227" spans="1:1">
      <c r="A227" t="s">
        <v>2096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2097</v>
      </c>
    </row>
    <row r="237" spans="1:1">
      <c r="A237" t="s">
        <v>2099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3335</v>
      </c>
    </row>
    <row r="259" spans="1:1">
      <c r="A259" t="s">
        <v>3337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2100</v>
      </c>
    </row>
    <row r="276" spans="1:1">
      <c r="A276" t="s">
        <v>2102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2103</v>
      </c>
    </row>
    <row r="289" spans="1:1">
      <c r="A289" t="s">
        <v>2105</v>
      </c>
    </row>
    <row r="290" spans="1:1">
      <c r="A290" t="s">
        <v>501</v>
      </c>
    </row>
    <row r="291" spans="1:1">
      <c r="A291" t="s">
        <v>2106</v>
      </c>
    </row>
    <row r="292" spans="1:1">
      <c r="A292" t="s">
        <v>2109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2110</v>
      </c>
    </row>
    <row r="309" spans="1:1">
      <c r="A309" t="s">
        <v>2112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2113</v>
      </c>
    </row>
    <row r="315" spans="1:1">
      <c r="A315" t="s">
        <v>2115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2116</v>
      </c>
    </row>
    <row r="319" spans="1:1">
      <c r="A319" t="s">
        <v>2118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5487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2119</v>
      </c>
    </row>
    <row r="342" spans="1:1">
      <c r="A342" t="s">
        <v>2121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2122</v>
      </c>
    </row>
    <row r="358" spans="1:1">
      <c r="A358" t="s">
        <v>2124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2125</v>
      </c>
    </row>
    <row r="362" spans="1:1">
      <c r="A362" t="s">
        <v>2128</v>
      </c>
    </row>
    <row r="363" spans="1:1">
      <c r="A363" t="s">
        <v>2130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2131</v>
      </c>
    </row>
    <row r="369" spans="1:1">
      <c r="A369" t="s">
        <v>2133</v>
      </c>
    </row>
    <row r="370" spans="1:1">
      <c r="A370" t="s">
        <v>2135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2137</v>
      </c>
    </row>
    <row r="387" spans="1:1">
      <c r="A387" t="s">
        <v>2140</v>
      </c>
    </row>
    <row r="388" spans="1:1">
      <c r="A388" t="s">
        <v>2142</v>
      </c>
    </row>
    <row r="389" spans="1:1">
      <c r="A389" t="s">
        <v>2144</v>
      </c>
    </row>
    <row r="390" spans="1:1">
      <c r="A390" t="s">
        <v>2146</v>
      </c>
    </row>
    <row r="391" spans="1:1">
      <c r="A391" t="s">
        <v>2147</v>
      </c>
    </row>
    <row r="392" spans="1:1">
      <c r="A392" t="s">
        <v>2150</v>
      </c>
    </row>
    <row r="393" spans="1:1">
      <c r="A393" t="s">
        <v>2152</v>
      </c>
    </row>
    <row r="394" spans="1:1">
      <c r="A394" t="s">
        <v>2153</v>
      </c>
    </row>
    <row r="395" spans="1:1">
      <c r="A395" t="s">
        <v>2156</v>
      </c>
    </row>
    <row r="396" spans="1:1">
      <c r="A396" t="s">
        <v>2158</v>
      </c>
    </row>
    <row r="397" spans="1:1">
      <c r="A397" t="s">
        <v>2160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5353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2162</v>
      </c>
    </row>
    <row r="472" spans="1:1">
      <c r="A472" t="s">
        <v>2165</v>
      </c>
    </row>
    <row r="473" spans="1:1">
      <c r="A473" t="s">
        <v>2166</v>
      </c>
    </row>
    <row r="474" spans="1:1">
      <c r="A474" t="s">
        <v>2168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2170</v>
      </c>
    </row>
    <row r="479" spans="1:1">
      <c r="A479" t="s">
        <v>2173</v>
      </c>
    </row>
    <row r="480" spans="1:1">
      <c r="A480" t="s">
        <v>2175</v>
      </c>
    </row>
    <row r="481" spans="1:1">
      <c r="A481" t="s">
        <v>2178</v>
      </c>
    </row>
    <row r="482" spans="1:1">
      <c r="A482" t="s">
        <v>2181</v>
      </c>
    </row>
    <row r="483" spans="1:1">
      <c r="A483" t="s">
        <v>2182</v>
      </c>
    </row>
    <row r="484" spans="1:1">
      <c r="A484" t="s">
        <v>2185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826</v>
      </c>
    </row>
    <row r="488" spans="1:1">
      <c r="A488" t="s">
        <v>2188</v>
      </c>
    </row>
    <row r="489" spans="1:1">
      <c r="A489" t="s">
        <v>2189</v>
      </c>
    </row>
    <row r="490" spans="1:1">
      <c r="A490" t="s">
        <v>2192</v>
      </c>
    </row>
    <row r="491" spans="1:1">
      <c r="A491" t="s">
        <v>2193</v>
      </c>
    </row>
    <row r="492" spans="1:1">
      <c r="A492" t="s">
        <v>2195</v>
      </c>
    </row>
    <row r="493" spans="1:1">
      <c r="A493" t="s">
        <v>2198</v>
      </c>
    </row>
    <row r="494" spans="1:1">
      <c r="A494" t="s">
        <v>2199</v>
      </c>
    </row>
    <row r="495" spans="1:1">
      <c r="A495" t="s">
        <v>2202</v>
      </c>
    </row>
    <row r="496" spans="1:1">
      <c r="A496" t="s">
        <v>2203</v>
      </c>
    </row>
    <row r="497" spans="1:1">
      <c r="A497" t="s">
        <v>2206</v>
      </c>
    </row>
    <row r="498" spans="1:1">
      <c r="A498" t="s">
        <v>2207</v>
      </c>
    </row>
    <row r="499" spans="1:1">
      <c r="A499" t="s">
        <v>2210</v>
      </c>
    </row>
    <row r="500" spans="1:1">
      <c r="A500" t="s">
        <v>2213</v>
      </c>
    </row>
    <row r="501" spans="1:1">
      <c r="A501" t="s">
        <v>2215</v>
      </c>
    </row>
    <row r="502" spans="1:1">
      <c r="A502" t="s">
        <v>2216</v>
      </c>
    </row>
    <row r="503" spans="1:1">
      <c r="A503" t="s">
        <v>2219</v>
      </c>
    </row>
    <row r="504" spans="1:1">
      <c r="A504" t="s">
        <v>2220</v>
      </c>
    </row>
    <row r="505" spans="1:1">
      <c r="A505" t="s">
        <v>2223</v>
      </c>
    </row>
    <row r="506" spans="1:1">
      <c r="A506" t="s">
        <v>828</v>
      </c>
    </row>
    <row r="507" spans="1:1">
      <c r="A507" t="s">
        <v>831</v>
      </c>
    </row>
    <row r="508" spans="1:1">
      <c r="A508" t="s">
        <v>832</v>
      </c>
    </row>
    <row r="509" spans="1:1">
      <c r="A509" t="s">
        <v>835</v>
      </c>
    </row>
    <row r="510" spans="1:1">
      <c r="A510" t="s">
        <v>836</v>
      </c>
    </row>
    <row r="511" spans="1:1">
      <c r="A511" t="s">
        <v>838</v>
      </c>
    </row>
    <row r="512" spans="1:1">
      <c r="A512" t="s">
        <v>839</v>
      </c>
    </row>
    <row r="513" spans="1:1">
      <c r="A513" t="s">
        <v>841</v>
      </c>
    </row>
    <row r="514" spans="1:1">
      <c r="A514" t="s">
        <v>842</v>
      </c>
    </row>
    <row r="515" spans="1:1">
      <c r="A515" t="s">
        <v>845</v>
      </c>
    </row>
    <row r="516" spans="1:1">
      <c r="A516" t="s">
        <v>846</v>
      </c>
    </row>
    <row r="517" spans="1:1">
      <c r="A517" t="s">
        <v>848</v>
      </c>
    </row>
    <row r="518" spans="1:1">
      <c r="A518" t="s">
        <v>851</v>
      </c>
    </row>
    <row r="519" spans="1:1">
      <c r="A519" t="s">
        <v>853</v>
      </c>
    </row>
    <row r="520" spans="1:1">
      <c r="A520" t="s">
        <v>3343</v>
      </c>
    </row>
    <row r="521" spans="1:1">
      <c r="A521" t="s">
        <v>854</v>
      </c>
    </row>
    <row r="522" spans="1:1">
      <c r="A522" t="s">
        <v>856</v>
      </c>
    </row>
    <row r="523" spans="1:1">
      <c r="A523" t="s">
        <v>857</v>
      </c>
    </row>
    <row r="524" spans="1:1">
      <c r="A524" t="s">
        <v>859</v>
      </c>
    </row>
    <row r="525" spans="1:1">
      <c r="A525" t="s">
        <v>861</v>
      </c>
    </row>
    <row r="526" spans="1:1">
      <c r="A526" t="s">
        <v>5413</v>
      </c>
    </row>
    <row r="527" spans="1:1">
      <c r="A527" t="s">
        <v>863</v>
      </c>
    </row>
    <row r="528" spans="1:1">
      <c r="A528" t="s">
        <v>865</v>
      </c>
    </row>
    <row r="529" spans="1:1">
      <c r="A529" t="s">
        <v>867</v>
      </c>
    </row>
    <row r="530" spans="1:1">
      <c r="A530" t="s">
        <v>868</v>
      </c>
    </row>
    <row r="531" spans="1:1">
      <c r="A531" t="s">
        <v>871</v>
      </c>
    </row>
    <row r="532" spans="1:1">
      <c r="A532" t="s">
        <v>872</v>
      </c>
    </row>
    <row r="533" spans="1:1">
      <c r="A533" t="s">
        <v>875</v>
      </c>
    </row>
    <row r="534" spans="1:1">
      <c r="A534" t="s">
        <v>876</v>
      </c>
    </row>
    <row r="535" spans="1:1">
      <c r="A535" t="s">
        <v>879</v>
      </c>
    </row>
    <row r="536" spans="1:1">
      <c r="A536" t="s">
        <v>881</v>
      </c>
    </row>
    <row r="537" spans="1:1">
      <c r="A537" t="s">
        <v>882</v>
      </c>
    </row>
    <row r="538" spans="1:1">
      <c r="A538" t="s">
        <v>885</v>
      </c>
    </row>
    <row r="539" spans="1:1">
      <c r="A539" t="s">
        <v>886</v>
      </c>
    </row>
    <row r="540" spans="1:1">
      <c r="A540" t="s">
        <v>888</v>
      </c>
    </row>
    <row r="541" spans="1:1">
      <c r="A541" t="s">
        <v>891</v>
      </c>
    </row>
    <row r="542" spans="1:1">
      <c r="A542" t="s">
        <v>892</v>
      </c>
    </row>
    <row r="543" spans="1:1">
      <c r="A543" t="s">
        <v>895</v>
      </c>
    </row>
    <row r="544" spans="1:1">
      <c r="A544" t="s">
        <v>897</v>
      </c>
    </row>
    <row r="545" spans="1:1">
      <c r="A545" t="s">
        <v>899</v>
      </c>
    </row>
    <row r="546" spans="1:1">
      <c r="A546" t="s">
        <v>902</v>
      </c>
    </row>
    <row r="547" spans="1:1">
      <c r="A547" t="s">
        <v>903</v>
      </c>
    </row>
    <row r="548" spans="1:1">
      <c r="A548" t="s">
        <v>906</v>
      </c>
    </row>
    <row r="549" spans="1:1">
      <c r="A549" t="s">
        <v>907</v>
      </c>
    </row>
    <row r="550" spans="1:1">
      <c r="A550" t="s">
        <v>910</v>
      </c>
    </row>
    <row r="551" spans="1:1">
      <c r="A551" t="s">
        <v>911</v>
      </c>
    </row>
    <row r="552" spans="1:1">
      <c r="A552" t="s">
        <v>914</v>
      </c>
    </row>
    <row r="553" spans="1:1">
      <c r="A553" t="s">
        <v>915</v>
      </c>
    </row>
    <row r="554" spans="1:1">
      <c r="A554" t="s">
        <v>917</v>
      </c>
    </row>
    <row r="555" spans="1:1">
      <c r="A555" t="s">
        <v>3345</v>
      </c>
    </row>
    <row r="556" spans="1:1">
      <c r="A556" t="s">
        <v>918</v>
      </c>
    </row>
    <row r="557" spans="1:1">
      <c r="A557" t="s">
        <v>920</v>
      </c>
    </row>
    <row r="558" spans="1:1">
      <c r="A558" t="s">
        <v>921</v>
      </c>
    </row>
    <row r="559" spans="1:1">
      <c r="A559" t="s">
        <v>923</v>
      </c>
    </row>
    <row r="560" spans="1:1">
      <c r="A560" t="s">
        <v>924</v>
      </c>
    </row>
    <row r="561" spans="1:1">
      <c r="A561" t="s">
        <v>927</v>
      </c>
    </row>
    <row r="562" spans="1:1">
      <c r="A562" t="s">
        <v>929</v>
      </c>
    </row>
    <row r="563" spans="1:1">
      <c r="A563" t="s">
        <v>930</v>
      </c>
    </row>
    <row r="564" spans="1:1">
      <c r="A564" t="s">
        <v>932</v>
      </c>
    </row>
    <row r="565" spans="1:1">
      <c r="A565" t="s">
        <v>933</v>
      </c>
    </row>
    <row r="566" spans="1:1">
      <c r="A566" t="s">
        <v>935</v>
      </c>
    </row>
    <row r="567" spans="1:1">
      <c r="A567" t="s">
        <v>938</v>
      </c>
    </row>
    <row r="568" spans="1:1">
      <c r="A568" t="s">
        <v>939</v>
      </c>
    </row>
    <row r="569" spans="1:1">
      <c r="A569" t="s">
        <v>942</v>
      </c>
    </row>
    <row r="570" spans="1:1">
      <c r="A570" t="s">
        <v>943</v>
      </c>
    </row>
    <row r="571" spans="1:1">
      <c r="A571" t="s">
        <v>945</v>
      </c>
    </row>
    <row r="572" spans="1:1">
      <c r="A572" t="s">
        <v>948</v>
      </c>
    </row>
    <row r="573" spans="1:1">
      <c r="A573" t="s">
        <v>951</v>
      </c>
    </row>
    <row r="574" spans="1:1">
      <c r="A574" t="s">
        <v>952</v>
      </c>
    </row>
    <row r="575" spans="1:1">
      <c r="A575" t="s">
        <v>954</v>
      </c>
    </row>
    <row r="576" spans="1:1">
      <c r="A576" t="s">
        <v>955</v>
      </c>
    </row>
    <row r="577" spans="1:1">
      <c r="A577" t="s">
        <v>958</v>
      </c>
    </row>
    <row r="578" spans="1:1">
      <c r="A578" t="s">
        <v>959</v>
      </c>
    </row>
    <row r="579" spans="1:1">
      <c r="A579" t="s">
        <v>961</v>
      </c>
    </row>
    <row r="580" spans="1:1">
      <c r="A580" t="s">
        <v>962</v>
      </c>
    </row>
    <row r="581" spans="1:1">
      <c r="A581" t="s">
        <v>964</v>
      </c>
    </row>
    <row r="582" spans="1:1">
      <c r="A582" t="s">
        <v>967</v>
      </c>
    </row>
    <row r="583" spans="1:1">
      <c r="A583" t="s">
        <v>969</v>
      </c>
    </row>
    <row r="584" spans="1:1">
      <c r="A584" t="s">
        <v>971</v>
      </c>
    </row>
    <row r="585" spans="1:1">
      <c r="A585" t="s">
        <v>972</v>
      </c>
    </row>
    <row r="586" spans="1:1">
      <c r="A586" t="s">
        <v>974</v>
      </c>
    </row>
    <row r="587" spans="1:1">
      <c r="A587" t="s">
        <v>975</v>
      </c>
    </row>
    <row r="588" spans="1:1">
      <c r="A588" t="s">
        <v>978</v>
      </c>
    </row>
    <row r="589" spans="1:1">
      <c r="A589" t="s">
        <v>980</v>
      </c>
    </row>
    <row r="590" spans="1:1">
      <c r="A590" t="s">
        <v>983</v>
      </c>
    </row>
    <row r="591" spans="1:1">
      <c r="A591" t="s">
        <v>986</v>
      </c>
    </row>
    <row r="592" spans="1:1">
      <c r="A592" t="s">
        <v>989</v>
      </c>
    </row>
    <row r="593" spans="1:1">
      <c r="A593" t="s">
        <v>990</v>
      </c>
    </row>
    <row r="594" spans="1:1">
      <c r="A594" t="s">
        <v>994</v>
      </c>
    </row>
    <row r="595" spans="1:1">
      <c r="A595" t="s">
        <v>995</v>
      </c>
    </row>
    <row r="596" spans="1:1">
      <c r="A596" t="s">
        <v>998</v>
      </c>
    </row>
    <row r="597" spans="1:1">
      <c r="A597" t="s">
        <v>1000</v>
      </c>
    </row>
    <row r="598" spans="1:1">
      <c r="A598" t="s">
        <v>1002</v>
      </c>
    </row>
    <row r="599" spans="1:1">
      <c r="A599" t="s">
        <v>1003</v>
      </c>
    </row>
    <row r="600" spans="1:1">
      <c r="A600" t="s">
        <v>1006</v>
      </c>
    </row>
    <row r="601" spans="1:1">
      <c r="A601" t="s">
        <v>1007</v>
      </c>
    </row>
    <row r="602" spans="1:1">
      <c r="A602" t="s">
        <v>1010</v>
      </c>
    </row>
    <row r="603" spans="1:1">
      <c r="A603" t="s">
        <v>1011</v>
      </c>
    </row>
    <row r="604" spans="1:1">
      <c r="A604" t="s">
        <v>1013</v>
      </c>
    </row>
    <row r="605" spans="1:1">
      <c r="A605" t="s">
        <v>1015</v>
      </c>
    </row>
    <row r="606" spans="1:1">
      <c r="A606" t="s">
        <v>1018</v>
      </c>
    </row>
    <row r="607" spans="1:1">
      <c r="A607" t="s">
        <v>1021</v>
      </c>
    </row>
    <row r="608" spans="1:1">
      <c r="A608" t="s">
        <v>1024</v>
      </c>
    </row>
    <row r="609" spans="1:1">
      <c r="A609" t="s">
        <v>1026</v>
      </c>
    </row>
    <row r="610" spans="1:1">
      <c r="A610" t="s">
        <v>1030</v>
      </c>
    </row>
    <row r="611" spans="1:1">
      <c r="A611" t="s">
        <v>1031</v>
      </c>
    </row>
    <row r="612" spans="1:1">
      <c r="A612" t="s">
        <v>1034</v>
      </c>
    </row>
    <row r="613" spans="1:1">
      <c r="A613" t="s">
        <v>1036</v>
      </c>
    </row>
    <row r="614" spans="1:1">
      <c r="A614" t="s">
        <v>1039</v>
      </c>
    </row>
    <row r="615" spans="1:1">
      <c r="A615" t="s">
        <v>1040</v>
      </c>
    </row>
    <row r="616" spans="1:1">
      <c r="A616" t="s">
        <v>1042</v>
      </c>
    </row>
    <row r="617" spans="1:1">
      <c r="A617" t="s">
        <v>1043</v>
      </c>
    </row>
    <row r="618" spans="1:1">
      <c r="A618" t="s">
        <v>1045</v>
      </c>
    </row>
    <row r="619" spans="1:1">
      <c r="A619" t="s">
        <v>1048</v>
      </c>
    </row>
    <row r="620" spans="1:1">
      <c r="A620" t="s">
        <v>1050</v>
      </c>
    </row>
    <row r="621" spans="1:1">
      <c r="A621" t="s">
        <v>1053</v>
      </c>
    </row>
    <row r="622" spans="1:1">
      <c r="A622" t="s">
        <v>1054</v>
      </c>
    </row>
    <row r="623" spans="1:1">
      <c r="A623" t="s">
        <v>1056</v>
      </c>
    </row>
    <row r="624" spans="1:1">
      <c r="A624" t="s">
        <v>1057</v>
      </c>
    </row>
    <row r="625" spans="1:1">
      <c r="A625" t="s">
        <v>1059</v>
      </c>
    </row>
    <row r="626" spans="1:1">
      <c r="A626" t="s">
        <v>1062</v>
      </c>
    </row>
    <row r="627" spans="1:1">
      <c r="A627" t="s">
        <v>1065</v>
      </c>
    </row>
    <row r="628" spans="1:1">
      <c r="A628" t="s">
        <v>1066</v>
      </c>
    </row>
    <row r="629" spans="1:1">
      <c r="A629" t="s">
        <v>1068</v>
      </c>
    </row>
    <row r="630" spans="1:1">
      <c r="A630" t="s">
        <v>3347</v>
      </c>
    </row>
    <row r="631" spans="1:1">
      <c r="A631" t="s">
        <v>1070</v>
      </c>
    </row>
    <row r="632" spans="1:1">
      <c r="A632" t="s">
        <v>3349</v>
      </c>
    </row>
    <row r="633" spans="1:1">
      <c r="A633" t="s">
        <v>1073</v>
      </c>
    </row>
    <row r="634" spans="1:1">
      <c r="A634" t="s">
        <v>1075</v>
      </c>
    </row>
    <row r="635" spans="1:1">
      <c r="A635" t="s">
        <v>1076</v>
      </c>
    </row>
    <row r="636" spans="1:1">
      <c r="A636" t="s">
        <v>1078</v>
      </c>
    </row>
    <row r="637" spans="1:1">
      <c r="A637" t="s">
        <v>3351</v>
      </c>
    </row>
    <row r="638" spans="1:1">
      <c r="A638" t="s">
        <v>1081</v>
      </c>
    </row>
    <row r="639" spans="1:1">
      <c r="A639" t="s">
        <v>1083</v>
      </c>
    </row>
    <row r="640" spans="1:1">
      <c r="A640" t="s">
        <v>1085</v>
      </c>
    </row>
    <row r="641" spans="1:1">
      <c r="A641" t="s">
        <v>1086</v>
      </c>
    </row>
    <row r="642" spans="1:1">
      <c r="A642" t="s">
        <v>1088</v>
      </c>
    </row>
    <row r="643" spans="1:1">
      <c r="A643" t="s">
        <v>1090</v>
      </c>
    </row>
    <row r="644" spans="1:1">
      <c r="A644" t="s">
        <v>2224</v>
      </c>
    </row>
    <row r="645" spans="1:1">
      <c r="A645" t="s">
        <v>2227</v>
      </c>
    </row>
    <row r="646" spans="1:1">
      <c r="A646" t="s">
        <v>1092</v>
      </c>
    </row>
    <row r="647" spans="1:1">
      <c r="A647" t="s">
        <v>1094</v>
      </c>
    </row>
    <row r="648" spans="1:1">
      <c r="A648" t="s">
        <v>2228</v>
      </c>
    </row>
    <row r="649" spans="1:1">
      <c r="A649" t="s">
        <v>2230</v>
      </c>
    </row>
    <row r="650" spans="1:1">
      <c r="A650" t="s">
        <v>3353</v>
      </c>
    </row>
    <row r="651" spans="1:1">
      <c r="A651" t="s">
        <v>3355</v>
      </c>
    </row>
    <row r="652" spans="1:1">
      <c r="A652" t="s">
        <v>3357</v>
      </c>
    </row>
    <row r="653" spans="1:1">
      <c r="A653" t="s">
        <v>3359</v>
      </c>
    </row>
    <row r="654" spans="1:1">
      <c r="A654" t="s">
        <v>3361</v>
      </c>
    </row>
    <row r="655" spans="1:1">
      <c r="A655" t="s">
        <v>3363</v>
      </c>
    </row>
    <row r="656" spans="1:1">
      <c r="A656" t="s">
        <v>3364</v>
      </c>
    </row>
    <row r="657" spans="1:1">
      <c r="A657" t="s">
        <v>2232</v>
      </c>
    </row>
    <row r="658" spans="1:1">
      <c r="A658" t="s">
        <v>1096</v>
      </c>
    </row>
    <row r="659" spans="1:1">
      <c r="A659" t="s">
        <v>1098</v>
      </c>
    </row>
    <row r="660" spans="1:1">
      <c r="A660" t="s">
        <v>1100</v>
      </c>
    </row>
    <row r="661" spans="1:1">
      <c r="A661" t="s">
        <v>3366</v>
      </c>
    </row>
    <row r="662" spans="1:1">
      <c r="A662" t="s">
        <v>3368</v>
      </c>
    </row>
    <row r="663" spans="1:1">
      <c r="A663" t="s">
        <v>3370</v>
      </c>
    </row>
    <row r="664" spans="1:1">
      <c r="A664" t="s">
        <v>3372</v>
      </c>
    </row>
    <row r="665" spans="1:1">
      <c r="A665" t="s">
        <v>3374</v>
      </c>
    </row>
    <row r="666" spans="1:1">
      <c r="A666" t="s">
        <v>3376</v>
      </c>
    </row>
    <row r="667" spans="1:1">
      <c r="A667" t="s">
        <v>3378</v>
      </c>
    </row>
    <row r="668" spans="1:1">
      <c r="A668" t="s">
        <v>3380</v>
      </c>
    </row>
    <row r="669" spans="1:1">
      <c r="A669" t="s">
        <v>3382</v>
      </c>
    </row>
    <row r="670" spans="1:1">
      <c r="A670" t="s">
        <v>2235</v>
      </c>
    </row>
    <row r="671" spans="1:1">
      <c r="A671" t="s">
        <v>2237</v>
      </c>
    </row>
    <row r="672" spans="1:1">
      <c r="A672" t="s">
        <v>2238</v>
      </c>
    </row>
    <row r="673" spans="1:1">
      <c r="A673" t="s">
        <v>3384</v>
      </c>
    </row>
    <row r="674" spans="1:1">
      <c r="A674" t="s">
        <v>1102</v>
      </c>
    </row>
    <row r="675" spans="1:1">
      <c r="A675" t="s">
        <v>1104</v>
      </c>
    </row>
    <row r="676" spans="1:1">
      <c r="A676" t="s">
        <v>1107</v>
      </c>
    </row>
    <row r="677" spans="1:1">
      <c r="A677" t="s">
        <v>3386</v>
      </c>
    </row>
    <row r="678" spans="1:1">
      <c r="A678" t="s">
        <v>3389</v>
      </c>
    </row>
    <row r="679" spans="1:1">
      <c r="A679" t="s">
        <v>1108</v>
      </c>
    </row>
    <row r="680" spans="1:1">
      <c r="A680" t="s">
        <v>3392</v>
      </c>
    </row>
    <row r="681" spans="1:1">
      <c r="A681" t="s">
        <v>1111</v>
      </c>
    </row>
    <row r="682" spans="1:1">
      <c r="A682" t="s">
        <v>1114</v>
      </c>
    </row>
    <row r="683" spans="1:1">
      <c r="A683" t="s">
        <v>1115</v>
      </c>
    </row>
    <row r="684" spans="1:1">
      <c r="A684" t="s">
        <v>1117</v>
      </c>
    </row>
    <row r="685" spans="1:1">
      <c r="A685" t="s">
        <v>1118</v>
      </c>
    </row>
    <row r="686" spans="1:1">
      <c r="A686" t="s">
        <v>1120</v>
      </c>
    </row>
    <row r="687" spans="1:1">
      <c r="A687" t="s">
        <v>1121</v>
      </c>
    </row>
    <row r="688" spans="1:1">
      <c r="A688" t="s">
        <v>1124</v>
      </c>
    </row>
    <row r="689" spans="1:1">
      <c r="A689" t="s">
        <v>1125</v>
      </c>
    </row>
    <row r="690" spans="1:1">
      <c r="A690" t="s">
        <v>1128</v>
      </c>
    </row>
    <row r="691" spans="1:1">
      <c r="A691" t="s">
        <v>1130</v>
      </c>
    </row>
    <row r="692" spans="1:1">
      <c r="A692" t="s">
        <v>1132</v>
      </c>
    </row>
    <row r="693" spans="1:1">
      <c r="A693" t="s">
        <v>1134</v>
      </c>
    </row>
    <row r="694" spans="1:1">
      <c r="A694" t="s">
        <v>1136</v>
      </c>
    </row>
    <row r="695" spans="1:1">
      <c r="A695" t="s">
        <v>1137</v>
      </c>
    </row>
    <row r="696" spans="1:1">
      <c r="A696" t="s">
        <v>1139</v>
      </c>
    </row>
    <row r="697" spans="1:1">
      <c r="A697" t="s">
        <v>1140</v>
      </c>
    </row>
    <row r="698" spans="1:1">
      <c r="A698" t="s">
        <v>1142</v>
      </c>
    </row>
    <row r="699" spans="1:1">
      <c r="A699" t="s">
        <v>1143</v>
      </c>
    </row>
    <row r="700" spans="1:1">
      <c r="A700" t="s">
        <v>1145</v>
      </c>
    </row>
    <row r="701" spans="1:1">
      <c r="A701" t="s">
        <v>1146</v>
      </c>
    </row>
    <row r="702" spans="1:1">
      <c r="A702" t="s">
        <v>1149</v>
      </c>
    </row>
    <row r="703" spans="1:1">
      <c r="A703" t="s">
        <v>1150</v>
      </c>
    </row>
    <row r="704" spans="1:1">
      <c r="A704" t="s">
        <v>1153</v>
      </c>
    </row>
    <row r="705" spans="1:1">
      <c r="A705" t="s">
        <v>1154</v>
      </c>
    </row>
    <row r="706" spans="1:1">
      <c r="A706" t="s">
        <v>1156</v>
      </c>
    </row>
    <row r="707" spans="1:1">
      <c r="A707" t="s">
        <v>3393</v>
      </c>
    </row>
    <row r="708" spans="1:1">
      <c r="A708" t="s">
        <v>2240</v>
      </c>
    </row>
    <row r="709" spans="1:1">
      <c r="A709" t="s">
        <v>2243</v>
      </c>
    </row>
    <row r="710" spans="1:1">
      <c r="A710" t="s">
        <v>1157</v>
      </c>
    </row>
    <row r="711" spans="1:1">
      <c r="A711" t="s">
        <v>1159</v>
      </c>
    </row>
    <row r="712" spans="1:1">
      <c r="A712" t="s">
        <v>2245</v>
      </c>
    </row>
    <row r="713" spans="1:1">
      <c r="A713" t="s">
        <v>2247</v>
      </c>
    </row>
    <row r="714" spans="1:1">
      <c r="A714" t="s">
        <v>2248</v>
      </c>
    </row>
    <row r="715" spans="1:1">
      <c r="A715" t="s">
        <v>2250</v>
      </c>
    </row>
    <row r="716" spans="1:1">
      <c r="A716" t="s">
        <v>2251</v>
      </c>
    </row>
    <row r="717" spans="1:1">
      <c r="A717" t="s">
        <v>2253</v>
      </c>
    </row>
    <row r="718" spans="1:1">
      <c r="A718" t="s">
        <v>2254</v>
      </c>
    </row>
    <row r="719" spans="1:1">
      <c r="A719" t="s">
        <v>2256</v>
      </c>
    </row>
    <row r="720" spans="1:1">
      <c r="A720" t="s">
        <v>2258</v>
      </c>
    </row>
    <row r="721" spans="1:1">
      <c r="A721" t="s">
        <v>2260</v>
      </c>
    </row>
    <row r="722" spans="1:1">
      <c r="A722" t="s">
        <v>2261</v>
      </c>
    </row>
    <row r="723" spans="1:1">
      <c r="A723" t="s">
        <v>2262</v>
      </c>
    </row>
    <row r="724" spans="1:1">
      <c r="A724" t="s">
        <v>2263</v>
      </c>
    </row>
    <row r="725" spans="1:1">
      <c r="A725" t="s">
        <v>2265</v>
      </c>
    </row>
    <row r="726" spans="1:1">
      <c r="A726" t="s">
        <v>2266</v>
      </c>
    </row>
    <row r="727" spans="1:1">
      <c r="A727" t="s">
        <v>5419</v>
      </c>
    </row>
    <row r="728" spans="1:1">
      <c r="A728" t="s">
        <v>2267</v>
      </c>
    </row>
    <row r="729" spans="1:1">
      <c r="A729" t="s">
        <v>2270</v>
      </c>
    </row>
    <row r="730" spans="1:1">
      <c r="A730" t="s">
        <v>2271</v>
      </c>
    </row>
    <row r="731" spans="1:1">
      <c r="A731" t="s">
        <v>2274</v>
      </c>
    </row>
    <row r="732" spans="1:1">
      <c r="A732" t="s">
        <v>2275</v>
      </c>
    </row>
    <row r="733" spans="1:1">
      <c r="A733" t="s">
        <v>2278</v>
      </c>
    </row>
    <row r="734" spans="1:1">
      <c r="A734" t="s">
        <v>2281</v>
      </c>
    </row>
    <row r="735" spans="1:1">
      <c r="A735" t="s">
        <v>2283</v>
      </c>
    </row>
    <row r="736" spans="1:1">
      <c r="A736" t="s">
        <v>2284</v>
      </c>
    </row>
    <row r="737" spans="1:1">
      <c r="A737" t="s">
        <v>2286</v>
      </c>
    </row>
    <row r="738" spans="1:1">
      <c r="A738" t="s">
        <v>2288</v>
      </c>
    </row>
    <row r="739" spans="1:1">
      <c r="A739" t="s">
        <v>2290</v>
      </c>
    </row>
    <row r="740" spans="1:1">
      <c r="A740" t="s">
        <v>2294</v>
      </c>
    </row>
    <row r="741" spans="1:1">
      <c r="A741" t="s">
        <v>2295</v>
      </c>
    </row>
    <row r="742" spans="1:1">
      <c r="A742" t="s">
        <v>2297</v>
      </c>
    </row>
    <row r="743" spans="1:1">
      <c r="A743" t="s">
        <v>2298</v>
      </c>
    </row>
    <row r="744" spans="1:1">
      <c r="A744" t="s">
        <v>2299</v>
      </c>
    </row>
    <row r="745" spans="1:1">
      <c r="A745" t="s">
        <v>2301</v>
      </c>
    </row>
    <row r="746" spans="1:1">
      <c r="A746" t="s">
        <v>2302</v>
      </c>
    </row>
    <row r="747" spans="1:1">
      <c r="A747" t="s">
        <v>2303</v>
      </c>
    </row>
    <row r="748" spans="1:1">
      <c r="A748" t="s">
        <v>2304</v>
      </c>
    </row>
    <row r="749" spans="1:1">
      <c r="A749" t="s">
        <v>2305</v>
      </c>
    </row>
    <row r="750" spans="1:1">
      <c r="A750" t="s">
        <v>2306</v>
      </c>
    </row>
    <row r="751" spans="1:1">
      <c r="A751" t="s">
        <v>2307</v>
      </c>
    </row>
    <row r="752" spans="1:1">
      <c r="A752" t="s">
        <v>2310</v>
      </c>
    </row>
    <row r="753" spans="1:1">
      <c r="A753" t="s">
        <v>2311</v>
      </c>
    </row>
    <row r="754" spans="1:1">
      <c r="A754" t="s">
        <v>2312</v>
      </c>
    </row>
    <row r="755" spans="1:1">
      <c r="A755" t="s">
        <v>2315</v>
      </c>
    </row>
    <row r="756" spans="1:1">
      <c r="A756" t="s">
        <v>2317</v>
      </c>
    </row>
    <row r="757" spans="1:1">
      <c r="A757" t="s">
        <v>2319</v>
      </c>
    </row>
    <row r="758" spans="1:1">
      <c r="A758" t="s">
        <v>2321</v>
      </c>
    </row>
    <row r="759" spans="1:1">
      <c r="A759" t="s">
        <v>1160</v>
      </c>
    </row>
    <row r="760" spans="1:1">
      <c r="A760" t="s">
        <v>1162</v>
      </c>
    </row>
    <row r="761" spans="1:1">
      <c r="A761" t="s">
        <v>1164</v>
      </c>
    </row>
    <row r="762" spans="1:1">
      <c r="A762" t="s">
        <v>1165</v>
      </c>
    </row>
    <row r="763" spans="1:1">
      <c r="A763" t="s">
        <v>1167</v>
      </c>
    </row>
    <row r="764" spans="1:1">
      <c r="A764" t="s">
        <v>1168</v>
      </c>
    </row>
    <row r="765" spans="1:1">
      <c r="A765" t="s">
        <v>1170</v>
      </c>
    </row>
    <row r="766" spans="1:1">
      <c r="A766" t="s">
        <v>3752</v>
      </c>
    </row>
    <row r="767" spans="1:1">
      <c r="A767" t="s">
        <v>1171</v>
      </c>
    </row>
    <row r="768" spans="1:1">
      <c r="A768" t="s">
        <v>1174</v>
      </c>
    </row>
    <row r="769" spans="1:1">
      <c r="A769" t="s">
        <v>1175</v>
      </c>
    </row>
    <row r="770" spans="1:1">
      <c r="A770" t="s">
        <v>1177</v>
      </c>
    </row>
    <row r="771" spans="1:1">
      <c r="A771" t="s">
        <v>1178</v>
      </c>
    </row>
    <row r="772" spans="1:1">
      <c r="A772" t="s">
        <v>1181</v>
      </c>
    </row>
    <row r="773" spans="1:1">
      <c r="A773" t="s">
        <v>2324</v>
      </c>
    </row>
    <row r="774" spans="1:1">
      <c r="A774" t="s">
        <v>1182</v>
      </c>
    </row>
    <row r="775" spans="1:1">
      <c r="A775" t="s">
        <v>1184</v>
      </c>
    </row>
    <row r="776" spans="1:1">
      <c r="A776" t="s">
        <v>1186</v>
      </c>
    </row>
    <row r="777" spans="1:1">
      <c r="A777" t="s">
        <v>1187</v>
      </c>
    </row>
    <row r="778" spans="1:1">
      <c r="A778" t="s">
        <v>1189</v>
      </c>
    </row>
    <row r="779" spans="1:1">
      <c r="A779" t="s">
        <v>1191</v>
      </c>
    </row>
    <row r="780" spans="1:1">
      <c r="A780" t="s">
        <v>1192</v>
      </c>
    </row>
    <row r="781" spans="1:1">
      <c r="A781" t="s">
        <v>1194</v>
      </c>
    </row>
    <row r="782" spans="1:1">
      <c r="A782" t="s">
        <v>1195</v>
      </c>
    </row>
    <row r="783" spans="1:1">
      <c r="A783" t="s">
        <v>1197</v>
      </c>
    </row>
    <row r="784" spans="1:1">
      <c r="A784" t="s">
        <v>1198</v>
      </c>
    </row>
    <row r="785" spans="1:1">
      <c r="A785" t="s">
        <v>1200</v>
      </c>
    </row>
    <row r="786" spans="1:1">
      <c r="A786" t="s">
        <v>1202</v>
      </c>
    </row>
    <row r="787" spans="1:1">
      <c r="A787" t="s">
        <v>1203</v>
      </c>
    </row>
    <row r="788" spans="1:1">
      <c r="A788" t="s">
        <v>1205</v>
      </c>
    </row>
    <row r="789" spans="1:1">
      <c r="A789" t="s">
        <v>1206</v>
      </c>
    </row>
    <row r="790" spans="1:1">
      <c r="A790" t="s">
        <v>1208</v>
      </c>
    </row>
    <row r="791" spans="1:1">
      <c r="A791" t="s">
        <v>1210</v>
      </c>
    </row>
    <row r="792" spans="1:1">
      <c r="A792" t="s">
        <v>5354</v>
      </c>
    </row>
    <row r="793" spans="1:1">
      <c r="A793" t="s">
        <v>1211</v>
      </c>
    </row>
    <row r="794" spans="1:1">
      <c r="A794" t="s">
        <v>2325</v>
      </c>
    </row>
    <row r="795" spans="1:1">
      <c r="A795" t="s">
        <v>2327</v>
      </c>
    </row>
    <row r="796" spans="1:1">
      <c r="A796" t="s">
        <v>2329</v>
      </c>
    </row>
    <row r="797" spans="1:1">
      <c r="A797" t="s">
        <v>2332</v>
      </c>
    </row>
    <row r="798" spans="1:1">
      <c r="A798" t="s">
        <v>2334</v>
      </c>
    </row>
    <row r="799" spans="1:1">
      <c r="A799" t="s">
        <v>2336</v>
      </c>
    </row>
    <row r="800" spans="1:1">
      <c r="A800" t="s">
        <v>2338</v>
      </c>
    </row>
    <row r="801" spans="1:1">
      <c r="A801" t="s">
        <v>1213</v>
      </c>
    </row>
    <row r="802" spans="1:1">
      <c r="A802" t="s">
        <v>1215</v>
      </c>
    </row>
    <row r="803" spans="1:1">
      <c r="A803" t="s">
        <v>1216</v>
      </c>
    </row>
    <row r="804" spans="1:1">
      <c r="A804" t="s">
        <v>1218</v>
      </c>
    </row>
    <row r="805" spans="1:1">
      <c r="A805" t="s">
        <v>1219</v>
      </c>
    </row>
    <row r="806" spans="1:1">
      <c r="A806" t="s">
        <v>1221</v>
      </c>
    </row>
    <row r="807" spans="1:1">
      <c r="A807" t="s">
        <v>2340</v>
      </c>
    </row>
    <row r="808" spans="1:1">
      <c r="A808" t="s">
        <v>2343</v>
      </c>
    </row>
    <row r="809" spans="1:1">
      <c r="A809" t="s">
        <v>2345</v>
      </c>
    </row>
    <row r="810" spans="1:1">
      <c r="A810" t="s">
        <v>2349</v>
      </c>
    </row>
    <row r="811" spans="1:1">
      <c r="A811" t="s">
        <v>2351</v>
      </c>
    </row>
    <row r="812" spans="1:1">
      <c r="A812" t="s">
        <v>2354</v>
      </c>
    </row>
    <row r="813" spans="1:1">
      <c r="A813" t="s">
        <v>2356</v>
      </c>
    </row>
    <row r="814" spans="1:1">
      <c r="A814" t="s">
        <v>2358</v>
      </c>
    </row>
    <row r="815" spans="1:1">
      <c r="A815" t="s">
        <v>2361</v>
      </c>
    </row>
    <row r="816" spans="1:1">
      <c r="A816" t="s">
        <v>2363</v>
      </c>
    </row>
    <row r="817" spans="1:1">
      <c r="A817" t="s">
        <v>2365</v>
      </c>
    </row>
    <row r="818" spans="1:1">
      <c r="A818" t="s">
        <v>2367</v>
      </c>
    </row>
    <row r="819" spans="1:1">
      <c r="A819" t="s">
        <v>2370</v>
      </c>
    </row>
    <row r="820" spans="1:1">
      <c r="A820" t="s">
        <v>2373</v>
      </c>
    </row>
    <row r="821" spans="1:1">
      <c r="A821" t="s">
        <v>2375</v>
      </c>
    </row>
    <row r="822" spans="1:1">
      <c r="A822" t="s">
        <v>2377</v>
      </c>
    </row>
    <row r="823" spans="1:1">
      <c r="A823" t="s">
        <v>2380</v>
      </c>
    </row>
    <row r="824" spans="1:1">
      <c r="A824" t="s">
        <v>2383</v>
      </c>
    </row>
    <row r="825" spans="1:1">
      <c r="A825" t="s">
        <v>2386</v>
      </c>
    </row>
    <row r="826" spans="1:1">
      <c r="A826" t="s">
        <v>2389</v>
      </c>
    </row>
    <row r="827" spans="1:1">
      <c r="A827" t="s">
        <v>2391</v>
      </c>
    </row>
    <row r="828" spans="1:1">
      <c r="A828" t="s">
        <v>2394</v>
      </c>
    </row>
    <row r="829" spans="1:1">
      <c r="A829" t="s">
        <v>2396</v>
      </c>
    </row>
    <row r="830" spans="1:1">
      <c r="A830" t="s">
        <v>2399</v>
      </c>
    </row>
    <row r="831" spans="1:1">
      <c r="A831" t="s">
        <v>2401</v>
      </c>
    </row>
    <row r="832" spans="1:1">
      <c r="A832" t="s">
        <v>2404</v>
      </c>
    </row>
    <row r="833" spans="1:1">
      <c r="A833" t="s">
        <v>2405</v>
      </c>
    </row>
    <row r="834" spans="1:1">
      <c r="A834" t="s">
        <v>2408</v>
      </c>
    </row>
    <row r="835" spans="1:1">
      <c r="A835" t="s">
        <v>2410</v>
      </c>
    </row>
    <row r="836" spans="1:1">
      <c r="A836" t="s">
        <v>2413</v>
      </c>
    </row>
    <row r="837" spans="1:1">
      <c r="A837" t="s">
        <v>2414</v>
      </c>
    </row>
    <row r="838" spans="1:1">
      <c r="A838" t="s">
        <v>2417</v>
      </c>
    </row>
    <row r="839" spans="1:1">
      <c r="A839" t="s">
        <v>1222</v>
      </c>
    </row>
    <row r="840" spans="1:1">
      <c r="A840" t="s">
        <v>1224</v>
      </c>
    </row>
    <row r="841" spans="1:1">
      <c r="A841" t="s">
        <v>1226</v>
      </c>
    </row>
    <row r="842" spans="1:1">
      <c r="A842" t="s">
        <v>1228</v>
      </c>
    </row>
    <row r="843" spans="1:1">
      <c r="A843" t="s">
        <v>1230</v>
      </c>
    </row>
    <row r="844" spans="1:1">
      <c r="A844" t="s">
        <v>1231</v>
      </c>
    </row>
    <row r="845" spans="1:1">
      <c r="A845" t="s">
        <v>1233</v>
      </c>
    </row>
    <row r="846" spans="1:1">
      <c r="A846" t="s">
        <v>1234</v>
      </c>
    </row>
    <row r="847" spans="1:1">
      <c r="A847" t="s">
        <v>1237</v>
      </c>
    </row>
    <row r="848" spans="1:1">
      <c r="A848" t="s">
        <v>1239</v>
      </c>
    </row>
    <row r="849" spans="1:1">
      <c r="A849" t="s">
        <v>1241</v>
      </c>
    </row>
    <row r="850" spans="1:1">
      <c r="A850" t="s">
        <v>1243</v>
      </c>
    </row>
    <row r="851" spans="1:1">
      <c r="A851" t="s">
        <v>2418</v>
      </c>
    </row>
    <row r="852" spans="1:1">
      <c r="A852" t="s">
        <v>2420</v>
      </c>
    </row>
    <row r="853" spans="1:1">
      <c r="A853" t="s">
        <v>1244</v>
      </c>
    </row>
    <row r="854" spans="1:1">
      <c r="A854" t="s">
        <v>1246</v>
      </c>
    </row>
    <row r="855" spans="1:1">
      <c r="A855" t="s">
        <v>1247</v>
      </c>
    </row>
    <row r="856" spans="1:1">
      <c r="A856" t="s">
        <v>1249</v>
      </c>
    </row>
    <row r="857" spans="1:1">
      <c r="A857" t="s">
        <v>1250</v>
      </c>
    </row>
    <row r="858" spans="1:1">
      <c r="A858" t="s">
        <v>2421</v>
      </c>
    </row>
    <row r="859" spans="1:1">
      <c r="A859" t="s">
        <v>1252</v>
      </c>
    </row>
    <row r="860" spans="1:1">
      <c r="A860" t="s">
        <v>1254</v>
      </c>
    </row>
    <row r="861" spans="1:1">
      <c r="A861" t="s">
        <v>1256</v>
      </c>
    </row>
    <row r="862" spans="1:1">
      <c r="A862" t="s">
        <v>1258</v>
      </c>
    </row>
    <row r="863" spans="1:1">
      <c r="A863" t="s">
        <v>1259</v>
      </c>
    </row>
    <row r="864" spans="1:1">
      <c r="A864" t="s">
        <v>1261</v>
      </c>
    </row>
    <row r="865" spans="1:1">
      <c r="A865" t="s">
        <v>1262</v>
      </c>
    </row>
    <row r="866" spans="1:1">
      <c r="A866" t="s">
        <v>1264</v>
      </c>
    </row>
    <row r="867" spans="1:1">
      <c r="A867" t="s">
        <v>2423</v>
      </c>
    </row>
    <row r="868" spans="1:1">
      <c r="A868" t="s">
        <v>2425</v>
      </c>
    </row>
    <row r="869" spans="1:1">
      <c r="A869" t="s">
        <v>1265</v>
      </c>
    </row>
    <row r="870" spans="1:1">
      <c r="A870" t="s">
        <v>2426</v>
      </c>
    </row>
    <row r="871" spans="1:1">
      <c r="A871" t="s">
        <v>2428</v>
      </c>
    </row>
    <row r="872" spans="1:1">
      <c r="A872" t="s">
        <v>2429</v>
      </c>
    </row>
    <row r="873" spans="1:1">
      <c r="A873" t="s">
        <v>2431</v>
      </c>
    </row>
    <row r="874" spans="1:1">
      <c r="A874" t="s">
        <v>2432</v>
      </c>
    </row>
    <row r="875" spans="1:1">
      <c r="A875" t="s">
        <v>2435</v>
      </c>
    </row>
    <row r="876" spans="1:1">
      <c r="A876" t="s">
        <v>2437</v>
      </c>
    </row>
    <row r="877" spans="1:1">
      <c r="A877" t="s">
        <v>2440</v>
      </c>
    </row>
    <row r="878" spans="1:1">
      <c r="A878" t="s">
        <v>2442</v>
      </c>
    </row>
    <row r="879" spans="1:1">
      <c r="A879" t="s">
        <v>2444</v>
      </c>
    </row>
    <row r="880" spans="1:1">
      <c r="A880" t="s">
        <v>3395</v>
      </c>
    </row>
    <row r="881" spans="1:1">
      <c r="A881" t="s">
        <v>1267</v>
      </c>
    </row>
    <row r="882" spans="1:1">
      <c r="A882" t="s">
        <v>1270</v>
      </c>
    </row>
    <row r="883" spans="1:1">
      <c r="A883" t="s">
        <v>1271</v>
      </c>
    </row>
    <row r="884" spans="1:1">
      <c r="A884" t="s">
        <v>1274</v>
      </c>
    </row>
    <row r="885" spans="1:1">
      <c r="A885" t="s">
        <v>1276</v>
      </c>
    </row>
    <row r="886" spans="1:1">
      <c r="A886" t="s">
        <v>1279</v>
      </c>
    </row>
    <row r="887" spans="1:1">
      <c r="A887" t="s">
        <v>1281</v>
      </c>
    </row>
    <row r="888" spans="1:1">
      <c r="A888" t="s">
        <v>1283</v>
      </c>
    </row>
    <row r="889" spans="1:1">
      <c r="A889" t="s">
        <v>1284</v>
      </c>
    </row>
    <row r="890" spans="1:1">
      <c r="A890" t="s">
        <v>1286</v>
      </c>
    </row>
    <row r="891" spans="1:1">
      <c r="A891" t="s">
        <v>1287</v>
      </c>
    </row>
    <row r="892" spans="1:1">
      <c r="A892" t="s">
        <v>1290</v>
      </c>
    </row>
    <row r="893" spans="1:1">
      <c r="A893" t="s">
        <v>1292</v>
      </c>
    </row>
    <row r="894" spans="1:1">
      <c r="A894" t="s">
        <v>1294</v>
      </c>
    </row>
    <row r="895" spans="1:1">
      <c r="A895" t="s">
        <v>1295</v>
      </c>
    </row>
    <row r="896" spans="1:1">
      <c r="A896" t="s">
        <v>2446</v>
      </c>
    </row>
    <row r="897" spans="1:1">
      <c r="A897" t="s">
        <v>2449</v>
      </c>
    </row>
    <row r="898" spans="1:1">
      <c r="A898" t="s">
        <v>2451</v>
      </c>
    </row>
    <row r="899" spans="1:1">
      <c r="A899" t="s">
        <v>2454</v>
      </c>
    </row>
    <row r="900" spans="1:1">
      <c r="A900" t="s">
        <v>2455</v>
      </c>
    </row>
    <row r="901" spans="1:1">
      <c r="A901" t="s">
        <v>2458</v>
      </c>
    </row>
    <row r="902" spans="1:1">
      <c r="A902" t="s">
        <v>2460</v>
      </c>
    </row>
    <row r="903" spans="1:1">
      <c r="A903" t="s">
        <v>2462</v>
      </c>
    </row>
    <row r="904" spans="1:1">
      <c r="A904" t="s">
        <v>2464</v>
      </c>
    </row>
    <row r="905" spans="1:1">
      <c r="A905" t="s">
        <v>2465</v>
      </c>
    </row>
    <row r="906" spans="1:1">
      <c r="A906" t="s">
        <v>2467</v>
      </c>
    </row>
    <row r="907" spans="1:1">
      <c r="A907" t="s">
        <v>1297</v>
      </c>
    </row>
    <row r="908" spans="1:1">
      <c r="A908" t="s">
        <v>1299</v>
      </c>
    </row>
    <row r="909" spans="1:1">
      <c r="A909" t="s">
        <v>1305</v>
      </c>
    </row>
    <row r="910" spans="1:1">
      <c r="A910" t="s">
        <v>1307</v>
      </c>
    </row>
    <row r="911" spans="1:1">
      <c r="A911" t="s">
        <v>1309</v>
      </c>
    </row>
    <row r="912" spans="1:1">
      <c r="A912" t="s">
        <v>1310</v>
      </c>
    </row>
    <row r="913" spans="1:1">
      <c r="A913" t="s">
        <v>1311</v>
      </c>
    </row>
    <row r="914" spans="1:1">
      <c r="A914" t="s">
        <v>1313</v>
      </c>
    </row>
    <row r="915" spans="1:1">
      <c r="A915" t="s">
        <v>1314</v>
      </c>
    </row>
    <row r="916" spans="1:1">
      <c r="A916" t="s">
        <v>1315</v>
      </c>
    </row>
    <row r="917" spans="1:1">
      <c r="A917" t="s">
        <v>1317</v>
      </c>
    </row>
    <row r="918" spans="1:1">
      <c r="A918" t="s">
        <v>1320</v>
      </c>
    </row>
    <row r="919" spans="1:1">
      <c r="A919" t="s">
        <v>1323</v>
      </c>
    </row>
    <row r="920" spans="1:1">
      <c r="A920" t="s">
        <v>1325</v>
      </c>
    </row>
    <row r="921" spans="1:1">
      <c r="A921" t="s">
        <v>1327</v>
      </c>
    </row>
    <row r="922" spans="1:1">
      <c r="A922" t="s">
        <v>1330</v>
      </c>
    </row>
    <row r="923" spans="1:1">
      <c r="A923" t="s">
        <v>1332</v>
      </c>
    </row>
    <row r="924" spans="1:1">
      <c r="A924" t="s">
        <v>1333</v>
      </c>
    </row>
    <row r="925" spans="1:1">
      <c r="A925" t="s">
        <v>1334</v>
      </c>
    </row>
    <row r="926" spans="1:1">
      <c r="A926" t="s">
        <v>1336</v>
      </c>
    </row>
    <row r="927" spans="1:1">
      <c r="A927" t="s">
        <v>1337</v>
      </c>
    </row>
    <row r="928" spans="1:1">
      <c r="A928" t="s">
        <v>1338</v>
      </c>
    </row>
    <row r="929" spans="1:1">
      <c r="A929" t="s">
        <v>1341</v>
      </c>
    </row>
    <row r="930" spans="1:1">
      <c r="A930" t="s">
        <v>1343</v>
      </c>
    </row>
    <row r="931" spans="1:1">
      <c r="A931" t="s">
        <v>1345</v>
      </c>
    </row>
    <row r="932" spans="1:1">
      <c r="A932" t="s">
        <v>1347</v>
      </c>
    </row>
    <row r="933" spans="1:1">
      <c r="A933" t="s">
        <v>1349</v>
      </c>
    </row>
    <row r="934" spans="1:1">
      <c r="A934" t="s">
        <v>3398</v>
      </c>
    </row>
    <row r="935" spans="1:1">
      <c r="A935" t="s">
        <v>3400</v>
      </c>
    </row>
    <row r="936" spans="1:1">
      <c r="A936" t="s">
        <v>1351</v>
      </c>
    </row>
    <row r="937" spans="1:1">
      <c r="A937" t="s">
        <v>1353</v>
      </c>
    </row>
    <row r="938" spans="1:1">
      <c r="A938" t="s">
        <v>1355</v>
      </c>
    </row>
    <row r="939" spans="1:1">
      <c r="A939" t="s">
        <v>1357</v>
      </c>
    </row>
    <row r="940" spans="1:1">
      <c r="A940" t="s">
        <v>1359</v>
      </c>
    </row>
    <row r="941" spans="1:1">
      <c r="A941" t="s">
        <v>1361</v>
      </c>
    </row>
    <row r="942" spans="1:1">
      <c r="A942" t="s">
        <v>1363</v>
      </c>
    </row>
    <row r="943" spans="1:1">
      <c r="A943" t="s">
        <v>1365</v>
      </c>
    </row>
    <row r="944" spans="1:1">
      <c r="A944" t="s">
        <v>1366</v>
      </c>
    </row>
    <row r="945" spans="1:1">
      <c r="A945" t="s">
        <v>1368</v>
      </c>
    </row>
    <row r="946" spans="1:1">
      <c r="A946" t="s">
        <v>1370</v>
      </c>
    </row>
    <row r="947" spans="1:1">
      <c r="A947" t="s">
        <v>2469</v>
      </c>
    </row>
    <row r="948" spans="1:1">
      <c r="A948" t="s">
        <v>2472</v>
      </c>
    </row>
    <row r="949" spans="1:1">
      <c r="A949" t="s">
        <v>2474</v>
      </c>
    </row>
    <row r="950" spans="1:1">
      <c r="A950" t="s">
        <v>2476</v>
      </c>
    </row>
    <row r="951" spans="1:1">
      <c r="A951" t="s">
        <v>2478</v>
      </c>
    </row>
    <row r="952" spans="1:1">
      <c r="A952" t="s">
        <v>2480</v>
      </c>
    </row>
    <row r="953" spans="1:1">
      <c r="A953" t="s">
        <v>2482</v>
      </c>
    </row>
    <row r="954" spans="1:1">
      <c r="A954" t="s">
        <v>2485</v>
      </c>
    </row>
    <row r="955" spans="1:1">
      <c r="A955" t="s">
        <v>2487</v>
      </c>
    </row>
    <row r="956" spans="1:1">
      <c r="A956" t="s">
        <v>2489</v>
      </c>
    </row>
    <row r="957" spans="1:1">
      <c r="A957" t="s">
        <v>2491</v>
      </c>
    </row>
    <row r="958" spans="1:1">
      <c r="A958" t="s">
        <v>2492</v>
      </c>
    </row>
    <row r="959" spans="1:1">
      <c r="A959" t="s">
        <v>2494</v>
      </c>
    </row>
    <row r="960" spans="1:1">
      <c r="A960" t="s">
        <v>2495</v>
      </c>
    </row>
    <row r="961" spans="1:1">
      <c r="A961" t="s">
        <v>2497</v>
      </c>
    </row>
    <row r="962" spans="1:1">
      <c r="A962" t="s">
        <v>2498</v>
      </c>
    </row>
    <row r="963" spans="1:1">
      <c r="A963" t="s">
        <v>2500</v>
      </c>
    </row>
    <row r="964" spans="1:1">
      <c r="A964" t="s">
        <v>2501</v>
      </c>
    </row>
    <row r="965" spans="1:1">
      <c r="A965" t="s">
        <v>2504</v>
      </c>
    </row>
    <row r="966" spans="1:1">
      <c r="A966" t="s">
        <v>2505</v>
      </c>
    </row>
    <row r="967" spans="1:1">
      <c r="A967" t="s">
        <v>2507</v>
      </c>
    </row>
    <row r="968" spans="1:1">
      <c r="A968" t="s">
        <v>2508</v>
      </c>
    </row>
    <row r="969" spans="1:1">
      <c r="A969" t="s">
        <v>2511</v>
      </c>
    </row>
    <row r="970" spans="1:1">
      <c r="A970" t="s">
        <v>2512</v>
      </c>
    </row>
    <row r="971" spans="1:1">
      <c r="A971" t="s">
        <v>2515</v>
      </c>
    </row>
    <row r="972" spans="1:1">
      <c r="A972" t="s">
        <v>2516</v>
      </c>
    </row>
    <row r="973" spans="1:1">
      <c r="A973" t="s">
        <v>2518</v>
      </c>
    </row>
    <row r="974" spans="1:1">
      <c r="A974" t="s">
        <v>2520</v>
      </c>
    </row>
    <row r="975" spans="1:1">
      <c r="A975" t="s">
        <v>2522</v>
      </c>
    </row>
    <row r="976" spans="1:1">
      <c r="A976" t="s">
        <v>2525</v>
      </c>
    </row>
    <row r="977" spans="1:1">
      <c r="A977" t="s">
        <v>2526</v>
      </c>
    </row>
    <row r="978" spans="1:1">
      <c r="A978" t="s">
        <v>2528</v>
      </c>
    </row>
    <row r="979" spans="1:1">
      <c r="A979" t="s">
        <v>2530</v>
      </c>
    </row>
    <row r="980" spans="1:1">
      <c r="A980" t="s">
        <v>2533</v>
      </c>
    </row>
    <row r="981" spans="1:1">
      <c r="A981" t="s">
        <v>2536</v>
      </c>
    </row>
    <row r="982" spans="1:1">
      <c r="A982" t="s">
        <v>2538</v>
      </c>
    </row>
    <row r="983" spans="1:1">
      <c r="A983" t="s">
        <v>2540</v>
      </c>
    </row>
    <row r="984" spans="1:1">
      <c r="A984" t="s">
        <v>2542</v>
      </c>
    </row>
    <row r="985" spans="1:1">
      <c r="A985" t="s">
        <v>2544</v>
      </c>
    </row>
    <row r="986" spans="1:1">
      <c r="A986" t="s">
        <v>2546</v>
      </c>
    </row>
    <row r="987" spans="1:1">
      <c r="A987" t="s">
        <v>2548</v>
      </c>
    </row>
    <row r="988" spans="1:1">
      <c r="A988" t="s">
        <v>2550</v>
      </c>
    </row>
    <row r="989" spans="1:1">
      <c r="A989" t="s">
        <v>2552</v>
      </c>
    </row>
    <row r="990" spans="1:1">
      <c r="A990" t="s">
        <v>2554</v>
      </c>
    </row>
    <row r="991" spans="1:1">
      <c r="A991" t="s">
        <v>2557</v>
      </c>
    </row>
    <row r="992" spans="1:1">
      <c r="A992" t="s">
        <v>2559</v>
      </c>
    </row>
    <row r="993" spans="1:1">
      <c r="A993" t="s">
        <v>2561</v>
      </c>
    </row>
    <row r="994" spans="1:1">
      <c r="A994" t="s">
        <v>2563</v>
      </c>
    </row>
    <row r="995" spans="1:1">
      <c r="A995" t="s">
        <v>2566</v>
      </c>
    </row>
    <row r="996" spans="1:1">
      <c r="A996" t="s">
        <v>2567</v>
      </c>
    </row>
    <row r="997" spans="1:1">
      <c r="A997" t="s">
        <v>2570</v>
      </c>
    </row>
    <row r="998" spans="1:1">
      <c r="A998" t="s">
        <v>2571</v>
      </c>
    </row>
    <row r="999" spans="1:1">
      <c r="A999" t="s">
        <v>2572</v>
      </c>
    </row>
    <row r="1000" spans="1:1">
      <c r="A1000" t="s">
        <v>2574</v>
      </c>
    </row>
    <row r="1001" spans="1:1">
      <c r="A1001" t="s">
        <v>2576</v>
      </c>
    </row>
    <row r="1002" spans="1:1">
      <c r="A1002" t="s">
        <v>2577</v>
      </c>
    </row>
    <row r="1003" spans="1:1">
      <c r="A1003" t="s">
        <v>2579</v>
      </c>
    </row>
    <row r="1004" spans="1:1">
      <c r="A1004" t="s">
        <v>2581</v>
      </c>
    </row>
    <row r="1005" spans="1:1">
      <c r="A1005" t="s">
        <v>2583</v>
      </c>
    </row>
    <row r="1006" spans="1:1">
      <c r="A1006" t="s">
        <v>3401</v>
      </c>
    </row>
    <row r="1007" spans="1:1">
      <c r="A1007" t="s">
        <v>3404</v>
      </c>
    </row>
    <row r="1008" spans="1:1">
      <c r="A1008" t="s">
        <v>5414</v>
      </c>
    </row>
    <row r="1009" spans="1:1">
      <c r="A1009" t="s">
        <v>1373</v>
      </c>
    </row>
    <row r="1010" spans="1:1">
      <c r="A1010" t="s">
        <v>1374</v>
      </c>
    </row>
    <row r="1011" spans="1:1">
      <c r="A1011" t="s">
        <v>1375</v>
      </c>
    </row>
    <row r="1012" spans="1:1">
      <c r="A1012" t="s">
        <v>1377</v>
      </c>
    </row>
    <row r="1013" spans="1:1">
      <c r="A1013" t="s">
        <v>1378</v>
      </c>
    </row>
    <row r="1014" spans="1:1">
      <c r="A1014" t="s">
        <v>1380</v>
      </c>
    </row>
    <row r="1015" spans="1:1">
      <c r="A1015" t="s">
        <v>1381</v>
      </c>
    </row>
    <row r="1016" spans="1:1">
      <c r="A1016" t="s">
        <v>1382</v>
      </c>
    </row>
    <row r="1017" spans="1:1">
      <c r="A1017" t="s">
        <v>1385</v>
      </c>
    </row>
    <row r="1018" spans="1:1">
      <c r="A1018" t="s">
        <v>1386</v>
      </c>
    </row>
    <row r="1019" spans="1:1">
      <c r="A1019" t="s">
        <v>1388</v>
      </c>
    </row>
    <row r="1020" spans="1:1">
      <c r="A1020" t="s">
        <v>3407</v>
      </c>
    </row>
    <row r="1021" spans="1:1">
      <c r="A1021" t="s">
        <v>2585</v>
      </c>
    </row>
    <row r="1022" spans="1:1">
      <c r="A1022" t="s">
        <v>2587</v>
      </c>
    </row>
    <row r="1023" spans="1:1">
      <c r="A1023" t="s">
        <v>1389</v>
      </c>
    </row>
    <row r="1024" spans="1:1">
      <c r="A1024" t="s">
        <v>1391</v>
      </c>
    </row>
    <row r="1025" spans="1:1">
      <c r="A1025" t="s">
        <v>1394</v>
      </c>
    </row>
    <row r="1026" spans="1:1">
      <c r="A1026" t="s">
        <v>2588</v>
      </c>
    </row>
    <row r="1027" spans="1:1">
      <c r="A1027" t="s">
        <v>2591</v>
      </c>
    </row>
    <row r="1028" spans="1:1">
      <c r="A1028" t="s">
        <v>2593</v>
      </c>
    </row>
    <row r="1029" spans="1:1">
      <c r="A1029" t="s">
        <v>2596</v>
      </c>
    </row>
    <row r="1030" spans="1:1">
      <c r="A1030" t="s">
        <v>2598</v>
      </c>
    </row>
    <row r="1031" spans="1:1">
      <c r="A1031" t="s">
        <v>2601</v>
      </c>
    </row>
    <row r="1032" spans="1:1">
      <c r="A1032" t="s">
        <v>1395</v>
      </c>
    </row>
    <row r="1033" spans="1:1">
      <c r="A1033" t="s">
        <v>1397</v>
      </c>
    </row>
    <row r="1034" spans="1:1">
      <c r="A1034" t="s">
        <v>1398</v>
      </c>
    </row>
    <row r="1035" spans="1:1">
      <c r="A1035" t="s">
        <v>1401</v>
      </c>
    </row>
    <row r="1036" spans="1:1">
      <c r="A1036" t="s">
        <v>1402</v>
      </c>
    </row>
    <row r="1037" spans="1:1">
      <c r="A1037" t="s">
        <v>2603</v>
      </c>
    </row>
    <row r="1038" spans="1:1">
      <c r="A1038" t="s">
        <v>2605</v>
      </c>
    </row>
    <row r="1039" spans="1:1">
      <c r="A1039" t="s">
        <v>2608</v>
      </c>
    </row>
    <row r="1040" spans="1:1">
      <c r="A1040" t="s">
        <v>5415</v>
      </c>
    </row>
    <row r="1041" spans="1:1">
      <c r="A1041" t="s">
        <v>5417</v>
      </c>
    </row>
    <row r="1042" spans="1:1">
      <c r="A1042" t="s">
        <v>2610</v>
      </c>
    </row>
    <row r="1043" spans="1:1">
      <c r="A1043" t="s">
        <v>2613</v>
      </c>
    </row>
    <row r="1044" spans="1:1">
      <c r="A1044" t="s">
        <v>1404</v>
      </c>
    </row>
    <row r="1045" spans="1:1">
      <c r="A1045" t="s">
        <v>1407</v>
      </c>
    </row>
    <row r="1046" spans="1:1">
      <c r="A1046" t="s">
        <v>1408</v>
      </c>
    </row>
    <row r="1047" spans="1:1">
      <c r="A1047" t="s">
        <v>1409</v>
      </c>
    </row>
    <row r="1048" spans="1:1">
      <c r="A1048" t="s">
        <v>1412</v>
      </c>
    </row>
    <row r="1049" spans="1:1">
      <c r="A1049" t="s">
        <v>1414</v>
      </c>
    </row>
    <row r="1050" spans="1:1">
      <c r="A1050" t="s">
        <v>1417</v>
      </c>
    </row>
    <row r="1051" spans="1:1">
      <c r="A1051" t="s">
        <v>1418</v>
      </c>
    </row>
    <row r="1052" spans="1:1">
      <c r="A1052" t="s">
        <v>1421</v>
      </c>
    </row>
    <row r="1053" spans="1:1">
      <c r="A1053" t="s">
        <v>1422</v>
      </c>
    </row>
    <row r="1054" spans="1:1">
      <c r="A1054" t="s">
        <v>1424</v>
      </c>
    </row>
    <row r="1055" spans="1:1">
      <c r="A1055" t="s">
        <v>3409</v>
      </c>
    </row>
    <row r="1056" spans="1:1">
      <c r="A1056" t="s">
        <v>3412</v>
      </c>
    </row>
    <row r="1057" spans="1:1">
      <c r="A1057" t="s">
        <v>1426</v>
      </c>
    </row>
    <row r="1058" spans="1:1">
      <c r="A1058" t="s">
        <v>1429</v>
      </c>
    </row>
    <row r="1059" spans="1:1">
      <c r="A1059" t="s">
        <v>1430</v>
      </c>
    </row>
    <row r="1060" spans="1:1">
      <c r="A1060" t="s">
        <v>1431</v>
      </c>
    </row>
    <row r="1061" spans="1:1">
      <c r="A1061" t="s">
        <v>1434</v>
      </c>
    </row>
    <row r="1062" spans="1:1">
      <c r="A1062" t="s">
        <v>3413</v>
      </c>
    </row>
    <row r="1063" spans="1:1">
      <c r="A1063" t="s">
        <v>3415</v>
      </c>
    </row>
    <row r="1064" spans="1:1">
      <c r="A1064" t="s">
        <v>1436</v>
      </c>
    </row>
    <row r="1065" spans="1:1">
      <c r="A1065" t="s">
        <v>1438</v>
      </c>
    </row>
    <row r="1066" spans="1:1">
      <c r="A1066" t="s">
        <v>1439</v>
      </c>
    </row>
    <row r="1067" spans="1:1">
      <c r="A1067" t="s">
        <v>1441</v>
      </c>
    </row>
    <row r="1068" spans="1:1">
      <c r="A1068" t="s">
        <v>1442</v>
      </c>
    </row>
    <row r="1069" spans="1:1">
      <c r="A1069" t="s">
        <v>1444</v>
      </c>
    </row>
    <row r="1070" spans="1:1">
      <c r="A1070" t="s">
        <v>1445</v>
      </c>
    </row>
    <row r="1071" spans="1:1">
      <c r="A1071" t="s">
        <v>1448</v>
      </c>
    </row>
    <row r="1072" spans="1:1">
      <c r="A1072" t="s">
        <v>1449</v>
      </c>
    </row>
    <row r="1073" spans="1:1">
      <c r="A1073" t="s">
        <v>1450</v>
      </c>
    </row>
    <row r="1074" spans="1:1">
      <c r="A1074" t="s">
        <v>1453</v>
      </c>
    </row>
    <row r="1075" spans="1:1">
      <c r="A1075" t="s">
        <v>1454</v>
      </c>
    </row>
    <row r="1076" spans="1:1">
      <c r="A1076" t="s">
        <v>1456</v>
      </c>
    </row>
    <row r="1077" spans="1:1">
      <c r="A1077" t="s">
        <v>1457</v>
      </c>
    </row>
    <row r="1078" spans="1:1">
      <c r="A1078" t="s">
        <v>1459</v>
      </c>
    </row>
    <row r="1079" spans="1:1">
      <c r="A1079" t="s">
        <v>1460</v>
      </c>
    </row>
    <row r="1080" spans="1:1">
      <c r="A1080" t="s">
        <v>1462</v>
      </c>
    </row>
    <row r="1081" spans="1:1">
      <c r="A1081" t="s">
        <v>1464</v>
      </c>
    </row>
    <row r="1082" spans="1:1">
      <c r="A1082" t="s">
        <v>1466</v>
      </c>
    </row>
    <row r="1083" spans="1:1">
      <c r="A1083" t="s">
        <v>3416</v>
      </c>
    </row>
    <row r="1084" spans="1:1">
      <c r="A1084" t="s">
        <v>2615</v>
      </c>
    </row>
    <row r="1085" spans="1:1">
      <c r="A1085" t="s">
        <v>2618</v>
      </c>
    </row>
    <row r="1086" spans="1:1">
      <c r="A1086" t="s">
        <v>2619</v>
      </c>
    </row>
    <row r="1087" spans="1:1">
      <c r="A1087" t="s">
        <v>2620</v>
      </c>
    </row>
    <row r="1088" spans="1:1">
      <c r="A1088" t="s">
        <v>2622</v>
      </c>
    </row>
    <row r="1089" spans="1:1">
      <c r="A1089" t="s">
        <v>2624</v>
      </c>
    </row>
    <row r="1090" spans="1:1">
      <c r="A1090" t="s">
        <v>2626</v>
      </c>
    </row>
    <row r="1091" spans="1:1">
      <c r="A1091" t="s">
        <v>2628</v>
      </c>
    </row>
    <row r="1092" spans="1:1">
      <c r="A1092" t="s">
        <v>2630</v>
      </c>
    </row>
    <row r="1093" spans="1:1">
      <c r="A1093" t="s">
        <v>2632</v>
      </c>
    </row>
    <row r="1094" spans="1:1">
      <c r="A1094" t="s">
        <v>2634</v>
      </c>
    </row>
    <row r="1095" spans="1:1">
      <c r="A1095" t="s">
        <v>2637</v>
      </c>
    </row>
    <row r="1096" spans="1:1">
      <c r="A1096" t="s">
        <v>2639</v>
      </c>
    </row>
    <row r="1097" spans="1:1">
      <c r="A1097" t="s">
        <v>2641</v>
      </c>
    </row>
    <row r="1098" spans="1:1">
      <c r="A1098" t="s">
        <v>2643</v>
      </c>
    </row>
    <row r="1099" spans="1:1">
      <c r="A1099" t="s">
        <v>2646</v>
      </c>
    </row>
    <row r="1100" spans="1:1">
      <c r="A1100" t="s">
        <v>2647</v>
      </c>
    </row>
    <row r="1101" spans="1:1">
      <c r="A1101" t="s">
        <v>2650</v>
      </c>
    </row>
    <row r="1102" spans="1:1">
      <c r="A1102" t="s">
        <v>2653</v>
      </c>
    </row>
    <row r="1103" spans="1:1">
      <c r="A1103" t="s">
        <v>2655</v>
      </c>
    </row>
    <row r="1104" spans="1:1">
      <c r="A1104" t="s">
        <v>2657</v>
      </c>
    </row>
    <row r="1105" spans="1:1">
      <c r="A1105" t="s">
        <v>2659</v>
      </c>
    </row>
    <row r="1106" spans="1:1">
      <c r="A1106" t="s">
        <v>2662</v>
      </c>
    </row>
    <row r="1107" spans="1:1">
      <c r="A1107" t="s">
        <v>2664</v>
      </c>
    </row>
    <row r="1108" spans="1:1">
      <c r="A1108" t="s">
        <v>2667</v>
      </c>
    </row>
    <row r="1109" spans="1:1">
      <c r="A1109" t="s">
        <v>2669</v>
      </c>
    </row>
    <row r="1110" spans="1:1">
      <c r="A1110" t="s">
        <v>2672</v>
      </c>
    </row>
    <row r="1111" spans="1:1">
      <c r="A1111" t="s">
        <v>2674</v>
      </c>
    </row>
    <row r="1112" spans="1:1">
      <c r="A1112" t="s">
        <v>2677</v>
      </c>
    </row>
    <row r="1113" spans="1:1">
      <c r="A1113" t="s">
        <v>1467</v>
      </c>
    </row>
    <row r="1114" spans="1:1">
      <c r="A1114" t="s">
        <v>1469</v>
      </c>
    </row>
    <row r="1115" spans="1:1">
      <c r="A1115" t="s">
        <v>2679</v>
      </c>
    </row>
    <row r="1116" spans="1:1">
      <c r="A1116" t="s">
        <v>2681</v>
      </c>
    </row>
    <row r="1117" spans="1:1">
      <c r="A1117" t="s">
        <v>1470</v>
      </c>
    </row>
    <row r="1118" spans="1:1">
      <c r="A1118" t="s">
        <v>1472</v>
      </c>
    </row>
    <row r="1119" spans="1:1">
      <c r="A1119" t="s">
        <v>1473</v>
      </c>
    </row>
    <row r="1120" spans="1:1">
      <c r="A1120" t="s">
        <v>1475</v>
      </c>
    </row>
    <row r="1121" spans="1:1">
      <c r="A1121" t="s">
        <v>2683</v>
      </c>
    </row>
    <row r="1122" spans="1:1">
      <c r="A1122" t="s">
        <v>2685</v>
      </c>
    </row>
    <row r="1123" spans="1:1">
      <c r="A1123" t="s">
        <v>2686</v>
      </c>
    </row>
    <row r="1124" spans="1:1">
      <c r="A1124" t="s">
        <v>2689</v>
      </c>
    </row>
    <row r="1125" spans="1:1">
      <c r="A1125" t="s">
        <v>2691</v>
      </c>
    </row>
    <row r="1126" spans="1:1">
      <c r="A1126" t="s">
        <v>2693</v>
      </c>
    </row>
    <row r="1127" spans="1:1">
      <c r="A1127" t="s">
        <v>1476</v>
      </c>
    </row>
    <row r="1128" spans="1:1">
      <c r="A1128" t="s">
        <v>1479</v>
      </c>
    </row>
    <row r="1129" spans="1:1">
      <c r="A1129" t="s">
        <v>2695</v>
      </c>
    </row>
    <row r="1130" spans="1:1">
      <c r="A1130" t="s">
        <v>2697</v>
      </c>
    </row>
    <row r="1131" spans="1:1">
      <c r="A1131" t="s">
        <v>1480</v>
      </c>
    </row>
    <row r="1132" spans="1:1">
      <c r="A1132" t="s">
        <v>1482</v>
      </c>
    </row>
    <row r="1133" spans="1:1">
      <c r="A1133" t="s">
        <v>1483</v>
      </c>
    </row>
    <row r="1134" spans="1:1">
      <c r="A1134" t="s">
        <v>1485</v>
      </c>
    </row>
    <row r="1135" spans="1:1">
      <c r="A1135" t="s">
        <v>1486</v>
      </c>
    </row>
    <row r="1136" spans="1:1">
      <c r="A1136" t="s">
        <v>2698</v>
      </c>
    </row>
    <row r="1137" spans="1:1">
      <c r="A1137" t="s">
        <v>2701</v>
      </c>
    </row>
    <row r="1138" spans="1:1">
      <c r="A1138" t="s">
        <v>1488</v>
      </c>
    </row>
    <row r="1139" spans="1:1">
      <c r="A1139" t="s">
        <v>1490</v>
      </c>
    </row>
    <row r="1140" spans="1:1">
      <c r="A1140" t="s">
        <v>1491</v>
      </c>
    </row>
    <row r="1141" spans="1:1">
      <c r="A1141" t="s">
        <v>1493</v>
      </c>
    </row>
    <row r="1142" spans="1:1">
      <c r="A1142" t="s">
        <v>2702</v>
      </c>
    </row>
    <row r="1143" spans="1:1">
      <c r="A1143" t="s">
        <v>2705</v>
      </c>
    </row>
    <row r="1144" spans="1:1">
      <c r="A1144" t="s">
        <v>2706</v>
      </c>
    </row>
    <row r="1145" spans="1:1">
      <c r="A1145" t="s">
        <v>2708</v>
      </c>
    </row>
    <row r="1146" spans="1:1">
      <c r="A1146" t="s">
        <v>2710</v>
      </c>
    </row>
    <row r="1147" spans="1:1">
      <c r="A1147" t="s">
        <v>2712</v>
      </c>
    </row>
    <row r="1148" spans="1:1">
      <c r="A1148" t="s">
        <v>2714</v>
      </c>
    </row>
    <row r="1149" spans="1:1">
      <c r="A1149" t="s">
        <v>2717</v>
      </c>
    </row>
    <row r="1150" spans="1:1">
      <c r="A1150" t="s">
        <v>2720</v>
      </c>
    </row>
    <row r="1151" spans="1:1">
      <c r="A1151" t="s">
        <v>2722</v>
      </c>
    </row>
    <row r="1152" spans="1:1">
      <c r="A1152" t="s">
        <v>2725</v>
      </c>
    </row>
    <row r="1153" spans="1:1">
      <c r="A1153" t="s">
        <v>2728</v>
      </c>
    </row>
    <row r="1154" spans="1:1">
      <c r="A1154" t="s">
        <v>2730</v>
      </c>
    </row>
    <row r="1155" spans="1:1">
      <c r="A1155" t="s">
        <v>2732</v>
      </c>
    </row>
    <row r="1156" spans="1:1">
      <c r="A1156" t="s">
        <v>2734</v>
      </c>
    </row>
    <row r="1157" spans="1:1">
      <c r="A1157" t="s">
        <v>2736</v>
      </c>
    </row>
    <row r="1158" spans="1:1">
      <c r="A1158" t="s">
        <v>2739</v>
      </c>
    </row>
    <row r="1159" spans="1:1">
      <c r="A1159" t="s">
        <v>2741</v>
      </c>
    </row>
    <row r="1160" spans="1:1">
      <c r="A1160" t="s">
        <v>2744</v>
      </c>
    </row>
    <row r="1161" spans="1:1">
      <c r="A1161" t="s">
        <v>2746</v>
      </c>
    </row>
    <row r="1162" spans="1:1">
      <c r="A1162" t="s">
        <v>1494</v>
      </c>
    </row>
    <row r="1163" spans="1:1">
      <c r="A1163" t="s">
        <v>1496</v>
      </c>
    </row>
    <row r="1164" spans="1:1">
      <c r="A1164" t="s">
        <v>1497</v>
      </c>
    </row>
    <row r="1165" spans="1:1">
      <c r="A1165" t="s">
        <v>1499</v>
      </c>
    </row>
    <row r="1166" spans="1:1">
      <c r="A1166" t="s">
        <v>1500</v>
      </c>
    </row>
    <row r="1167" spans="1:1">
      <c r="A1167" t="s">
        <v>1503</v>
      </c>
    </row>
    <row r="1168" spans="1:1">
      <c r="A1168" t="s">
        <v>2749</v>
      </c>
    </row>
    <row r="1169" spans="1:1">
      <c r="A1169" t="s">
        <v>2752</v>
      </c>
    </row>
    <row r="1170" spans="1:1">
      <c r="A1170" t="s">
        <v>1504</v>
      </c>
    </row>
    <row r="1171" spans="1:1">
      <c r="A1171" t="s">
        <v>1507</v>
      </c>
    </row>
    <row r="1172" spans="1:1">
      <c r="A1172" t="s">
        <v>2754</v>
      </c>
    </row>
    <row r="1173" spans="1:1">
      <c r="A1173" t="s">
        <v>2757</v>
      </c>
    </row>
    <row r="1174" spans="1:1">
      <c r="A1174" t="s">
        <v>2760</v>
      </c>
    </row>
    <row r="1175" spans="1:1">
      <c r="A1175" t="s">
        <v>2762</v>
      </c>
    </row>
    <row r="1176" spans="1:1">
      <c r="A1176" t="s">
        <v>2763</v>
      </c>
    </row>
    <row r="1177" spans="1:1">
      <c r="A1177" t="s">
        <v>2766</v>
      </c>
    </row>
    <row r="1178" spans="1:1">
      <c r="A1178" t="s">
        <v>1508</v>
      </c>
    </row>
    <row r="1179" spans="1:1">
      <c r="A1179" t="s">
        <v>5366</v>
      </c>
    </row>
    <row r="1180" spans="1:1">
      <c r="A1180" t="s">
        <v>1511</v>
      </c>
    </row>
    <row r="1181" spans="1:1">
      <c r="A1181" t="s">
        <v>1513</v>
      </c>
    </row>
    <row r="1182" spans="1:1">
      <c r="A1182" t="s">
        <v>1514</v>
      </c>
    </row>
    <row r="1183" spans="1:1">
      <c r="A1183" t="s">
        <v>1516</v>
      </c>
    </row>
    <row r="1184" spans="1:1">
      <c r="A1184" t="s">
        <v>1519</v>
      </c>
    </row>
    <row r="1185" spans="1:1">
      <c r="A1185" t="s">
        <v>1521</v>
      </c>
    </row>
    <row r="1186" spans="1:1">
      <c r="A1186" t="s">
        <v>2768</v>
      </c>
    </row>
    <row r="1187" spans="1:1">
      <c r="A1187" t="s">
        <v>2770</v>
      </c>
    </row>
    <row r="1188" spans="1:1">
      <c r="A1188" t="s">
        <v>1522</v>
      </c>
    </row>
    <row r="1189" spans="1:1">
      <c r="A1189" t="s">
        <v>1525</v>
      </c>
    </row>
    <row r="1190" spans="1:1">
      <c r="A1190" t="s">
        <v>1526</v>
      </c>
    </row>
    <row r="1191" spans="1:1">
      <c r="A1191" t="s">
        <v>1528</v>
      </c>
    </row>
    <row r="1192" spans="1:1">
      <c r="A1192" t="s">
        <v>2772</v>
      </c>
    </row>
    <row r="1193" spans="1:1">
      <c r="A1193" t="s">
        <v>2774</v>
      </c>
    </row>
    <row r="1194" spans="1:1">
      <c r="A1194" t="s">
        <v>2775</v>
      </c>
    </row>
    <row r="1195" spans="1:1">
      <c r="A1195" t="s">
        <v>2777</v>
      </c>
    </row>
    <row r="1196" spans="1:1">
      <c r="A1196" t="s">
        <v>1529</v>
      </c>
    </row>
    <row r="1197" spans="1:1">
      <c r="A1197" t="s">
        <v>1531</v>
      </c>
    </row>
    <row r="1198" spans="1:1">
      <c r="A1198" t="s">
        <v>1532</v>
      </c>
    </row>
    <row r="1199" spans="1:1">
      <c r="A1199" t="s">
        <v>1534</v>
      </c>
    </row>
    <row r="1200" spans="1:1">
      <c r="A1200" t="s">
        <v>1535</v>
      </c>
    </row>
    <row r="1201" spans="1:1">
      <c r="A1201" t="s">
        <v>1537</v>
      </c>
    </row>
    <row r="1202" spans="1:1">
      <c r="A1202" t="s">
        <v>2778</v>
      </c>
    </row>
    <row r="1203" spans="1:1">
      <c r="A1203" t="s">
        <v>2781</v>
      </c>
    </row>
    <row r="1204" spans="1:1">
      <c r="A1204" t="s">
        <v>2784</v>
      </c>
    </row>
    <row r="1205" spans="1:1">
      <c r="A1205" t="s">
        <v>2787</v>
      </c>
    </row>
    <row r="1206" spans="1:1">
      <c r="A1206" t="s">
        <v>2789</v>
      </c>
    </row>
    <row r="1207" spans="1:1">
      <c r="A1207" t="s">
        <v>2790</v>
      </c>
    </row>
    <row r="1208" spans="1:1">
      <c r="A1208" t="s">
        <v>2793</v>
      </c>
    </row>
    <row r="1209" spans="1:1">
      <c r="A1209" t="s">
        <v>2795</v>
      </c>
    </row>
    <row r="1210" spans="1:1">
      <c r="A1210" t="s">
        <v>2798</v>
      </c>
    </row>
    <row r="1211" spans="1:1">
      <c r="A1211" t="s">
        <v>2801</v>
      </c>
    </row>
    <row r="1212" spans="1:1">
      <c r="A1212" t="s">
        <v>2803</v>
      </c>
    </row>
    <row r="1213" spans="1:1">
      <c r="A1213" t="s">
        <v>2806</v>
      </c>
    </row>
    <row r="1214" spans="1:1">
      <c r="A1214" t="s">
        <v>2810</v>
      </c>
    </row>
    <row r="1215" spans="1:1">
      <c r="A1215" t="s">
        <v>2812</v>
      </c>
    </row>
    <row r="1216" spans="1:1">
      <c r="A1216" t="s">
        <v>2814</v>
      </c>
    </row>
    <row r="1217" spans="1:1">
      <c r="A1217" t="s">
        <v>2816</v>
      </c>
    </row>
    <row r="1218" spans="1:1">
      <c r="A1218" t="s">
        <v>2819</v>
      </c>
    </row>
    <row r="1219" spans="1:1">
      <c r="A1219" t="s">
        <v>2822</v>
      </c>
    </row>
    <row r="1220" spans="1:1">
      <c r="A1220" t="s">
        <v>3417</v>
      </c>
    </row>
    <row r="1221" spans="1:1">
      <c r="A1221" t="s">
        <v>3419</v>
      </c>
    </row>
    <row r="1222" spans="1:1">
      <c r="A1222" t="s">
        <v>1538</v>
      </c>
    </row>
    <row r="1223" spans="1:1">
      <c r="A1223" t="s">
        <v>1541</v>
      </c>
    </row>
    <row r="1224" spans="1:1">
      <c r="A1224" t="s">
        <v>1542</v>
      </c>
    </row>
    <row r="1225" spans="1:1">
      <c r="A1225" t="s">
        <v>1543</v>
      </c>
    </row>
    <row r="1226" spans="1:1">
      <c r="A1226" t="s">
        <v>1546</v>
      </c>
    </row>
    <row r="1227" spans="1:1">
      <c r="A1227" t="s">
        <v>1547</v>
      </c>
    </row>
    <row r="1228" spans="1:1">
      <c r="A1228" t="s">
        <v>1549</v>
      </c>
    </row>
    <row r="1229" spans="1:1">
      <c r="A1229" t="s">
        <v>1551</v>
      </c>
    </row>
    <row r="1230" spans="1:1">
      <c r="A1230" t="s">
        <v>1554</v>
      </c>
    </row>
    <row r="1231" spans="1:1">
      <c r="A1231" t="s">
        <v>1555</v>
      </c>
    </row>
    <row r="1232" spans="1:1">
      <c r="A1232" t="s">
        <v>1556</v>
      </c>
    </row>
    <row r="1233" spans="1:1">
      <c r="A1233" t="s">
        <v>1559</v>
      </c>
    </row>
    <row r="1234" spans="1:1">
      <c r="A1234" t="s">
        <v>1561</v>
      </c>
    </row>
    <row r="1235" spans="1:1">
      <c r="A1235" t="s">
        <v>1564</v>
      </c>
    </row>
    <row r="1236" spans="1:1">
      <c r="A1236" t="s">
        <v>2825</v>
      </c>
    </row>
    <row r="1237" spans="1:1">
      <c r="A1237" t="s">
        <v>2827</v>
      </c>
    </row>
    <row r="1238" spans="1:1">
      <c r="A1238" t="s">
        <v>1565</v>
      </c>
    </row>
    <row r="1239" spans="1:1">
      <c r="A1239" t="s">
        <v>1567</v>
      </c>
    </row>
    <row r="1240" spans="1:1">
      <c r="A1240" t="s">
        <v>1568</v>
      </c>
    </row>
    <row r="1241" spans="1:1">
      <c r="A1241" t="s">
        <v>1571</v>
      </c>
    </row>
    <row r="1242" spans="1:1">
      <c r="A1242" t="s">
        <v>1573</v>
      </c>
    </row>
    <row r="1243" spans="1:1">
      <c r="A1243" t="s">
        <v>2828</v>
      </c>
    </row>
    <row r="1244" spans="1:1">
      <c r="A1244" t="s">
        <v>2831</v>
      </c>
    </row>
    <row r="1245" spans="1:1">
      <c r="A1245" t="s">
        <v>1575</v>
      </c>
    </row>
    <row r="1246" spans="1:1">
      <c r="A1246" t="s">
        <v>1577</v>
      </c>
    </row>
    <row r="1247" spans="1:1">
      <c r="A1247" t="s">
        <v>1578</v>
      </c>
    </row>
    <row r="1248" spans="1:1">
      <c r="A1248" t="s">
        <v>1580</v>
      </c>
    </row>
    <row r="1249" spans="1:1">
      <c r="A1249" t="s">
        <v>1581</v>
      </c>
    </row>
    <row r="1250" spans="1:1">
      <c r="A1250" t="s">
        <v>2833</v>
      </c>
    </row>
    <row r="1251" spans="1:1">
      <c r="A1251" t="s">
        <v>2835</v>
      </c>
    </row>
    <row r="1252" spans="1:1">
      <c r="A1252" t="s">
        <v>2836</v>
      </c>
    </row>
    <row r="1253" spans="1:1">
      <c r="A1253" t="s">
        <v>2839</v>
      </c>
    </row>
    <row r="1254" spans="1:1">
      <c r="A1254" t="s">
        <v>2841</v>
      </c>
    </row>
    <row r="1255" spans="1:1">
      <c r="A1255" t="s">
        <v>2844</v>
      </c>
    </row>
    <row r="1256" spans="1:1">
      <c r="A1256" t="s">
        <v>2847</v>
      </c>
    </row>
    <row r="1257" spans="1:1">
      <c r="A1257" t="s">
        <v>2849</v>
      </c>
    </row>
    <row r="1258" spans="1:1">
      <c r="A1258" t="s">
        <v>2851</v>
      </c>
    </row>
    <row r="1259" spans="1:1">
      <c r="A1259" t="s">
        <v>2853</v>
      </c>
    </row>
    <row r="1260" spans="1:1">
      <c r="A1260" t="s">
        <v>2854</v>
      </c>
    </row>
    <row r="1261" spans="1:1">
      <c r="A1261" t="s">
        <v>2856</v>
      </c>
    </row>
    <row r="1262" spans="1:1">
      <c r="A1262" t="s">
        <v>2857</v>
      </c>
    </row>
    <row r="1263" spans="1:1">
      <c r="A1263" t="s">
        <v>2859</v>
      </c>
    </row>
    <row r="1264" spans="1:1">
      <c r="A1264" t="s">
        <v>2860</v>
      </c>
    </row>
    <row r="1265" spans="1:1">
      <c r="A1265" t="s">
        <v>2862</v>
      </c>
    </row>
    <row r="1266" spans="1:1">
      <c r="A1266" t="s">
        <v>2863</v>
      </c>
    </row>
    <row r="1267" spans="1:1">
      <c r="A1267" t="s">
        <v>2865</v>
      </c>
    </row>
    <row r="1268" spans="1:1">
      <c r="A1268" t="s">
        <v>2866</v>
      </c>
    </row>
    <row r="1269" spans="1:1">
      <c r="A1269" t="s">
        <v>2868</v>
      </c>
    </row>
    <row r="1270" spans="1:1">
      <c r="A1270" t="s">
        <v>2869</v>
      </c>
    </row>
    <row r="1271" spans="1:1">
      <c r="A1271" t="s">
        <v>2871</v>
      </c>
    </row>
    <row r="1272" spans="1:1">
      <c r="A1272" t="s">
        <v>2872</v>
      </c>
    </row>
    <row r="1273" spans="1:1">
      <c r="A1273" t="s">
        <v>2874</v>
      </c>
    </row>
    <row r="1274" spans="1:1">
      <c r="A1274" t="s">
        <v>2875</v>
      </c>
    </row>
    <row r="1275" spans="1:1">
      <c r="A1275" t="s">
        <v>2877</v>
      </c>
    </row>
    <row r="1276" spans="1:1">
      <c r="A1276" t="s">
        <v>2878</v>
      </c>
    </row>
    <row r="1277" spans="1:1">
      <c r="A1277" t="s">
        <v>2880</v>
      </c>
    </row>
    <row r="1278" spans="1:1">
      <c r="A1278" t="s">
        <v>2883</v>
      </c>
    </row>
    <row r="1279" spans="1:1">
      <c r="A1279" t="s">
        <v>2884</v>
      </c>
    </row>
    <row r="1280" spans="1:1">
      <c r="A1280" t="s">
        <v>2886</v>
      </c>
    </row>
    <row r="1281" spans="1:1">
      <c r="A1281" t="s">
        <v>2887</v>
      </c>
    </row>
    <row r="1282" spans="1:1">
      <c r="A1282" t="s">
        <v>2889</v>
      </c>
    </row>
    <row r="1283" spans="1:1">
      <c r="A1283" t="s">
        <v>2890</v>
      </c>
    </row>
    <row r="1284" spans="1:1">
      <c r="A1284" t="s">
        <v>2892</v>
      </c>
    </row>
    <row r="1285" spans="1:1">
      <c r="A1285" t="s">
        <v>2893</v>
      </c>
    </row>
    <row r="1286" spans="1:1">
      <c r="A1286" t="s">
        <v>3420</v>
      </c>
    </row>
    <row r="1287" spans="1:1">
      <c r="A1287" t="s">
        <v>3423</v>
      </c>
    </row>
    <row r="1288" spans="1:1">
      <c r="A1288" t="s">
        <v>2896</v>
      </c>
    </row>
    <row r="1289" spans="1:1">
      <c r="A1289" t="s">
        <v>2898</v>
      </c>
    </row>
    <row r="1290" spans="1:1">
      <c r="A1290" t="s">
        <v>2899</v>
      </c>
    </row>
    <row r="1291" spans="1:1">
      <c r="A1291" t="s">
        <v>2902</v>
      </c>
    </row>
    <row r="1292" spans="1:1">
      <c r="A1292" t="s">
        <v>3426</v>
      </c>
    </row>
    <row r="1293" spans="1:1">
      <c r="A1293" t="s">
        <v>3429</v>
      </c>
    </row>
    <row r="1294" spans="1:1">
      <c r="A1294" t="s">
        <v>1582</v>
      </c>
    </row>
    <row r="1295" spans="1:1">
      <c r="A1295" t="s">
        <v>1585</v>
      </c>
    </row>
    <row r="1296" spans="1:1">
      <c r="A1296" t="s">
        <v>1587</v>
      </c>
    </row>
    <row r="1297" spans="1:1">
      <c r="A1297" t="s">
        <v>1590</v>
      </c>
    </row>
    <row r="1298" spans="1:1">
      <c r="A1298" t="s">
        <v>1592</v>
      </c>
    </row>
    <row r="1299" spans="1:1">
      <c r="A1299" t="s">
        <v>1593</v>
      </c>
    </row>
    <row r="1300" spans="1:1">
      <c r="A1300" t="s">
        <v>1595</v>
      </c>
    </row>
    <row r="1301" spans="1:1">
      <c r="A1301" t="s">
        <v>1596</v>
      </c>
    </row>
    <row r="1302" spans="1:1">
      <c r="A1302" t="s">
        <v>5355</v>
      </c>
    </row>
    <row r="1303" spans="1:1">
      <c r="A1303" t="s">
        <v>1598</v>
      </c>
    </row>
    <row r="1304" spans="1:1">
      <c r="A1304" t="s">
        <v>1600</v>
      </c>
    </row>
    <row r="1305" spans="1:1">
      <c r="A1305" t="s">
        <v>1601</v>
      </c>
    </row>
    <row r="1306" spans="1:1">
      <c r="A1306" t="s">
        <v>1603</v>
      </c>
    </row>
    <row r="1307" spans="1:1">
      <c r="A1307" t="s">
        <v>2903</v>
      </c>
    </row>
    <row r="1308" spans="1:1">
      <c r="A1308" t="s">
        <v>2905</v>
      </c>
    </row>
    <row r="1309" spans="1:1">
      <c r="A1309" t="s">
        <v>2906</v>
      </c>
    </row>
    <row r="1310" spans="1:1">
      <c r="A1310" t="s">
        <v>2909</v>
      </c>
    </row>
    <row r="1311" spans="1:1">
      <c r="A1311" t="s">
        <v>5490</v>
      </c>
    </row>
    <row r="1312" spans="1:1">
      <c r="A1312" t="s">
        <v>2912</v>
      </c>
    </row>
    <row r="1313" spans="1:1">
      <c r="A1313" t="s">
        <v>2914</v>
      </c>
    </row>
    <row r="1314" spans="1:1">
      <c r="A1314" t="s">
        <v>2917</v>
      </c>
    </row>
    <row r="1315" spans="1:1">
      <c r="A1315" t="s">
        <v>2920</v>
      </c>
    </row>
    <row r="1316" spans="1:1">
      <c r="A1316" t="s">
        <v>5360</v>
      </c>
    </row>
    <row r="1317" spans="1:1">
      <c r="A1317" t="s">
        <v>2923</v>
      </c>
    </row>
    <row r="1318" spans="1:1">
      <c r="A1318" t="s">
        <v>2926</v>
      </c>
    </row>
    <row r="1319" spans="1:1">
      <c r="A1319" t="s">
        <v>2928</v>
      </c>
    </row>
    <row r="1320" spans="1:1">
      <c r="A1320" t="s">
        <v>2931</v>
      </c>
    </row>
    <row r="1321" spans="1:1">
      <c r="A1321" t="s">
        <v>3431</v>
      </c>
    </row>
    <row r="1322" spans="1:1">
      <c r="A1322" t="s">
        <v>2932</v>
      </c>
    </row>
    <row r="1323" spans="1:1">
      <c r="A1323" t="s">
        <v>1604</v>
      </c>
    </row>
    <row r="1324" spans="1:1">
      <c r="A1324" t="s">
        <v>1606</v>
      </c>
    </row>
    <row r="1325" spans="1:1">
      <c r="A1325" t="s">
        <v>1607</v>
      </c>
    </row>
    <row r="1326" spans="1:1">
      <c r="A1326" t="s">
        <v>1610</v>
      </c>
    </row>
    <row r="1327" spans="1:1">
      <c r="A1327" t="s">
        <v>1611</v>
      </c>
    </row>
    <row r="1328" spans="1:1">
      <c r="A1328" t="s">
        <v>1613</v>
      </c>
    </row>
    <row r="1329" spans="1:1">
      <c r="A1329" t="s">
        <v>1614</v>
      </c>
    </row>
    <row r="1330" spans="1:1">
      <c r="A1330" t="s">
        <v>1617</v>
      </c>
    </row>
    <row r="1331" spans="1:1">
      <c r="A1331" t="s">
        <v>1618</v>
      </c>
    </row>
    <row r="1332" spans="1:1">
      <c r="A1332" t="s">
        <v>1621</v>
      </c>
    </row>
    <row r="1333" spans="1:1">
      <c r="A1333" t="s">
        <v>2935</v>
      </c>
    </row>
    <row r="1334" spans="1:1">
      <c r="A1334" t="s">
        <v>1622</v>
      </c>
    </row>
    <row r="1335" spans="1:1">
      <c r="A1335" t="s">
        <v>1624</v>
      </c>
    </row>
    <row r="1336" spans="1:1">
      <c r="A1336" t="s">
        <v>2938</v>
      </c>
    </row>
    <row r="1337" spans="1:1">
      <c r="A1337" t="s">
        <v>2940</v>
      </c>
    </row>
    <row r="1338" spans="1:1">
      <c r="A1338" t="s">
        <v>1625</v>
      </c>
    </row>
    <row r="1339" spans="1:1">
      <c r="A1339" t="s">
        <v>1628</v>
      </c>
    </row>
    <row r="1340" spans="1:1">
      <c r="A1340" t="s">
        <v>1629</v>
      </c>
    </row>
    <row r="1341" spans="1:1">
      <c r="A1341" t="s">
        <v>1631</v>
      </c>
    </row>
    <row r="1342" spans="1:1">
      <c r="A1342" t="s">
        <v>2942</v>
      </c>
    </row>
    <row r="1343" spans="1:1">
      <c r="A1343" t="s">
        <v>5362</v>
      </c>
    </row>
    <row r="1344" spans="1:1">
      <c r="A1344" t="s">
        <v>2945</v>
      </c>
    </row>
    <row r="1345" spans="1:1">
      <c r="A1345" t="s">
        <v>1632</v>
      </c>
    </row>
    <row r="1346" spans="1:1">
      <c r="A1346" t="s">
        <v>1635</v>
      </c>
    </row>
    <row r="1347" spans="1:1">
      <c r="A1347" t="s">
        <v>2948</v>
      </c>
    </row>
    <row r="1348" spans="1:1">
      <c r="A1348" t="s">
        <v>2951</v>
      </c>
    </row>
    <row r="1349" spans="1:1">
      <c r="A1349" t="s">
        <v>1637</v>
      </c>
    </row>
    <row r="1350" spans="1:1">
      <c r="A1350" t="s">
        <v>1639</v>
      </c>
    </row>
    <row r="1351" spans="1:1">
      <c r="A1351" t="s">
        <v>1641</v>
      </c>
    </row>
    <row r="1352" spans="1:1">
      <c r="A1352" t="s">
        <v>5489</v>
      </c>
    </row>
    <row r="1353" spans="1:1">
      <c r="A1353" t="s">
        <v>1643</v>
      </c>
    </row>
    <row r="1354" spans="1:1">
      <c r="A1354" t="s">
        <v>1645</v>
      </c>
    </row>
    <row r="1355" spans="1:1">
      <c r="A1355" t="s">
        <v>1647</v>
      </c>
    </row>
    <row r="1356" spans="1:1">
      <c r="A1356" t="s">
        <v>1648</v>
      </c>
    </row>
    <row r="1357" spans="1:1">
      <c r="A1357" t="s">
        <v>1650</v>
      </c>
    </row>
    <row r="1358" spans="1:1">
      <c r="A1358" t="s">
        <v>1652</v>
      </c>
    </row>
    <row r="1359" spans="1:1">
      <c r="A1359" t="s">
        <v>1653</v>
      </c>
    </row>
    <row r="1360" spans="1:1">
      <c r="A1360" t="s">
        <v>1654</v>
      </c>
    </row>
    <row r="1361" spans="1:1">
      <c r="A1361" t="s">
        <v>1657</v>
      </c>
    </row>
    <row r="1362" spans="1:1">
      <c r="A1362" t="s">
        <v>1659</v>
      </c>
    </row>
    <row r="1363" spans="1:1">
      <c r="A1363" t="s">
        <v>3433</v>
      </c>
    </row>
    <row r="1364" spans="1:1">
      <c r="A1364" t="s">
        <v>3434</v>
      </c>
    </row>
    <row r="1365" spans="1:1">
      <c r="A1365" t="s">
        <v>1660</v>
      </c>
    </row>
    <row r="1366" spans="1:1">
      <c r="A1366" t="s">
        <v>1662</v>
      </c>
    </row>
    <row r="1367" spans="1:1">
      <c r="A1367" t="s">
        <v>2953</v>
      </c>
    </row>
    <row r="1368" spans="1:1">
      <c r="A1368" t="s">
        <v>1663</v>
      </c>
    </row>
    <row r="1369" spans="1:1">
      <c r="A1369" t="s">
        <v>1665</v>
      </c>
    </row>
    <row r="1370" spans="1:1">
      <c r="A1370" t="s">
        <v>1667</v>
      </c>
    </row>
    <row r="1371" spans="1:1">
      <c r="A1371" t="s">
        <v>1669</v>
      </c>
    </row>
    <row r="1372" spans="1:1">
      <c r="A1372" t="s">
        <v>1670</v>
      </c>
    </row>
    <row r="1373" spans="1:1">
      <c r="A1373" t="s">
        <v>1672</v>
      </c>
    </row>
    <row r="1374" spans="1:1">
      <c r="A1374" t="s">
        <v>2956</v>
      </c>
    </row>
    <row r="1375" spans="1:1">
      <c r="A1375" t="s">
        <v>2958</v>
      </c>
    </row>
    <row r="1376" spans="1:1">
      <c r="A1376" t="s">
        <v>1673</v>
      </c>
    </row>
    <row r="1377" spans="1:1">
      <c r="A1377" t="s">
        <v>1675</v>
      </c>
    </row>
    <row r="1378" spans="1:1">
      <c r="A1378" t="s">
        <v>1676</v>
      </c>
    </row>
    <row r="1379" spans="1:1">
      <c r="A1379" t="s">
        <v>1679</v>
      </c>
    </row>
    <row r="1380" spans="1:1">
      <c r="A1380" t="s">
        <v>1680</v>
      </c>
    </row>
    <row r="1381" spans="1:1">
      <c r="A1381" t="s">
        <v>1683</v>
      </c>
    </row>
    <row r="1382" spans="1:1">
      <c r="A1382" t="s">
        <v>1684</v>
      </c>
    </row>
    <row r="1383" spans="1:1">
      <c r="A1383" t="s">
        <v>1686</v>
      </c>
    </row>
    <row r="1384" spans="1:1">
      <c r="A1384" t="s">
        <v>2959</v>
      </c>
    </row>
    <row r="1385" spans="1:1">
      <c r="A1385" t="s">
        <v>2962</v>
      </c>
    </row>
    <row r="1386" spans="1:1">
      <c r="A1386" t="s">
        <v>2965</v>
      </c>
    </row>
    <row r="1387" spans="1:1">
      <c r="A1387" t="s">
        <v>2968</v>
      </c>
    </row>
    <row r="1388" spans="1:1">
      <c r="A1388" t="s">
        <v>3435</v>
      </c>
    </row>
    <row r="1389" spans="1:1">
      <c r="A1389" t="s">
        <v>2971</v>
      </c>
    </row>
    <row r="1390" spans="1:1">
      <c r="A1390" t="s">
        <v>2973</v>
      </c>
    </row>
    <row r="1391" spans="1:1">
      <c r="A1391" t="s">
        <v>1687</v>
      </c>
    </row>
    <row r="1392" spans="1:1">
      <c r="A1392" t="s">
        <v>1689</v>
      </c>
    </row>
    <row r="1393" spans="1:1">
      <c r="A1393" t="s">
        <v>1690</v>
      </c>
    </row>
    <row r="1394" spans="1:1">
      <c r="A1394" t="s">
        <v>1692</v>
      </c>
    </row>
    <row r="1395" spans="1:1">
      <c r="A1395" t="s">
        <v>1693</v>
      </c>
    </row>
    <row r="1396" spans="1:1">
      <c r="A1396" t="s">
        <v>1695</v>
      </c>
    </row>
    <row r="1397" spans="1:1">
      <c r="A1397" t="s">
        <v>2974</v>
      </c>
    </row>
    <row r="1398" spans="1:1">
      <c r="A1398" t="s">
        <v>2976</v>
      </c>
    </row>
    <row r="1399" spans="1:1">
      <c r="A1399" t="s">
        <v>2977</v>
      </c>
    </row>
    <row r="1400" spans="1:1">
      <c r="A1400" t="s">
        <v>2979</v>
      </c>
    </row>
    <row r="1401" spans="1:1">
      <c r="A1401" t="s">
        <v>1696</v>
      </c>
    </row>
    <row r="1402" spans="1:1">
      <c r="A1402" t="s">
        <v>1698</v>
      </c>
    </row>
    <row r="1403" spans="1:1">
      <c r="A1403" t="s">
        <v>3438</v>
      </c>
    </row>
    <row r="1404" spans="1:1">
      <c r="A1404" t="s">
        <v>2980</v>
      </c>
    </row>
    <row r="1405" spans="1:1">
      <c r="A1405" t="s">
        <v>2982</v>
      </c>
    </row>
    <row r="1406" spans="1:1">
      <c r="A1406" t="s">
        <v>2983</v>
      </c>
    </row>
    <row r="1407" spans="1:1">
      <c r="A1407" t="s">
        <v>2987</v>
      </c>
    </row>
    <row r="1408" spans="1:1">
      <c r="A1408" t="s">
        <v>2988</v>
      </c>
    </row>
    <row r="1409" spans="1:1">
      <c r="A1409" t="s">
        <v>2990</v>
      </c>
    </row>
    <row r="1410" spans="1:1">
      <c r="A1410" t="s">
        <v>2991</v>
      </c>
    </row>
    <row r="1411" spans="1:1">
      <c r="A1411" t="s">
        <v>2993</v>
      </c>
    </row>
    <row r="1412" spans="1:1">
      <c r="A1412" t="s">
        <v>2994</v>
      </c>
    </row>
    <row r="1413" spans="1:1">
      <c r="A1413" t="s">
        <v>2996</v>
      </c>
    </row>
    <row r="1414" spans="1:1">
      <c r="A1414" t="s">
        <v>2997</v>
      </c>
    </row>
    <row r="1415" spans="1:1">
      <c r="A1415" t="s">
        <v>2999</v>
      </c>
    </row>
    <row r="1416" spans="1:1">
      <c r="A1416" t="s">
        <v>3000</v>
      </c>
    </row>
    <row r="1417" spans="1:1">
      <c r="A1417" t="s">
        <v>3003</v>
      </c>
    </row>
    <row r="1418" spans="1:1">
      <c r="A1418" t="s">
        <v>3439</v>
      </c>
    </row>
    <row r="1419" spans="1:1">
      <c r="A1419" t="s">
        <v>3006</v>
      </c>
    </row>
    <row r="1420" spans="1:1">
      <c r="A1420" t="s">
        <v>3008</v>
      </c>
    </row>
    <row r="1421" spans="1:1">
      <c r="A1421" t="s">
        <v>3010</v>
      </c>
    </row>
    <row r="1422" spans="1:1">
      <c r="A1422" t="s">
        <v>3012</v>
      </c>
    </row>
    <row r="1423" spans="1:1">
      <c r="A1423" t="s">
        <v>3014</v>
      </c>
    </row>
    <row r="1424" spans="1:1">
      <c r="A1424" t="s">
        <v>3016</v>
      </c>
    </row>
    <row r="1425" spans="1:1">
      <c r="A1425" t="s">
        <v>1699</v>
      </c>
    </row>
    <row r="1426" spans="1:1">
      <c r="A1426" t="s">
        <v>1702</v>
      </c>
    </row>
    <row r="1427" spans="1:1">
      <c r="A1427" t="s">
        <v>1704</v>
      </c>
    </row>
    <row r="1428" spans="1:1">
      <c r="A1428" t="s">
        <v>1705</v>
      </c>
    </row>
    <row r="1429" spans="1:1">
      <c r="A1429" t="s">
        <v>1707</v>
      </c>
    </row>
    <row r="1430" spans="1:1">
      <c r="A1430" t="s">
        <v>1708</v>
      </c>
    </row>
    <row r="1431" spans="1:1">
      <c r="A1431" t="s">
        <v>1711</v>
      </c>
    </row>
    <row r="1432" spans="1:1">
      <c r="A1432" t="s">
        <v>1713</v>
      </c>
    </row>
    <row r="1433" spans="1:1">
      <c r="A1433" t="s">
        <v>3441</v>
      </c>
    </row>
    <row r="1434" spans="1:1">
      <c r="A1434" t="s">
        <v>3443</v>
      </c>
    </row>
    <row r="1435" spans="1:1">
      <c r="A1435" t="s">
        <v>1714</v>
      </c>
    </row>
    <row r="1436" spans="1:1">
      <c r="A1436" t="s">
        <v>1717</v>
      </c>
    </row>
    <row r="1437" spans="1:1">
      <c r="A1437" t="s">
        <v>1718</v>
      </c>
    </row>
    <row r="1438" spans="1:1">
      <c r="A1438" t="s">
        <v>3019</v>
      </c>
    </row>
    <row r="1439" spans="1:1">
      <c r="A1439" t="s">
        <v>1721</v>
      </c>
    </row>
    <row r="1440" spans="1:1">
      <c r="A1440" t="s">
        <v>1723</v>
      </c>
    </row>
    <row r="1441" spans="1:1">
      <c r="A1441" t="s">
        <v>1725</v>
      </c>
    </row>
    <row r="1442" spans="1:1">
      <c r="A1442" t="s">
        <v>1727</v>
      </c>
    </row>
    <row r="1443" spans="1:1">
      <c r="A1443" t="s">
        <v>1729</v>
      </c>
    </row>
    <row r="1444" spans="1:1">
      <c r="A1444" t="s">
        <v>1732</v>
      </c>
    </row>
    <row r="1445" spans="1:1">
      <c r="A1445" t="s">
        <v>1735</v>
      </c>
    </row>
    <row r="1446" spans="1:1">
      <c r="A1446" t="s">
        <v>1737</v>
      </c>
    </row>
    <row r="1447" spans="1:1">
      <c r="A1447" t="s">
        <v>1738</v>
      </c>
    </row>
    <row r="1448" spans="1:1">
      <c r="A1448" t="s">
        <v>1741</v>
      </c>
    </row>
    <row r="1449" spans="1:1">
      <c r="A1449" t="s">
        <v>1744</v>
      </c>
    </row>
    <row r="1450" spans="1:1">
      <c r="A1450" t="s">
        <v>3021</v>
      </c>
    </row>
    <row r="1451" spans="1:1">
      <c r="A1451" t="s">
        <v>3024</v>
      </c>
    </row>
    <row r="1452" spans="1:1">
      <c r="A1452" t="s">
        <v>1746</v>
      </c>
    </row>
    <row r="1453" spans="1:1">
      <c r="A1453" t="s">
        <v>3026</v>
      </c>
    </row>
    <row r="1454" spans="1:1">
      <c r="A1454" t="s">
        <v>3030</v>
      </c>
    </row>
    <row r="1455" spans="1:1">
      <c r="A1455" t="s">
        <v>5418</v>
      </c>
    </row>
    <row r="1456" spans="1:1">
      <c r="A1456" t="s">
        <v>1749</v>
      </c>
    </row>
    <row r="1457" spans="1:1">
      <c r="A1457" t="s">
        <v>3031</v>
      </c>
    </row>
    <row r="1458" spans="1:1">
      <c r="A1458" t="s">
        <v>3034</v>
      </c>
    </row>
    <row r="1459" spans="1:1">
      <c r="A1459" t="s">
        <v>3037</v>
      </c>
    </row>
    <row r="1460" spans="1:1">
      <c r="A1460" t="s">
        <v>3040</v>
      </c>
    </row>
    <row r="1461" spans="1:1">
      <c r="A1461" t="s">
        <v>3041</v>
      </c>
    </row>
    <row r="1462" spans="1:1">
      <c r="A1462" t="s">
        <v>1751</v>
      </c>
    </row>
    <row r="1463" spans="1:1">
      <c r="A1463" t="s">
        <v>1753</v>
      </c>
    </row>
    <row r="1464" spans="1:1">
      <c r="A1464" t="s">
        <v>1754</v>
      </c>
    </row>
    <row r="1465" spans="1:1">
      <c r="A1465" t="s">
        <v>1755</v>
      </c>
    </row>
    <row r="1466" spans="1:1">
      <c r="A1466" t="s">
        <v>1756</v>
      </c>
    </row>
    <row r="1467" spans="1:1">
      <c r="A1467" t="s">
        <v>3044</v>
      </c>
    </row>
    <row r="1468" spans="1:1">
      <c r="A1468" t="s">
        <v>3047</v>
      </c>
    </row>
    <row r="1469" spans="1:1">
      <c r="A1469" t="s">
        <v>3050</v>
      </c>
    </row>
    <row r="1470" spans="1:1">
      <c r="A1470" t="s">
        <v>3053</v>
      </c>
    </row>
    <row r="1471" spans="1:1">
      <c r="A1471" t="s">
        <v>3055</v>
      </c>
    </row>
    <row r="1472" spans="1:1">
      <c r="A1472" t="s">
        <v>3058</v>
      </c>
    </row>
    <row r="1473" spans="1:1">
      <c r="A1473" t="s">
        <v>3060</v>
      </c>
    </row>
    <row r="1474" spans="1:1">
      <c r="A1474" t="s">
        <v>3062</v>
      </c>
    </row>
    <row r="1475" spans="1:1">
      <c r="A1475" t="s">
        <v>3065</v>
      </c>
    </row>
    <row r="1476" spans="1:1">
      <c r="A1476" t="s">
        <v>3067</v>
      </c>
    </row>
    <row r="1477" spans="1:1">
      <c r="A1477" t="s">
        <v>3070</v>
      </c>
    </row>
    <row r="1478" spans="1:1">
      <c r="A1478" t="s">
        <v>3072</v>
      </c>
    </row>
    <row r="1479" spans="1:1">
      <c r="A1479" t="s">
        <v>3073</v>
      </c>
    </row>
    <row r="1480" spans="1:1">
      <c r="A1480" t="s">
        <v>3076</v>
      </c>
    </row>
    <row r="1481" spans="1:1">
      <c r="A1481" t="s">
        <v>1758</v>
      </c>
    </row>
    <row r="1482" spans="1:1">
      <c r="A1482" t="s">
        <v>1761</v>
      </c>
    </row>
    <row r="1483" spans="1:1">
      <c r="A1483" t="s">
        <v>3078</v>
      </c>
    </row>
    <row r="1484" spans="1:1">
      <c r="A1484" t="s">
        <v>3080</v>
      </c>
    </row>
    <row r="1485" spans="1:1">
      <c r="A1485" t="s">
        <v>3083</v>
      </c>
    </row>
    <row r="1486" spans="1:1">
      <c r="A1486" t="s">
        <v>3085</v>
      </c>
    </row>
    <row r="1487" spans="1:1">
      <c r="A1487" t="s">
        <v>3088</v>
      </c>
    </row>
    <row r="1488" spans="1:1">
      <c r="A1488" t="s">
        <v>1763</v>
      </c>
    </row>
    <row r="1489" spans="1:1">
      <c r="A1489" t="s">
        <v>1765</v>
      </c>
    </row>
    <row r="1490" spans="1:1">
      <c r="A1490" t="s">
        <v>1766</v>
      </c>
    </row>
    <row r="1491" spans="1:1">
      <c r="A1491" t="s">
        <v>1768</v>
      </c>
    </row>
    <row r="1492" spans="1:1">
      <c r="A1492" t="s">
        <v>3089</v>
      </c>
    </row>
    <row r="1493" spans="1:1">
      <c r="A1493" t="s">
        <v>3091</v>
      </c>
    </row>
    <row r="1494" spans="1:1">
      <c r="A1494" t="s">
        <v>3094</v>
      </c>
    </row>
    <row r="1495" spans="1:1">
      <c r="A1495" t="s">
        <v>1770</v>
      </c>
    </row>
    <row r="1496" spans="1:1">
      <c r="A1496" t="s">
        <v>1772</v>
      </c>
    </row>
    <row r="1497" spans="1:1">
      <c r="A1497" t="s">
        <v>3097</v>
      </c>
    </row>
    <row r="1498" spans="1:1">
      <c r="A1498" t="s">
        <v>3445</v>
      </c>
    </row>
    <row r="1499" spans="1:1">
      <c r="A1499" t="s">
        <v>3100</v>
      </c>
    </row>
    <row r="1500" spans="1:1">
      <c r="A1500" t="s">
        <v>1773</v>
      </c>
    </row>
    <row r="1501" spans="1:1">
      <c r="A1501" t="s">
        <v>1775</v>
      </c>
    </row>
    <row r="1502" spans="1:1">
      <c r="A1502" t="s">
        <v>1778</v>
      </c>
    </row>
    <row r="1503" spans="1:1">
      <c r="A1503" t="s">
        <v>1782</v>
      </c>
    </row>
    <row r="1504" spans="1:1">
      <c r="A1504" t="s">
        <v>1783</v>
      </c>
    </row>
    <row r="1505" spans="1:1">
      <c r="A1505" t="s">
        <v>1784</v>
      </c>
    </row>
    <row r="1506" spans="1:1">
      <c r="A1506" t="s">
        <v>1787</v>
      </c>
    </row>
    <row r="1507" spans="1:1">
      <c r="A1507" t="s">
        <v>1788</v>
      </c>
    </row>
    <row r="1508" spans="1:1">
      <c r="A1508" t="s">
        <v>3101</v>
      </c>
    </row>
    <row r="1509" spans="1:1">
      <c r="A1509" t="s">
        <v>3103</v>
      </c>
    </row>
    <row r="1510" spans="1:1">
      <c r="A1510" t="s">
        <v>1790</v>
      </c>
    </row>
    <row r="1511" spans="1:1">
      <c r="A1511" t="s">
        <v>5356</v>
      </c>
    </row>
    <row r="1512" spans="1:1">
      <c r="A1512" t="s">
        <v>1793</v>
      </c>
    </row>
    <row r="1513" spans="1:1">
      <c r="A1513" t="s">
        <v>1795</v>
      </c>
    </row>
    <row r="1514" spans="1:1">
      <c r="A1514" t="s">
        <v>1796</v>
      </c>
    </row>
    <row r="1515" spans="1:1">
      <c r="A1515" t="s">
        <v>1799</v>
      </c>
    </row>
    <row r="1516" spans="1:1">
      <c r="A1516" t="s">
        <v>1801</v>
      </c>
    </row>
    <row r="1517" spans="1:1">
      <c r="A1517" t="s">
        <v>1803</v>
      </c>
    </row>
    <row r="1518" spans="1:1">
      <c r="A1518" t="s">
        <v>1805</v>
      </c>
    </row>
    <row r="1519" spans="1:1">
      <c r="A1519" t="s">
        <v>3446</v>
      </c>
    </row>
    <row r="1520" spans="1:1">
      <c r="A1520" t="s">
        <v>1806</v>
      </c>
    </row>
    <row r="1521" spans="1:1">
      <c r="A1521" t="s">
        <v>1808</v>
      </c>
    </row>
    <row r="1522" spans="1:1">
      <c r="A1522" t="s">
        <v>1811</v>
      </c>
    </row>
    <row r="1523" spans="1:1">
      <c r="A1523" t="s">
        <v>1812</v>
      </c>
    </row>
    <row r="1524" spans="1:1">
      <c r="A1524" t="s">
        <v>1814</v>
      </c>
    </row>
    <row r="1525" spans="1:1">
      <c r="A1525" t="s">
        <v>1815</v>
      </c>
    </row>
    <row r="1526" spans="1:1">
      <c r="A1526" t="s">
        <v>1817</v>
      </c>
    </row>
    <row r="1527" spans="1:1">
      <c r="A1527" t="s">
        <v>1818</v>
      </c>
    </row>
    <row r="1528" spans="1:1">
      <c r="A1528" t="s">
        <v>1820</v>
      </c>
    </row>
    <row r="1529" spans="1:1">
      <c r="A1529" t="s">
        <v>1823</v>
      </c>
    </row>
    <row r="1530" spans="1:1">
      <c r="A1530" t="s">
        <v>1824</v>
      </c>
    </row>
    <row r="1531" spans="1:1">
      <c r="A1531" t="s">
        <v>1826</v>
      </c>
    </row>
    <row r="1532" spans="1:1">
      <c r="A1532" t="s">
        <v>3104</v>
      </c>
    </row>
    <row r="1533" spans="1:1">
      <c r="A1533" t="s">
        <v>3106</v>
      </c>
    </row>
    <row r="1534" spans="1:1">
      <c r="A1534" t="s">
        <v>1827</v>
      </c>
    </row>
    <row r="1535" spans="1:1">
      <c r="A1535" t="s">
        <v>1829</v>
      </c>
    </row>
    <row r="1536" spans="1:1">
      <c r="A1536" t="s">
        <v>3448</v>
      </c>
    </row>
    <row r="1537" spans="1:1">
      <c r="A1537" t="s">
        <v>3107</v>
      </c>
    </row>
    <row r="1538" spans="1:1">
      <c r="A1538" t="s">
        <v>3109</v>
      </c>
    </row>
    <row r="1539" spans="1:1">
      <c r="A1539" t="s">
        <v>3110</v>
      </c>
    </row>
    <row r="1540" spans="1:1">
      <c r="A1540" t="s">
        <v>3113</v>
      </c>
    </row>
    <row r="1541" spans="1:1">
      <c r="A1541" t="s">
        <v>3450</v>
      </c>
    </row>
    <row r="1542" spans="1:1">
      <c r="A1542" t="s">
        <v>5420</v>
      </c>
    </row>
    <row r="1543" spans="1:1">
      <c r="A1543" t="s">
        <v>3116</v>
      </c>
    </row>
    <row r="1544" spans="1:1">
      <c r="A1544" t="s">
        <v>3119</v>
      </c>
    </row>
    <row r="1545" spans="1:1">
      <c r="A1545" t="s">
        <v>3122</v>
      </c>
    </row>
    <row r="1546" spans="1:1">
      <c r="A1546" t="s">
        <v>3125</v>
      </c>
    </row>
    <row r="1547" spans="1:1">
      <c r="A1547" t="s">
        <v>3126</v>
      </c>
    </row>
    <row r="1548" spans="1:1">
      <c r="A1548" t="s">
        <v>3128</v>
      </c>
    </row>
    <row r="1549" spans="1:1">
      <c r="A1549" t="s">
        <v>3129</v>
      </c>
    </row>
    <row r="1550" spans="1:1">
      <c r="A1550" t="s">
        <v>3130</v>
      </c>
    </row>
    <row r="1551" spans="1:1">
      <c r="A1551" t="s">
        <v>3132</v>
      </c>
    </row>
    <row r="1552" spans="1:1">
      <c r="A1552" t="s">
        <v>1830</v>
      </c>
    </row>
    <row r="1553" spans="1:1">
      <c r="A1553" t="s">
        <v>1832</v>
      </c>
    </row>
    <row r="1554" spans="1:1">
      <c r="A1554" t="s">
        <v>1833</v>
      </c>
    </row>
    <row r="1555" spans="1:1">
      <c r="A1555" t="s">
        <v>3133</v>
      </c>
    </row>
    <row r="1556" spans="1:1">
      <c r="A1556" t="s">
        <v>1834</v>
      </c>
    </row>
    <row r="1557" spans="1:1">
      <c r="A1557" t="s">
        <v>1836</v>
      </c>
    </row>
    <row r="1558" spans="1:1">
      <c r="A1558" t="s">
        <v>1837</v>
      </c>
    </row>
    <row r="1559" spans="1:1">
      <c r="A1559" t="s">
        <v>1840</v>
      </c>
    </row>
    <row r="1560" spans="1:1">
      <c r="A1560" t="s">
        <v>1842</v>
      </c>
    </row>
    <row r="1561" spans="1:1">
      <c r="A1561" t="s">
        <v>1843</v>
      </c>
    </row>
    <row r="1562" spans="1:1">
      <c r="A1562" t="s">
        <v>1845</v>
      </c>
    </row>
    <row r="1563" spans="1:1">
      <c r="A1563" t="s">
        <v>1846</v>
      </c>
    </row>
    <row r="1564" spans="1:1">
      <c r="A1564" t="s">
        <v>1848</v>
      </c>
    </row>
    <row r="1565" spans="1:1">
      <c r="A1565" t="s">
        <v>1849</v>
      </c>
    </row>
    <row r="1566" spans="1:1">
      <c r="A1566" t="s">
        <v>1851</v>
      </c>
    </row>
    <row r="1567" spans="1:1">
      <c r="A1567" t="s">
        <v>1852</v>
      </c>
    </row>
    <row r="1568" spans="1:1">
      <c r="A1568" t="s">
        <v>3136</v>
      </c>
    </row>
    <row r="1569" spans="1:1">
      <c r="A1569" t="s">
        <v>3138</v>
      </c>
    </row>
    <row r="1570" spans="1:1">
      <c r="A1570" t="s">
        <v>3139</v>
      </c>
    </row>
    <row r="1571" spans="1:1">
      <c r="A1571" t="s">
        <v>3141</v>
      </c>
    </row>
    <row r="1572" spans="1:1">
      <c r="A1572" t="s">
        <v>3142</v>
      </c>
    </row>
    <row r="1573" spans="1:1">
      <c r="A1573" t="s">
        <v>3144</v>
      </c>
    </row>
    <row r="1574" spans="1:1">
      <c r="A1574" t="s">
        <v>1855</v>
      </c>
    </row>
    <row r="1575" spans="1:1">
      <c r="A1575" t="s">
        <v>1857</v>
      </c>
    </row>
    <row r="1576" spans="1:1">
      <c r="A1576" t="s">
        <v>3453</v>
      </c>
    </row>
    <row r="1577" spans="1:1">
      <c r="A1577" t="s">
        <v>3145</v>
      </c>
    </row>
    <row r="1578" spans="1:1">
      <c r="A1578" t="s">
        <v>3147</v>
      </c>
    </row>
    <row r="1579" spans="1:1">
      <c r="A1579" t="s">
        <v>1858</v>
      </c>
    </row>
    <row r="1580" spans="1:1">
      <c r="A1580" t="s">
        <v>1860</v>
      </c>
    </row>
    <row r="1581" spans="1:1">
      <c r="A1581" t="s">
        <v>1861</v>
      </c>
    </row>
    <row r="1582" spans="1:1">
      <c r="A1582" t="s">
        <v>1863</v>
      </c>
    </row>
    <row r="1583" spans="1:1">
      <c r="A1583" t="s">
        <v>3455</v>
      </c>
    </row>
    <row r="1584" spans="1:1">
      <c r="A1584" t="s">
        <v>1864</v>
      </c>
    </row>
    <row r="1585" spans="1:1">
      <c r="A1585" t="s">
        <v>1866</v>
      </c>
    </row>
    <row r="1586" spans="1:1">
      <c r="A1586" t="s">
        <v>1868</v>
      </c>
    </row>
    <row r="1587" spans="1:1">
      <c r="A1587" t="s">
        <v>3457</v>
      </c>
    </row>
    <row r="1588" spans="1:1">
      <c r="A1588" t="s">
        <v>3148</v>
      </c>
    </row>
    <row r="1589" spans="1:1">
      <c r="A1589" t="s">
        <v>3150</v>
      </c>
    </row>
    <row r="1590" spans="1:1">
      <c r="A1590" t="s">
        <v>1869</v>
      </c>
    </row>
    <row r="1591" spans="1:1">
      <c r="A1591" t="s">
        <v>1872</v>
      </c>
    </row>
    <row r="1592" spans="1:1">
      <c r="A1592" t="s">
        <v>1873</v>
      </c>
    </row>
    <row r="1593" spans="1:1">
      <c r="A1593" t="s">
        <v>1875</v>
      </c>
    </row>
    <row r="1594" spans="1:1">
      <c r="A1594" t="s">
        <v>1876</v>
      </c>
    </row>
    <row r="1595" spans="1:1">
      <c r="A1595" t="s">
        <v>1878</v>
      </c>
    </row>
    <row r="1596" spans="1:1">
      <c r="A1596" t="s">
        <v>1879</v>
      </c>
    </row>
    <row r="1597" spans="1:1">
      <c r="A1597" t="s">
        <v>1882</v>
      </c>
    </row>
    <row r="1598" spans="1:1">
      <c r="A1598" t="s">
        <v>1883</v>
      </c>
    </row>
    <row r="1599" spans="1:1">
      <c r="A1599" t="s">
        <v>1885</v>
      </c>
    </row>
    <row r="1600" spans="1:1">
      <c r="A1600" t="s">
        <v>1887</v>
      </c>
    </row>
    <row r="1601" spans="1:1">
      <c r="A1601" t="s">
        <v>1889</v>
      </c>
    </row>
    <row r="1602" spans="1:1">
      <c r="A1602" t="s">
        <v>3151</v>
      </c>
    </row>
    <row r="1603" spans="1:1">
      <c r="A1603" t="s">
        <v>3153</v>
      </c>
    </row>
    <row r="1604" spans="1:1">
      <c r="A1604" t="s">
        <v>1891</v>
      </c>
    </row>
    <row r="1605" spans="1:1">
      <c r="A1605" t="s">
        <v>3154</v>
      </c>
    </row>
    <row r="1606" spans="1:1">
      <c r="A1606" t="s">
        <v>3157</v>
      </c>
    </row>
    <row r="1607" spans="1:1">
      <c r="A1607" t="s">
        <v>3159</v>
      </c>
    </row>
    <row r="1608" spans="1:1">
      <c r="A1608" t="s">
        <v>1893</v>
      </c>
    </row>
    <row r="1609" spans="1:1">
      <c r="A1609" t="s">
        <v>1895</v>
      </c>
    </row>
    <row r="1610" spans="1:1">
      <c r="A1610" t="s">
        <v>1897</v>
      </c>
    </row>
    <row r="1611" spans="1:1">
      <c r="A1611" t="s">
        <v>1898</v>
      </c>
    </row>
    <row r="1612" spans="1:1">
      <c r="A1612" t="s">
        <v>1900</v>
      </c>
    </row>
    <row r="1613" spans="1:1">
      <c r="A1613" t="s">
        <v>1901</v>
      </c>
    </row>
    <row r="1614" spans="1:1">
      <c r="A1614" t="s">
        <v>1903</v>
      </c>
    </row>
    <row r="1615" spans="1:1">
      <c r="A1615" t="s">
        <v>1905</v>
      </c>
    </row>
    <row r="1616" spans="1:1">
      <c r="A1616" t="s">
        <v>3160</v>
      </c>
    </row>
    <row r="1617" spans="1:1">
      <c r="A1617" t="s">
        <v>3162</v>
      </c>
    </row>
    <row r="1618" spans="1:1">
      <c r="A1618" t="s">
        <v>1906</v>
      </c>
    </row>
    <row r="1619" spans="1:1">
      <c r="A1619" t="s">
        <v>3163</v>
      </c>
    </row>
    <row r="1620" spans="1:1">
      <c r="A1620" t="s">
        <v>3165</v>
      </c>
    </row>
    <row r="1621" spans="1:1">
      <c r="A1621" t="s">
        <v>3166</v>
      </c>
    </row>
    <row r="1622" spans="1:1">
      <c r="A1622" t="s">
        <v>3168</v>
      </c>
    </row>
    <row r="1623" spans="1:1">
      <c r="A1623" t="s">
        <v>1907</v>
      </c>
    </row>
    <row r="1624" spans="1:1">
      <c r="A1624" t="s">
        <v>1909</v>
      </c>
    </row>
    <row r="1625" spans="1:1">
      <c r="A1625" t="s">
        <v>1911</v>
      </c>
    </row>
    <row r="1626" spans="1:1">
      <c r="A1626" t="s">
        <v>1913</v>
      </c>
    </row>
    <row r="1627" spans="1:1">
      <c r="A1627" t="s">
        <v>1916</v>
      </c>
    </row>
    <row r="1628" spans="1:1">
      <c r="A1628" t="s">
        <v>1917</v>
      </c>
    </row>
    <row r="1629" spans="1:1">
      <c r="A1629" t="s">
        <v>1919</v>
      </c>
    </row>
    <row r="1630" spans="1:1">
      <c r="A1630" t="s">
        <v>3169</v>
      </c>
    </row>
    <row r="1631" spans="1:1">
      <c r="A1631" t="s">
        <v>3171</v>
      </c>
    </row>
    <row r="1632" spans="1:1">
      <c r="A1632" t="s">
        <v>1923</v>
      </c>
    </row>
    <row r="1633" spans="1:1">
      <c r="A1633" t="s">
        <v>1924</v>
      </c>
    </row>
    <row r="1634" spans="1:1">
      <c r="A1634" t="s">
        <v>1926</v>
      </c>
    </row>
    <row r="1635" spans="1:1">
      <c r="A1635" t="s">
        <v>3172</v>
      </c>
    </row>
    <row r="1636" spans="1:1">
      <c r="A1636" t="s">
        <v>3174</v>
      </c>
    </row>
    <row r="1637" spans="1:1">
      <c r="A1637" t="s">
        <v>1927</v>
      </c>
    </row>
    <row r="1638" spans="1:1">
      <c r="A1638" t="s">
        <v>1929</v>
      </c>
    </row>
    <row r="1639" spans="1:1">
      <c r="A1639" t="s">
        <v>1931</v>
      </c>
    </row>
    <row r="1640" spans="1:1">
      <c r="A1640" t="s">
        <v>1933</v>
      </c>
    </row>
    <row r="1641" spans="1:1">
      <c r="A1641" t="s">
        <v>1935</v>
      </c>
    </row>
    <row r="1642" spans="1:1">
      <c r="A1642" t="s">
        <v>1936</v>
      </c>
    </row>
    <row r="1643" spans="1:1">
      <c r="A1643" t="s">
        <v>1938</v>
      </c>
    </row>
    <row r="1644" spans="1:1">
      <c r="A1644" t="s">
        <v>1940</v>
      </c>
    </row>
    <row r="1645" spans="1:1">
      <c r="A1645" t="s">
        <v>1943</v>
      </c>
    </row>
    <row r="1646" spans="1:1">
      <c r="A1646" t="s">
        <v>1944</v>
      </c>
    </row>
    <row r="1647" spans="1:1">
      <c r="A1647" t="s">
        <v>1946</v>
      </c>
    </row>
    <row r="1648" spans="1:1">
      <c r="A1648" t="s">
        <v>1947</v>
      </c>
    </row>
    <row r="1649" spans="1:1">
      <c r="A1649" t="s">
        <v>1949</v>
      </c>
    </row>
    <row r="1650" spans="1:1">
      <c r="A1650" t="s">
        <v>1950</v>
      </c>
    </row>
    <row r="1651" spans="1:1">
      <c r="A1651" t="s">
        <v>1952</v>
      </c>
    </row>
    <row r="1652" spans="1:1">
      <c r="A1652" t="s">
        <v>1954</v>
      </c>
    </row>
    <row r="1653" spans="1:1">
      <c r="A1653" t="s">
        <v>1956</v>
      </c>
    </row>
    <row r="1654" spans="1:1">
      <c r="A1654" t="s">
        <v>1958</v>
      </c>
    </row>
    <row r="1655" spans="1:1">
      <c r="A1655" t="s">
        <v>1961</v>
      </c>
    </row>
    <row r="1656" spans="1:1">
      <c r="A1656" t="s">
        <v>1963</v>
      </c>
    </row>
    <row r="1657" spans="1:1">
      <c r="A1657" t="s">
        <v>5367</v>
      </c>
    </row>
    <row r="1658" spans="1:1">
      <c r="A1658" t="s">
        <v>1966</v>
      </c>
    </row>
    <row r="1659" spans="1:1">
      <c r="A1659" t="s">
        <v>1968</v>
      </c>
    </row>
    <row r="1660" spans="1:1">
      <c r="A1660" t="s">
        <v>1970</v>
      </c>
    </row>
    <row r="1661" spans="1:1">
      <c r="A1661" t="s">
        <v>1972</v>
      </c>
    </row>
    <row r="1662" spans="1:1">
      <c r="A1662" t="s">
        <v>1975</v>
      </c>
    </row>
    <row r="1663" spans="1:1">
      <c r="A1663" t="s">
        <v>1976</v>
      </c>
    </row>
    <row r="1664" spans="1:1">
      <c r="A1664" t="s">
        <v>1978</v>
      </c>
    </row>
    <row r="1665" spans="1:1">
      <c r="A1665" t="s">
        <v>3175</v>
      </c>
    </row>
    <row r="1666" spans="1:1">
      <c r="A1666" t="s">
        <v>3177</v>
      </c>
    </row>
    <row r="1667" spans="1:1">
      <c r="A1667" t="s">
        <v>1979</v>
      </c>
    </row>
    <row r="1668" spans="1:1">
      <c r="A1668" t="s">
        <v>1982</v>
      </c>
    </row>
    <row r="1669" spans="1:1">
      <c r="A1669" t="s">
        <v>1983</v>
      </c>
    </row>
    <row r="1670" spans="1:1">
      <c r="A1670" t="s">
        <v>1987</v>
      </c>
    </row>
    <row r="1671" spans="1:1">
      <c r="A1671" t="s">
        <v>3178</v>
      </c>
    </row>
    <row r="1672" spans="1:1">
      <c r="A1672" t="s">
        <v>3180</v>
      </c>
    </row>
    <row r="1673" spans="1:1">
      <c r="A1673" t="s">
        <v>1988</v>
      </c>
    </row>
    <row r="1674" spans="1:1">
      <c r="A1674" t="s">
        <v>1991</v>
      </c>
    </row>
    <row r="1675" spans="1:1">
      <c r="A1675" t="s">
        <v>1993</v>
      </c>
    </row>
    <row r="1676" spans="1:1">
      <c r="A1676" t="s">
        <v>1996</v>
      </c>
    </row>
    <row r="1677" spans="1:1">
      <c r="A1677" t="s">
        <v>1997</v>
      </c>
    </row>
    <row r="1678" spans="1:1">
      <c r="A1678" t="s">
        <v>2000</v>
      </c>
    </row>
    <row r="1679" spans="1:1">
      <c r="A1679" t="s">
        <v>2001</v>
      </c>
    </row>
    <row r="1680" spans="1:1">
      <c r="A1680" t="s">
        <v>2003</v>
      </c>
    </row>
    <row r="1681" spans="1:1">
      <c r="A1681" t="s">
        <v>2004</v>
      </c>
    </row>
    <row r="1682" spans="1:1">
      <c r="A1682" t="s">
        <v>2006</v>
      </c>
    </row>
    <row r="1683" spans="1:1">
      <c r="A1683" t="s">
        <v>2007</v>
      </c>
    </row>
    <row r="1684" spans="1:1">
      <c r="A1684" t="s">
        <v>2010</v>
      </c>
    </row>
    <row r="1685" spans="1:1">
      <c r="A1685" t="s">
        <v>3181</v>
      </c>
    </row>
    <row r="1686" spans="1:1">
      <c r="A1686" t="s">
        <v>3183</v>
      </c>
    </row>
    <row r="1687" spans="1:1">
      <c r="A1687" t="s">
        <v>2011</v>
      </c>
    </row>
    <row r="1688" spans="1:1">
      <c r="A1688" t="s">
        <v>2013</v>
      </c>
    </row>
    <row r="1689" spans="1:1">
      <c r="A1689" t="s">
        <v>2014</v>
      </c>
    </row>
    <row r="1690" spans="1:1">
      <c r="A1690" t="s">
        <v>3184</v>
      </c>
    </row>
    <row r="1691" spans="1:1">
      <c r="A1691" t="s">
        <v>3187</v>
      </c>
    </row>
    <row r="1692" spans="1:1">
      <c r="A1692" t="s">
        <v>3189</v>
      </c>
    </row>
    <row r="1693" spans="1:1">
      <c r="A1693" t="s">
        <v>3192</v>
      </c>
    </row>
    <row r="1694" spans="1:1">
      <c r="A1694" t="s">
        <v>3194</v>
      </c>
    </row>
    <row r="1695" spans="1:1">
      <c r="A1695" t="s">
        <v>3196</v>
      </c>
    </row>
    <row r="1696" spans="1:1">
      <c r="A1696" t="s">
        <v>3198</v>
      </c>
    </row>
    <row r="1697" spans="1:1">
      <c r="A1697" t="s">
        <v>3201</v>
      </c>
    </row>
    <row r="1698" spans="1:1">
      <c r="A1698" t="s">
        <v>3203</v>
      </c>
    </row>
    <row r="1699" spans="1:1">
      <c r="A1699" t="s">
        <v>3205</v>
      </c>
    </row>
    <row r="1700" spans="1:1">
      <c r="A1700" t="s">
        <v>3206</v>
      </c>
    </row>
    <row r="1701" spans="1:1">
      <c r="A1701" t="s">
        <v>3208</v>
      </c>
    </row>
    <row r="1702" spans="1:1">
      <c r="A1702" t="s">
        <v>3210</v>
      </c>
    </row>
    <row r="1703" spans="1:1">
      <c r="A1703" t="s">
        <v>3213</v>
      </c>
    </row>
    <row r="1704" spans="1:1">
      <c r="A1704" t="s">
        <v>3215</v>
      </c>
    </row>
    <row r="1705" spans="1:1">
      <c r="A1705" t="s">
        <v>3217</v>
      </c>
    </row>
    <row r="1706" spans="1:1">
      <c r="A1706" t="s">
        <v>3219</v>
      </c>
    </row>
    <row r="1707" spans="1:1">
      <c r="A1707" t="s">
        <v>3222</v>
      </c>
    </row>
    <row r="1708" spans="1:1">
      <c r="A1708" t="s">
        <v>3224</v>
      </c>
    </row>
    <row r="1709" spans="1:1">
      <c r="A1709" t="s">
        <v>3227</v>
      </c>
    </row>
    <row r="1710" spans="1:1">
      <c r="A1710" t="s">
        <v>3228</v>
      </c>
    </row>
    <row r="1711" spans="1:1">
      <c r="A1711" t="s">
        <v>3230</v>
      </c>
    </row>
    <row r="1712" spans="1:1">
      <c r="A1712" t="s">
        <v>3231</v>
      </c>
    </row>
    <row r="1713" spans="1:1">
      <c r="A1713" t="s">
        <v>3233</v>
      </c>
    </row>
    <row r="1714" spans="1:1">
      <c r="A1714" t="s">
        <v>3234</v>
      </c>
    </row>
    <row r="1715" spans="1:1">
      <c r="A1715" t="s">
        <v>3236</v>
      </c>
    </row>
    <row r="1716" spans="1:1">
      <c r="A1716" t="s">
        <v>3237</v>
      </c>
    </row>
    <row r="1717" spans="1:1">
      <c r="A1717" t="s">
        <v>3239</v>
      </c>
    </row>
    <row r="1718" spans="1:1">
      <c r="A1718" t="s">
        <v>3240</v>
      </c>
    </row>
    <row r="1719" spans="1:1">
      <c r="A1719" t="s">
        <v>3242</v>
      </c>
    </row>
    <row r="1720" spans="1:1">
      <c r="A1720" t="s">
        <v>3243</v>
      </c>
    </row>
    <row r="1721" spans="1:1">
      <c r="A1721" t="s">
        <v>3245</v>
      </c>
    </row>
    <row r="1722" spans="1:1">
      <c r="A1722" t="s">
        <v>3246</v>
      </c>
    </row>
    <row r="1723" spans="1:1">
      <c r="A1723" t="s">
        <v>3248</v>
      </c>
    </row>
    <row r="1724" spans="1:1">
      <c r="A1724" t="s">
        <v>3249</v>
      </c>
    </row>
    <row r="1725" spans="1:1">
      <c r="A1725" t="s">
        <v>3251</v>
      </c>
    </row>
    <row r="1726" spans="1:1">
      <c r="A1726" t="s">
        <v>3252</v>
      </c>
    </row>
    <row r="1727" spans="1:1">
      <c r="A1727" t="s">
        <v>3254</v>
      </c>
    </row>
    <row r="1728" spans="1:1">
      <c r="A1728" t="s">
        <v>3255</v>
      </c>
    </row>
    <row r="1729" spans="1:1">
      <c r="A1729" t="s">
        <v>3258</v>
      </c>
    </row>
    <row r="1730" spans="1:1">
      <c r="A1730" t="s">
        <v>2015</v>
      </c>
    </row>
    <row r="1731" spans="1:1">
      <c r="A1731" t="s">
        <v>2017</v>
      </c>
    </row>
    <row r="1732" spans="1:1">
      <c r="A1732" t="s">
        <v>2018</v>
      </c>
    </row>
    <row r="1733" spans="1:1">
      <c r="A1733" t="s">
        <v>2020</v>
      </c>
    </row>
    <row r="1734" spans="1:1">
      <c r="A1734" t="s">
        <v>3261</v>
      </c>
    </row>
    <row r="1735" spans="1:1">
      <c r="A1735" t="s">
        <v>3263</v>
      </c>
    </row>
    <row r="1736" spans="1:1">
      <c r="A1736" t="s">
        <v>3264</v>
      </c>
    </row>
    <row r="1737" spans="1:1">
      <c r="A1737" t="s">
        <v>3267</v>
      </c>
    </row>
    <row r="1738" spans="1:1">
      <c r="A1738" t="s">
        <v>3270</v>
      </c>
    </row>
    <row r="1739" spans="1:1">
      <c r="A1739" t="s">
        <v>3273</v>
      </c>
    </row>
    <row r="1740" spans="1:1">
      <c r="A1740" t="s">
        <v>3275</v>
      </c>
    </row>
    <row r="1741" spans="1:1">
      <c r="A1741" t="s">
        <v>3277</v>
      </c>
    </row>
    <row r="1742" spans="1:1">
      <c r="A1742" t="s">
        <v>3279</v>
      </c>
    </row>
    <row r="1743" spans="1:1">
      <c r="A1743" t="s">
        <v>3281</v>
      </c>
    </row>
    <row r="1744" spans="1:1">
      <c r="A1744" t="s">
        <v>3282</v>
      </c>
    </row>
    <row r="1745" spans="1:1">
      <c r="A1745" t="s">
        <v>3284</v>
      </c>
    </row>
    <row r="1746" spans="1:1">
      <c r="A1746" t="s">
        <v>2021</v>
      </c>
    </row>
    <row r="1747" spans="1:1">
      <c r="A1747" t="s">
        <v>2023</v>
      </c>
    </row>
    <row r="1748" spans="1:1">
      <c r="A1748" t="s">
        <v>3287</v>
      </c>
    </row>
    <row r="1749" spans="1:1">
      <c r="A1749" t="s">
        <v>3290</v>
      </c>
    </row>
    <row r="1750" spans="1:1">
      <c r="A1750" t="s">
        <v>3293</v>
      </c>
    </row>
    <row r="1751" spans="1:1">
      <c r="A1751" t="s">
        <v>3294</v>
      </c>
    </row>
    <row r="1752" spans="1:1">
      <c r="A1752" t="s">
        <v>3297</v>
      </c>
    </row>
    <row r="1753" spans="1:1">
      <c r="A1753" t="s">
        <v>3299</v>
      </c>
    </row>
    <row r="1754" spans="1:1">
      <c r="A1754" t="s">
        <v>3302</v>
      </c>
    </row>
    <row r="1755" spans="1:1">
      <c r="A1755" t="s">
        <v>3305</v>
      </c>
    </row>
    <row r="1756" spans="1:1">
      <c r="A1756" t="s">
        <v>3308</v>
      </c>
    </row>
    <row r="1757" spans="1:1">
      <c r="A1757" t="s">
        <v>3310</v>
      </c>
    </row>
    <row r="1758" spans="1:1">
      <c r="A1758" t="s">
        <v>3311</v>
      </c>
    </row>
    <row r="1759" spans="1:1">
      <c r="A1759" t="s">
        <v>3314</v>
      </c>
    </row>
    <row r="1760" spans="1:1">
      <c r="A1760" t="s">
        <v>3317</v>
      </c>
    </row>
    <row r="1761" spans="1:1">
      <c r="A1761" t="s">
        <v>3320</v>
      </c>
    </row>
    <row r="1762" spans="1:1">
      <c r="A1762" t="s">
        <v>3321</v>
      </c>
    </row>
    <row r="1763" spans="1:1">
      <c r="A1763" t="s">
        <v>3324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2022-12-27T20:28:20Z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