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O\LABORATORIO I\"/>
    </mc:Choice>
  </mc:AlternateContent>
  <xr:revisionPtr revIDLastSave="0" documentId="8_{ED1CDB06-102B-4794-95D6-6515B10B9AF4}" xr6:coauthVersionLast="47" xr6:coauthVersionMax="47" xr10:uidLastSave="{00000000-0000-0000-0000-000000000000}"/>
  <bookViews>
    <workbookView xWindow="-120" yWindow="-120" windowWidth="20730" windowHeight="11040" xr2:uid="{C8E92F86-1F43-4A4F-8A05-500A2B312E2A}"/>
  </bookViews>
  <sheets>
    <sheet name="Ejercico 1" sheetId="1" r:id="rId1"/>
    <sheet name="Ejercicio 2" sheetId="2" r:id="rId2"/>
    <sheet name="Ejercicio 3" sheetId="3" r:id="rId3"/>
    <sheet name="Ejercicio 4" sheetId="4" r:id="rId4"/>
    <sheet name="Ejercicio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5" l="1"/>
  <c r="E8" i="5"/>
  <c r="C8" i="5"/>
  <c r="I5" i="5"/>
  <c r="I6" i="5"/>
  <c r="I7" i="5"/>
  <c r="I4" i="5"/>
  <c r="H5" i="5"/>
  <c r="H4" i="5"/>
  <c r="F5" i="5"/>
  <c r="F6" i="5"/>
  <c r="H6" i="5" s="1"/>
  <c r="F7" i="5"/>
  <c r="H7" i="5" s="1"/>
  <c r="F4" i="5"/>
  <c r="B20" i="4"/>
  <c r="B19" i="4"/>
  <c r="C14" i="4"/>
  <c r="D14" i="4"/>
  <c r="E14" i="4"/>
  <c r="B14" i="4"/>
  <c r="G14" i="4" s="1"/>
  <c r="C12" i="4"/>
  <c r="D12" i="4"/>
  <c r="E12" i="4"/>
  <c r="B12" i="4"/>
  <c r="F12" i="4" s="1"/>
  <c r="C7" i="4"/>
  <c r="D7" i="4"/>
  <c r="E7" i="4"/>
  <c r="B7" i="4"/>
  <c r="G7" i="4" s="1"/>
  <c r="C5" i="4"/>
  <c r="D5" i="4"/>
  <c r="E5" i="4"/>
  <c r="F5" i="4" s="1"/>
  <c r="C6" i="4"/>
  <c r="D6" i="4"/>
  <c r="E6" i="4"/>
  <c r="B6" i="4"/>
  <c r="F6" i="4" s="1"/>
  <c r="B5" i="4"/>
  <c r="F7" i="4"/>
  <c r="F9" i="4"/>
  <c r="F10" i="4"/>
  <c r="F11" i="4"/>
  <c r="G6" i="4"/>
  <c r="G9" i="4"/>
  <c r="G10" i="4"/>
  <c r="G11" i="4"/>
  <c r="G4" i="4"/>
  <c r="F4" i="4"/>
  <c r="E15" i="3"/>
  <c r="E7" i="3"/>
  <c r="E9" i="3"/>
  <c r="E11" i="3"/>
  <c r="E13" i="3"/>
  <c r="E5" i="3"/>
  <c r="D7" i="3"/>
  <c r="D9" i="3"/>
  <c r="D11" i="3"/>
  <c r="D13" i="3"/>
  <c r="D15" i="3"/>
  <c r="D5" i="3"/>
  <c r="C15" i="3"/>
  <c r="C7" i="3"/>
  <c r="C9" i="3"/>
  <c r="C11" i="3"/>
  <c r="C13" i="3"/>
  <c r="C5" i="3"/>
  <c r="G2" i="2"/>
  <c r="F2" i="2"/>
  <c r="E3" i="2"/>
  <c r="I3" i="2" s="1"/>
  <c r="E4" i="2"/>
  <c r="I4" i="2" s="1"/>
  <c r="E5" i="2"/>
  <c r="I5" i="2" s="1"/>
  <c r="E6" i="2"/>
  <c r="I6" i="2" s="1"/>
  <c r="E7" i="2"/>
  <c r="I7" i="2" s="1"/>
  <c r="E8" i="2"/>
  <c r="I8" i="2" s="1"/>
  <c r="E9" i="2"/>
  <c r="I9" i="2" s="1"/>
  <c r="E10" i="2"/>
  <c r="I10" i="2" s="1"/>
  <c r="E11" i="2"/>
  <c r="I11" i="2" s="1"/>
  <c r="E2" i="2"/>
  <c r="I2" i="2" s="1"/>
  <c r="F14" i="4" l="1"/>
  <c r="G12" i="4"/>
  <c r="G5" i="4"/>
  <c r="E10" i="1"/>
  <c r="D10" i="1"/>
  <c r="C10" i="1"/>
  <c r="B10" i="1"/>
  <c r="E8" i="1"/>
  <c r="D8" i="1"/>
  <c r="E6" i="1"/>
  <c r="D6" i="1"/>
  <c r="C8" i="1"/>
  <c r="B8" i="1"/>
  <c r="F6" i="1"/>
  <c r="C6" i="1"/>
</calcChain>
</file>

<file path=xl/sharedStrings.xml><?xml version="1.0" encoding="utf-8"?>
<sst xmlns="http://schemas.openxmlformats.org/spreadsheetml/2006/main" count="76" uniqueCount="75">
  <si>
    <t>PRESUPUESTOS DE VENTAS</t>
  </si>
  <si>
    <t>MAYO</t>
  </si>
  <si>
    <t>JUNIO</t>
  </si>
  <si>
    <t>JULIO</t>
  </si>
  <si>
    <t>AGOSTO</t>
  </si>
  <si>
    <t>TOTAL</t>
  </si>
  <si>
    <t>COEF. DE INFLACION</t>
  </si>
  <si>
    <t>VENTAS</t>
  </si>
  <si>
    <t>COSTO</t>
  </si>
  <si>
    <t>MARGEN</t>
  </si>
  <si>
    <t>Nombre y Apellido</t>
  </si>
  <si>
    <t>Altura</t>
  </si>
  <si>
    <t>Fecha de nac</t>
  </si>
  <si>
    <t>Sueldo</t>
  </si>
  <si>
    <t>Promedio de alturas</t>
  </si>
  <si>
    <t>Altura máx</t>
  </si>
  <si>
    <t>% de premio</t>
  </si>
  <si>
    <t>Sueldo a cobrar</t>
  </si>
  <si>
    <t>Agustin Mendez</t>
  </si>
  <si>
    <t>Micaela Ortellado</t>
  </si>
  <si>
    <t>Camila Salazar</t>
  </si>
  <si>
    <t>Sevastián Rodriguez</t>
  </si>
  <si>
    <t>Lis Kenny</t>
  </si>
  <si>
    <t>Oscar Aranda</t>
  </si>
  <si>
    <t>Gullermo Birari</t>
  </si>
  <si>
    <t>Fabiana Recalde</t>
  </si>
  <si>
    <t>Ana Marano</t>
  </si>
  <si>
    <t>Paula Susic</t>
  </si>
  <si>
    <t>29/02/1971</t>
  </si>
  <si>
    <t>IMPRENTA Y LIBRERÍA "SAN LUIS"</t>
  </si>
  <si>
    <t>TTULO</t>
  </si>
  <si>
    <t>PÁGINAS</t>
  </si>
  <si>
    <t xml:space="preserve">COSTO POR PÁGINAS </t>
  </si>
  <si>
    <t>PRECIO</t>
  </si>
  <si>
    <t>Retrato de un pescador</t>
  </si>
  <si>
    <t>Entrevista</t>
  </si>
  <si>
    <t>Opiniones de un payaso</t>
  </si>
  <si>
    <t>El pan del día</t>
  </si>
  <si>
    <t>Como estar bien</t>
  </si>
  <si>
    <t>Todos   teníamos   veinte años</t>
  </si>
  <si>
    <t>GANANCIA</t>
  </si>
  <si>
    <t>La Castellana S.A</t>
  </si>
  <si>
    <t>Trimestre 1</t>
  </si>
  <si>
    <t>Trimestre 2</t>
  </si>
  <si>
    <t>Trimestre 3</t>
  </si>
  <si>
    <t>Trimestre 4</t>
  </si>
  <si>
    <t>Total Anual</t>
  </si>
  <si>
    <t>Promedio Anual</t>
  </si>
  <si>
    <t>Ingresos por ventas</t>
  </si>
  <si>
    <t>Costo de las ventas</t>
  </si>
  <si>
    <t>Margen bruto</t>
  </si>
  <si>
    <t>Personal de ventas</t>
  </si>
  <si>
    <t>Publicidad</t>
  </si>
  <si>
    <t>Costos fijos</t>
  </si>
  <si>
    <t>Costo total</t>
  </si>
  <si>
    <t>Beneficio neto</t>
  </si>
  <si>
    <t>Precio del producto</t>
  </si>
  <si>
    <t>Costo del producto</t>
  </si>
  <si>
    <t>Mayor importe de Costos Fijos</t>
  </si>
  <si>
    <t>Menor beneficio neto</t>
  </si>
  <si>
    <t>Unidades vendidas</t>
  </si>
  <si>
    <t>STOCK DE ARTÍCULOS</t>
  </si>
  <si>
    <t>Código</t>
  </si>
  <si>
    <t>Descrip</t>
  </si>
  <si>
    <t>Dep. A</t>
  </si>
  <si>
    <t>Dep. B</t>
  </si>
  <si>
    <t>Dep.C</t>
  </si>
  <si>
    <t>Total</t>
  </si>
  <si>
    <t>Mínimo</t>
  </si>
  <si>
    <t>Comprar</t>
  </si>
  <si>
    <t>Promedio</t>
  </si>
  <si>
    <t>Tenaza</t>
  </si>
  <si>
    <t>Arandela</t>
  </si>
  <si>
    <t>Tuerca</t>
  </si>
  <si>
    <t>Tornillo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</si>
</sst>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164" formatCode="dd/mm/yyyy;@"/>
    <numFmt numFmtId="165" formatCode="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u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9" fontId="0" fillId="0" borderId="0" xfId="0" applyNumberFormat="1"/>
    <xf numFmtId="6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9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0" fillId="0" borderId="5" xfId="0" applyBorder="1"/>
    <xf numFmtId="0" fontId="1" fillId="0" borderId="7" xfId="0" applyFont="1" applyBorder="1" applyAlignment="1">
      <alignment horizontal="center" vertical="center"/>
    </xf>
    <xf numFmtId="0" fontId="0" fillId="0" borderId="9" xfId="0" applyBorder="1"/>
    <xf numFmtId="0" fontId="1" fillId="0" borderId="6" xfId="0" applyFont="1" applyBorder="1" applyAlignment="1">
      <alignment horizontal="center" vertical="center"/>
    </xf>
    <xf numFmtId="0" fontId="0" fillId="0" borderId="6" xfId="0" applyBorder="1"/>
    <xf numFmtId="0" fontId="1" fillId="0" borderId="6" xfId="0" applyFont="1" applyBorder="1" applyAlignment="1">
      <alignment horizontal="center" vertical="center" wrapText="1"/>
    </xf>
    <xf numFmtId="6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4" fontId="0" fillId="0" borderId="1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D282C-296B-467F-B11F-E09E7F078D3F}">
  <dimension ref="A1:F14"/>
  <sheetViews>
    <sheetView tabSelected="1" topLeftCell="A2" workbookViewId="0">
      <selection activeCell="A15" sqref="A15"/>
    </sheetView>
  </sheetViews>
  <sheetFormatPr baseColWidth="10" defaultRowHeight="15" x14ac:dyDescent="0.25"/>
  <cols>
    <col min="1" max="1" width="19.42578125" customWidth="1"/>
    <col min="2" max="2" width="14.5703125" customWidth="1"/>
    <col min="3" max="3" width="15.7109375" customWidth="1"/>
    <col min="4" max="4" width="15.140625" customWidth="1"/>
    <col min="5" max="5" width="13.7109375" customWidth="1"/>
    <col min="6" max="6" width="15.28515625" customWidth="1"/>
  </cols>
  <sheetData>
    <row r="1" spans="1:6" x14ac:dyDescent="0.25">
      <c r="C1" s="24" t="s">
        <v>0</v>
      </c>
      <c r="D1" s="24"/>
      <c r="E1" s="24"/>
      <c r="F1" s="24"/>
    </row>
    <row r="3" spans="1:6" x14ac:dyDescent="0.25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x14ac:dyDescent="0.25">
      <c r="A4" s="25" t="s">
        <v>6</v>
      </c>
      <c r="B4" s="27">
        <v>0</v>
      </c>
      <c r="C4" s="28">
        <v>0.25</v>
      </c>
      <c r="D4" s="28">
        <v>0.3</v>
      </c>
      <c r="E4" s="28">
        <v>0.35</v>
      </c>
      <c r="F4" s="27"/>
    </row>
    <row r="5" spans="1:6" x14ac:dyDescent="0.25">
      <c r="A5" s="26"/>
      <c r="B5" s="23"/>
      <c r="C5" s="23"/>
      <c r="D5" s="23"/>
      <c r="E5" s="23"/>
      <c r="F5" s="23"/>
    </row>
    <row r="6" spans="1:6" x14ac:dyDescent="0.25">
      <c r="A6" s="25" t="s">
        <v>7</v>
      </c>
      <c r="B6" s="22">
        <v>230000</v>
      </c>
      <c r="C6" s="22">
        <f>B6*C4 +B6</f>
        <v>287500</v>
      </c>
      <c r="D6" s="22">
        <f>C6*D4+C6</f>
        <v>373750</v>
      </c>
      <c r="E6" s="22">
        <f>D6*E4+D6</f>
        <v>504562.5</v>
      </c>
      <c r="F6" s="22">
        <f>SUM(B6:E7)</f>
        <v>1395812.5</v>
      </c>
    </row>
    <row r="7" spans="1:6" x14ac:dyDescent="0.25">
      <c r="A7" s="26"/>
      <c r="B7" s="23"/>
      <c r="C7" s="23"/>
      <c r="D7" s="23"/>
      <c r="E7" s="23"/>
      <c r="F7" s="23"/>
    </row>
    <row r="8" spans="1:6" x14ac:dyDescent="0.25">
      <c r="A8" s="25" t="s">
        <v>8</v>
      </c>
      <c r="B8" s="22">
        <f>B6*0.4</f>
        <v>92000</v>
      </c>
      <c r="C8" s="22">
        <f>C6*0.4</f>
        <v>115000</v>
      </c>
      <c r="D8" s="22">
        <f>D6*0.4</f>
        <v>149500</v>
      </c>
      <c r="E8" s="22">
        <f>E6*0.4</f>
        <v>201825</v>
      </c>
      <c r="F8" s="27"/>
    </row>
    <row r="9" spans="1:6" x14ac:dyDescent="0.25">
      <c r="A9" s="26"/>
      <c r="B9" s="23"/>
      <c r="C9" s="23"/>
      <c r="D9" s="23"/>
      <c r="E9" s="23"/>
      <c r="F9" s="23"/>
    </row>
    <row r="10" spans="1:6" x14ac:dyDescent="0.25">
      <c r="A10" s="25" t="s">
        <v>9</v>
      </c>
      <c r="B10" s="22">
        <f>B6-B8</f>
        <v>138000</v>
      </c>
      <c r="C10" s="22">
        <f>C6-C8</f>
        <v>172500</v>
      </c>
      <c r="D10" s="22">
        <f>D6-D8</f>
        <v>224250</v>
      </c>
      <c r="E10" s="22">
        <f>E6-E8</f>
        <v>302737.5</v>
      </c>
      <c r="F10" s="27"/>
    </row>
    <row r="11" spans="1:6" x14ac:dyDescent="0.25">
      <c r="A11" s="26"/>
      <c r="B11" s="23"/>
      <c r="C11" s="23"/>
      <c r="D11" s="23"/>
      <c r="E11" s="23"/>
      <c r="F11" s="23"/>
    </row>
    <row r="13" spans="1:6" x14ac:dyDescent="0.25">
      <c r="C13" s="1"/>
      <c r="D13" s="1"/>
      <c r="E13" s="1"/>
    </row>
    <row r="14" spans="1:6" x14ac:dyDescent="0.25">
      <c r="B14" s="2"/>
    </row>
  </sheetData>
  <mergeCells count="25">
    <mergeCell ref="F10:F11"/>
    <mergeCell ref="A8:A9"/>
    <mergeCell ref="B8:B9"/>
    <mergeCell ref="C8:C9"/>
    <mergeCell ref="D8:D9"/>
    <mergeCell ref="E8:E9"/>
    <mergeCell ref="F8:F9"/>
    <mergeCell ref="A10:A11"/>
    <mergeCell ref="B10:B11"/>
    <mergeCell ref="C10:C11"/>
    <mergeCell ref="D10:D11"/>
    <mergeCell ref="E10:E11"/>
    <mergeCell ref="F6:F7"/>
    <mergeCell ref="C1:F1"/>
    <mergeCell ref="A4:A5"/>
    <mergeCell ref="B4:B5"/>
    <mergeCell ref="C4:C5"/>
    <mergeCell ref="D4:D5"/>
    <mergeCell ref="E4:E5"/>
    <mergeCell ref="F4:F5"/>
    <mergeCell ref="A6:A7"/>
    <mergeCell ref="B6:B7"/>
    <mergeCell ref="C6:C7"/>
    <mergeCell ref="D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CA847-5196-4207-AB19-D3C8D9941ADE}">
  <dimension ref="A1:I12"/>
  <sheetViews>
    <sheetView workbookViewId="0">
      <selection activeCell="H19" sqref="H19"/>
    </sheetView>
  </sheetViews>
  <sheetFormatPr baseColWidth="10" defaultRowHeight="15" x14ac:dyDescent="0.25"/>
  <cols>
    <col min="1" max="1" width="6" customWidth="1"/>
    <col min="2" max="2" width="24.28515625" customWidth="1"/>
    <col min="3" max="3" width="15.28515625" customWidth="1"/>
    <col min="4" max="4" width="17.140625" customWidth="1"/>
    <col min="5" max="5" width="17.28515625" customWidth="1"/>
    <col min="6" max="6" width="20.7109375" customWidth="1"/>
    <col min="8" max="8" width="13.85546875" customWidth="1"/>
    <col min="9" max="9" width="14.7109375" customWidth="1"/>
  </cols>
  <sheetData>
    <row r="1" spans="1:9" x14ac:dyDescent="0.25">
      <c r="A1" s="13"/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</row>
    <row r="2" spans="1:9" x14ac:dyDescent="0.25">
      <c r="A2" s="14">
        <v>1</v>
      </c>
      <c r="B2" s="6" t="s">
        <v>18</v>
      </c>
      <c r="C2" s="7">
        <v>1.75</v>
      </c>
      <c r="D2" s="9">
        <v>38666</v>
      </c>
      <c r="E2" s="10">
        <f ca="1">RANDBETWEEN(80000,450000)</f>
        <v>205622</v>
      </c>
      <c r="F2" s="29">
        <f>AVERAGE(C2:C11)</f>
        <v>1.69</v>
      </c>
      <c r="G2" s="29">
        <f>MAX(C2:C11)</f>
        <v>1.77</v>
      </c>
      <c r="H2" s="5">
        <v>0.15</v>
      </c>
      <c r="I2" s="11">
        <f ca="1">E2*H2+E2</f>
        <v>236465.3</v>
      </c>
    </row>
    <row r="3" spans="1:9" x14ac:dyDescent="0.25">
      <c r="A3" s="14">
        <v>2</v>
      </c>
      <c r="B3" s="6" t="s">
        <v>19</v>
      </c>
      <c r="C3" s="7">
        <v>1.55</v>
      </c>
      <c r="D3" s="9">
        <v>38329</v>
      </c>
      <c r="E3" s="10">
        <f t="shared" ref="E3:E11" ca="1" si="0">RANDBETWEEN(80000,450000)</f>
        <v>144829</v>
      </c>
      <c r="F3" s="30"/>
      <c r="G3" s="30"/>
      <c r="H3" s="5">
        <v>0.15</v>
      </c>
      <c r="I3" s="11">
        <f ca="1">E3*H2+E3</f>
        <v>166553.35</v>
      </c>
    </row>
    <row r="4" spans="1:9" x14ac:dyDescent="0.25">
      <c r="A4" s="14">
        <v>3</v>
      </c>
      <c r="B4" s="6" t="s">
        <v>20</v>
      </c>
      <c r="C4" s="7">
        <v>1.66</v>
      </c>
      <c r="D4" s="9">
        <v>37634</v>
      </c>
      <c r="E4" s="10">
        <f t="shared" ca="1" si="0"/>
        <v>154004</v>
      </c>
      <c r="F4" s="30"/>
      <c r="G4" s="30"/>
      <c r="H4" s="5">
        <v>0.15</v>
      </c>
      <c r="I4" s="11">
        <f ca="1">E4*H2+E4</f>
        <v>177104.6</v>
      </c>
    </row>
    <row r="5" spans="1:9" x14ac:dyDescent="0.25">
      <c r="A5" s="14">
        <v>4</v>
      </c>
      <c r="B5" s="6" t="s">
        <v>21</v>
      </c>
      <c r="C5" s="7">
        <v>1.72</v>
      </c>
      <c r="D5" s="9">
        <v>39301</v>
      </c>
      <c r="E5" s="10">
        <f t="shared" ca="1" si="0"/>
        <v>356332</v>
      </c>
      <c r="F5" s="30"/>
      <c r="G5" s="30"/>
      <c r="H5" s="5">
        <v>0.15</v>
      </c>
      <c r="I5" s="11">
        <f t="shared" ref="I5:I11" ca="1" si="1">E5*H5+E5</f>
        <v>409781.8</v>
      </c>
    </row>
    <row r="6" spans="1:9" x14ac:dyDescent="0.25">
      <c r="A6" s="14">
        <v>5</v>
      </c>
      <c r="B6" s="6" t="s">
        <v>22</v>
      </c>
      <c r="C6" s="7">
        <v>1.6</v>
      </c>
      <c r="D6" s="9">
        <v>38476</v>
      </c>
      <c r="E6" s="10">
        <f t="shared" ca="1" si="0"/>
        <v>193841</v>
      </c>
      <c r="F6" s="30"/>
      <c r="G6" s="30"/>
      <c r="H6" s="5">
        <v>0.15</v>
      </c>
      <c r="I6" s="11">
        <f t="shared" ca="1" si="1"/>
        <v>222917.15</v>
      </c>
    </row>
    <row r="7" spans="1:9" x14ac:dyDescent="0.25">
      <c r="A7" s="14">
        <v>6</v>
      </c>
      <c r="B7" s="6" t="s">
        <v>23</v>
      </c>
      <c r="C7" s="7">
        <v>1.77</v>
      </c>
      <c r="D7" s="9">
        <v>29375</v>
      </c>
      <c r="E7" s="10">
        <f t="shared" ca="1" si="0"/>
        <v>107588</v>
      </c>
      <c r="F7" s="30"/>
      <c r="G7" s="30"/>
      <c r="H7" s="5">
        <v>0.15</v>
      </c>
      <c r="I7" s="11">
        <f t="shared" ca="1" si="1"/>
        <v>123726.2</v>
      </c>
    </row>
    <row r="8" spans="1:9" x14ac:dyDescent="0.25">
      <c r="A8" s="14">
        <v>7</v>
      </c>
      <c r="B8" s="6" t="s">
        <v>24</v>
      </c>
      <c r="C8" s="7">
        <v>1.73</v>
      </c>
      <c r="D8" s="9">
        <v>27916</v>
      </c>
      <c r="E8" s="10">
        <f t="shared" ca="1" si="0"/>
        <v>197006</v>
      </c>
      <c r="F8" s="30"/>
      <c r="G8" s="30"/>
      <c r="H8" s="5">
        <v>0.15</v>
      </c>
      <c r="I8" s="11">
        <f t="shared" ca="1" si="1"/>
        <v>226556.9</v>
      </c>
    </row>
    <row r="9" spans="1:9" x14ac:dyDescent="0.25">
      <c r="A9" s="14">
        <v>8</v>
      </c>
      <c r="B9" s="6" t="s">
        <v>25</v>
      </c>
      <c r="C9" s="7">
        <v>1.68</v>
      </c>
      <c r="D9" s="9">
        <v>26514</v>
      </c>
      <c r="E9" s="10">
        <f t="shared" ca="1" si="0"/>
        <v>447459</v>
      </c>
      <c r="F9" s="30"/>
      <c r="G9" s="30"/>
      <c r="H9" s="5">
        <v>0.15</v>
      </c>
      <c r="I9" s="11">
        <f t="shared" ca="1" si="1"/>
        <v>514577.85</v>
      </c>
    </row>
    <row r="10" spans="1:9" x14ac:dyDescent="0.25">
      <c r="A10" s="14">
        <v>9</v>
      </c>
      <c r="B10" s="6" t="s">
        <v>26</v>
      </c>
      <c r="C10" s="7">
        <v>1.72</v>
      </c>
      <c r="D10" s="9">
        <v>28028</v>
      </c>
      <c r="E10" s="10">
        <f t="shared" ca="1" si="0"/>
        <v>339939</v>
      </c>
      <c r="F10" s="30"/>
      <c r="G10" s="30"/>
      <c r="H10" s="5">
        <v>0.15</v>
      </c>
      <c r="I10" s="11">
        <f t="shared" ca="1" si="1"/>
        <v>390929.85</v>
      </c>
    </row>
    <row r="11" spans="1:9" x14ac:dyDescent="0.25">
      <c r="A11" s="14">
        <v>10</v>
      </c>
      <c r="B11" s="6" t="s">
        <v>27</v>
      </c>
      <c r="C11" s="7">
        <v>1.72</v>
      </c>
      <c r="D11" s="9" t="s">
        <v>28</v>
      </c>
      <c r="E11" s="10">
        <f t="shared" ca="1" si="0"/>
        <v>434542</v>
      </c>
      <c r="F11" s="23"/>
      <c r="G11" s="23"/>
      <c r="H11" s="12">
        <v>0.15</v>
      </c>
      <c r="I11" s="11">
        <f t="shared" ca="1" si="1"/>
        <v>499723.3</v>
      </c>
    </row>
    <row r="12" spans="1:9" x14ac:dyDescent="0.25">
      <c r="E12" s="8"/>
      <c r="G12" s="8"/>
    </row>
  </sheetData>
  <mergeCells count="2">
    <mergeCell ref="F2:F11"/>
    <mergeCell ref="G2:G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10FFF-1111-4B8D-A0BF-2DF733F0FDFB}">
  <dimension ref="A1:F16"/>
  <sheetViews>
    <sheetView topLeftCell="A7" workbookViewId="0">
      <selection activeCell="H12" sqref="H12"/>
    </sheetView>
  </sheetViews>
  <sheetFormatPr baseColWidth="10" defaultRowHeight="15" x14ac:dyDescent="0.25"/>
  <cols>
    <col min="1" max="1" width="28" bestFit="1" customWidth="1"/>
    <col min="2" max="2" width="9.140625" bestFit="1" customWidth="1"/>
    <col min="3" max="3" width="19.85546875" bestFit="1" customWidth="1"/>
    <col min="4" max="4" width="19.85546875" customWidth="1"/>
    <col min="5" max="5" width="7.42578125" bestFit="1" customWidth="1"/>
  </cols>
  <sheetData>
    <row r="1" spans="1:6" x14ac:dyDescent="0.25">
      <c r="A1" s="24" t="s">
        <v>29</v>
      </c>
      <c r="B1" s="24"/>
      <c r="C1" s="24"/>
      <c r="D1" s="24"/>
      <c r="E1" s="24"/>
      <c r="F1" s="15"/>
    </row>
    <row r="3" spans="1:6" x14ac:dyDescent="0.25">
      <c r="A3" s="31" t="s">
        <v>30</v>
      </c>
      <c r="B3" s="31" t="s">
        <v>31</v>
      </c>
      <c r="C3" s="32" t="s">
        <v>32</v>
      </c>
      <c r="D3" s="33" t="s">
        <v>40</v>
      </c>
      <c r="E3" s="31" t="s">
        <v>33</v>
      </c>
    </row>
    <row r="4" spans="1:6" x14ac:dyDescent="0.25">
      <c r="A4" s="31"/>
      <c r="B4" s="31"/>
      <c r="C4" s="32"/>
      <c r="D4" s="34"/>
      <c r="E4" s="31"/>
    </row>
    <row r="5" spans="1:6" x14ac:dyDescent="0.25">
      <c r="A5" s="35" t="s">
        <v>39</v>
      </c>
      <c r="B5" s="36">
        <v>201</v>
      </c>
      <c r="C5" s="32">
        <f>(B5*0.5)+(B5*0.5*0.1)</f>
        <v>110.55</v>
      </c>
      <c r="D5" s="33">
        <f>C5*50% + C5</f>
        <v>165.82499999999999</v>
      </c>
      <c r="E5" s="31">
        <f>C5+D5</f>
        <v>276.375</v>
      </c>
    </row>
    <row r="6" spans="1:6" ht="30.75" customHeight="1" x14ac:dyDescent="0.25">
      <c r="A6" s="35"/>
      <c r="B6" s="36"/>
      <c r="C6" s="32"/>
      <c r="D6" s="34"/>
      <c r="E6" s="31"/>
    </row>
    <row r="7" spans="1:6" x14ac:dyDescent="0.25">
      <c r="A7" s="35" t="s">
        <v>34</v>
      </c>
      <c r="B7" s="36">
        <v>304</v>
      </c>
      <c r="C7" s="32">
        <f t="shared" ref="C7" si="0">(B7*0.5)+(B7*0.5*0.1)</f>
        <v>167.2</v>
      </c>
      <c r="D7" s="33">
        <f t="shared" ref="D7" si="1">C7*50% + C7</f>
        <v>250.79999999999998</v>
      </c>
      <c r="E7" s="31">
        <f t="shared" ref="E7" si="2">C7+D7</f>
        <v>418</v>
      </c>
    </row>
    <row r="8" spans="1:6" ht="29.25" customHeight="1" x14ac:dyDescent="0.25">
      <c r="A8" s="35"/>
      <c r="B8" s="36"/>
      <c r="C8" s="32"/>
      <c r="D8" s="34"/>
      <c r="E8" s="31"/>
    </row>
    <row r="9" spans="1:6" x14ac:dyDescent="0.25">
      <c r="A9" s="35" t="s">
        <v>35</v>
      </c>
      <c r="B9" s="36">
        <v>158</v>
      </c>
      <c r="C9" s="32">
        <f t="shared" ref="C9" si="3">(B9*0.5)+(B9*0.5*0.1)</f>
        <v>86.9</v>
      </c>
      <c r="D9" s="33">
        <f t="shared" ref="D9" si="4">C9*50% + C9</f>
        <v>130.35000000000002</v>
      </c>
      <c r="E9" s="31">
        <f t="shared" ref="E9" si="5">C9+D9</f>
        <v>217.25000000000003</v>
      </c>
    </row>
    <row r="10" spans="1:6" ht="33" customHeight="1" x14ac:dyDescent="0.25">
      <c r="A10" s="35"/>
      <c r="B10" s="36"/>
      <c r="C10" s="32"/>
      <c r="D10" s="34"/>
      <c r="E10" s="31"/>
    </row>
    <row r="11" spans="1:6" x14ac:dyDescent="0.25">
      <c r="A11" s="35" t="s">
        <v>36</v>
      </c>
      <c r="B11" s="37">
        <v>209</v>
      </c>
      <c r="C11" s="32">
        <f t="shared" ref="C11" si="6">(B11*0.5)+(B11*0.5*0.1)</f>
        <v>114.95</v>
      </c>
      <c r="D11" s="33">
        <f t="shared" ref="D11" si="7">C11*50% + C11</f>
        <v>172.42500000000001</v>
      </c>
      <c r="E11" s="31">
        <f t="shared" ref="E11" si="8">C11+D11</f>
        <v>287.375</v>
      </c>
    </row>
    <row r="12" spans="1:6" ht="36.75" customHeight="1" x14ac:dyDescent="0.25">
      <c r="A12" s="35"/>
      <c r="B12" s="37"/>
      <c r="C12" s="32"/>
      <c r="D12" s="34"/>
      <c r="E12" s="31"/>
    </row>
    <row r="13" spans="1:6" x14ac:dyDescent="0.25">
      <c r="A13" s="35" t="s">
        <v>37</v>
      </c>
      <c r="B13" s="37">
        <v>65</v>
      </c>
      <c r="C13" s="32">
        <f t="shared" ref="C13" si="9">(B13*0.5)+(B13*0.5*0.1)</f>
        <v>35.75</v>
      </c>
      <c r="D13" s="33">
        <f t="shared" ref="D13" si="10">C13*50% + C13</f>
        <v>53.625</v>
      </c>
      <c r="E13" s="31">
        <f t="shared" ref="E13" si="11">C13+D13</f>
        <v>89.375</v>
      </c>
    </row>
    <row r="14" spans="1:6" ht="32.25" customHeight="1" x14ac:dyDescent="0.25">
      <c r="A14" s="35"/>
      <c r="B14" s="37"/>
      <c r="C14" s="32"/>
      <c r="D14" s="34"/>
      <c r="E14" s="31"/>
    </row>
    <row r="15" spans="1:6" x14ac:dyDescent="0.25">
      <c r="A15" s="35" t="s">
        <v>38</v>
      </c>
      <c r="B15" s="37">
        <v>152</v>
      </c>
      <c r="C15" s="32">
        <f>(B15*0.5)+(B15*0.5*0.1)</f>
        <v>83.6</v>
      </c>
      <c r="D15" s="33">
        <f t="shared" ref="D15" si="12">C15*50% + C15</f>
        <v>125.39999999999999</v>
      </c>
      <c r="E15" s="31">
        <f>C15+D15</f>
        <v>209</v>
      </c>
    </row>
    <row r="16" spans="1:6" ht="27.75" customHeight="1" x14ac:dyDescent="0.25">
      <c r="A16" s="35"/>
      <c r="B16" s="37"/>
      <c r="C16" s="32"/>
      <c r="D16" s="34"/>
      <c r="E16" s="31"/>
    </row>
  </sheetData>
  <mergeCells count="36">
    <mergeCell ref="E7:E8"/>
    <mergeCell ref="E9:E10"/>
    <mergeCell ref="E11:E12"/>
    <mergeCell ref="E13:E14"/>
    <mergeCell ref="E15:E16"/>
    <mergeCell ref="B13:B14"/>
    <mergeCell ref="B15:B16"/>
    <mergeCell ref="C5:C6"/>
    <mergeCell ref="C7:C8"/>
    <mergeCell ref="C9:C10"/>
    <mergeCell ref="C11:C12"/>
    <mergeCell ref="C13:C14"/>
    <mergeCell ref="C15:C16"/>
    <mergeCell ref="D5:D6"/>
    <mergeCell ref="D7:D8"/>
    <mergeCell ref="D9:D10"/>
    <mergeCell ref="D11:D12"/>
    <mergeCell ref="D13:D14"/>
    <mergeCell ref="D15:D16"/>
    <mergeCell ref="E5:E6"/>
    <mergeCell ref="A15:A16"/>
    <mergeCell ref="B5:B6"/>
    <mergeCell ref="B7:B8"/>
    <mergeCell ref="B9:B10"/>
    <mergeCell ref="B11:B12"/>
    <mergeCell ref="A5:A6"/>
    <mergeCell ref="A7:A8"/>
    <mergeCell ref="A9:A10"/>
    <mergeCell ref="A11:A12"/>
    <mergeCell ref="A13:A14"/>
    <mergeCell ref="A3:A4"/>
    <mergeCell ref="B3:B4"/>
    <mergeCell ref="C3:C4"/>
    <mergeCell ref="E3:E4"/>
    <mergeCell ref="A1:E1"/>
    <mergeCell ref="D3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58A6A-87E7-4D25-AD88-9418A371C164}">
  <dimension ref="A1:I21"/>
  <sheetViews>
    <sheetView workbookViewId="0">
      <selection activeCell="I10" sqref="I10"/>
    </sheetView>
  </sheetViews>
  <sheetFormatPr baseColWidth="10" defaultRowHeight="15" x14ac:dyDescent="0.25"/>
  <cols>
    <col min="1" max="1" width="28.140625" bestFit="1" customWidth="1"/>
    <col min="2" max="2" width="13.28515625" customWidth="1"/>
    <col min="3" max="3" width="13.85546875" customWidth="1"/>
    <col min="4" max="4" width="13" customWidth="1"/>
    <col min="5" max="5" width="13.5703125" customWidth="1"/>
    <col min="6" max="6" width="16" customWidth="1"/>
    <col min="7" max="7" width="16.42578125" customWidth="1"/>
  </cols>
  <sheetData>
    <row r="1" spans="1:9" x14ac:dyDescent="0.25">
      <c r="A1" s="38" t="s">
        <v>41</v>
      </c>
      <c r="B1" s="38"/>
      <c r="C1" s="38"/>
      <c r="D1" s="38"/>
      <c r="E1" s="38"/>
      <c r="F1" s="38"/>
      <c r="G1" s="38"/>
    </row>
    <row r="2" spans="1:9" ht="15.75" thickBot="1" x14ac:dyDescent="0.3">
      <c r="C2" s="16"/>
      <c r="D2" s="16"/>
      <c r="E2" s="16"/>
      <c r="F2" s="16"/>
      <c r="G2" s="16"/>
    </row>
    <row r="3" spans="1:9" ht="16.5" thickTop="1" thickBot="1" x14ac:dyDescent="0.3">
      <c r="A3" s="20"/>
      <c r="B3" s="17" t="s">
        <v>42</v>
      </c>
      <c r="C3" s="19" t="s">
        <v>43</v>
      </c>
      <c r="D3" s="19" t="s">
        <v>44</v>
      </c>
      <c r="E3" s="19" t="s">
        <v>45</v>
      </c>
      <c r="F3" s="17" t="s">
        <v>46</v>
      </c>
      <c r="G3" s="17" t="s">
        <v>47</v>
      </c>
    </row>
    <row r="4" spans="1:9" ht="16.5" thickTop="1" thickBot="1" x14ac:dyDescent="0.3">
      <c r="A4" s="21" t="s">
        <v>60</v>
      </c>
      <c r="B4" s="56">
        <v>3592</v>
      </c>
      <c r="C4" s="57">
        <v>4390</v>
      </c>
      <c r="D4" s="57">
        <v>3192</v>
      </c>
      <c r="E4" s="57">
        <v>4789</v>
      </c>
      <c r="F4" s="56">
        <f>SUM(B4:E4)</f>
        <v>15963</v>
      </c>
      <c r="G4" s="56">
        <f>AVERAGE(B4:E4)</f>
        <v>3990.75</v>
      </c>
      <c r="I4" s="20"/>
    </row>
    <row r="5" spans="1:9" ht="16.5" thickTop="1" thickBot="1" x14ac:dyDescent="0.3">
      <c r="A5" s="21" t="s">
        <v>48</v>
      </c>
      <c r="B5" s="39">
        <f>B4*B16</f>
        <v>143680</v>
      </c>
      <c r="C5" s="39">
        <f t="shared" ref="C5:E5" si="0">C4*C16</f>
        <v>175600</v>
      </c>
      <c r="D5" s="39">
        <f t="shared" si="0"/>
        <v>127680</v>
      </c>
      <c r="E5" s="39">
        <f t="shared" si="0"/>
        <v>191560</v>
      </c>
      <c r="F5" s="39">
        <f t="shared" ref="F5:F14" si="1">SUM(B5:E5)</f>
        <v>638520</v>
      </c>
      <c r="G5" s="39">
        <f t="shared" ref="G5:G14" si="2">AVERAGE(B5:E5)</f>
        <v>159630</v>
      </c>
    </row>
    <row r="6" spans="1:9" ht="16.5" thickTop="1" thickBot="1" x14ac:dyDescent="0.3">
      <c r="A6" s="21" t="s">
        <v>49</v>
      </c>
      <c r="B6" s="39">
        <f>B4*B17</f>
        <v>89800</v>
      </c>
      <c r="C6" s="39">
        <f>C4*C17</f>
        <v>109750</v>
      </c>
      <c r="D6" s="39">
        <f t="shared" ref="C6:E6" si="3">D4*D17</f>
        <v>79800</v>
      </c>
      <c r="E6" s="39">
        <f t="shared" si="3"/>
        <v>119725</v>
      </c>
      <c r="F6" s="39">
        <f t="shared" si="1"/>
        <v>399075</v>
      </c>
      <c r="G6" s="39">
        <f t="shared" si="2"/>
        <v>99768.75</v>
      </c>
    </row>
    <row r="7" spans="1:9" ht="16.5" thickTop="1" thickBot="1" x14ac:dyDescent="0.3">
      <c r="A7" s="21" t="s">
        <v>50</v>
      </c>
      <c r="B7" s="39">
        <f>B5-B6</f>
        <v>53880</v>
      </c>
      <c r="C7" s="39">
        <f t="shared" ref="C7:E7" si="4">C5-C6</f>
        <v>65850</v>
      </c>
      <c r="D7" s="39">
        <f t="shared" si="4"/>
        <v>47880</v>
      </c>
      <c r="E7" s="39">
        <f t="shared" si="4"/>
        <v>71835</v>
      </c>
      <c r="F7" s="39">
        <f t="shared" si="1"/>
        <v>239445</v>
      </c>
      <c r="G7" s="39">
        <f t="shared" si="2"/>
        <v>59861.25</v>
      </c>
      <c r="H7" s="18"/>
    </row>
    <row r="8" spans="1:9" ht="16.5" thickTop="1" thickBot="1" x14ac:dyDescent="0.3">
      <c r="A8" s="21"/>
      <c r="B8" s="40"/>
      <c r="C8" s="41"/>
      <c r="D8" s="41"/>
      <c r="E8" s="41"/>
      <c r="F8" s="39"/>
      <c r="G8" s="39"/>
    </row>
    <row r="9" spans="1:9" ht="16.5" thickTop="1" thickBot="1" x14ac:dyDescent="0.3">
      <c r="A9" s="21" t="s">
        <v>51</v>
      </c>
      <c r="B9" s="39">
        <v>8000</v>
      </c>
      <c r="C9" s="42">
        <v>8000</v>
      </c>
      <c r="D9" s="42">
        <v>9000</v>
      </c>
      <c r="E9" s="42">
        <v>9000</v>
      </c>
      <c r="F9" s="39">
        <f t="shared" si="1"/>
        <v>34000</v>
      </c>
      <c r="G9" s="39">
        <f t="shared" si="2"/>
        <v>8500</v>
      </c>
      <c r="H9" s="18"/>
    </row>
    <row r="10" spans="1:9" ht="16.5" thickTop="1" thickBot="1" x14ac:dyDescent="0.3">
      <c r="A10" s="21" t="s">
        <v>52</v>
      </c>
      <c r="B10" s="39">
        <v>10000</v>
      </c>
      <c r="C10" s="42">
        <v>10000</v>
      </c>
      <c r="D10" s="42">
        <v>10000</v>
      </c>
      <c r="E10" s="42">
        <v>10000</v>
      </c>
      <c r="F10" s="39">
        <f t="shared" si="1"/>
        <v>40000</v>
      </c>
      <c r="G10" s="39">
        <f t="shared" si="2"/>
        <v>10000</v>
      </c>
    </row>
    <row r="11" spans="1:9" ht="16.5" thickTop="1" thickBot="1" x14ac:dyDescent="0.3">
      <c r="A11" s="21" t="s">
        <v>53</v>
      </c>
      <c r="B11" s="39">
        <v>21549</v>
      </c>
      <c r="C11" s="42">
        <v>26338</v>
      </c>
      <c r="D11" s="42">
        <v>19155</v>
      </c>
      <c r="E11" s="42">
        <v>28732</v>
      </c>
      <c r="F11" s="39">
        <f t="shared" si="1"/>
        <v>95774</v>
      </c>
      <c r="G11" s="39">
        <f t="shared" si="2"/>
        <v>23943.5</v>
      </c>
      <c r="H11" s="18"/>
    </row>
    <row r="12" spans="1:9" ht="16.5" thickTop="1" thickBot="1" x14ac:dyDescent="0.3">
      <c r="A12" s="21" t="s">
        <v>54</v>
      </c>
      <c r="B12" s="39">
        <f>SUM(B9:B11)</f>
        <v>39549</v>
      </c>
      <c r="C12" s="39">
        <f t="shared" ref="C12:E12" si="5">SUM(C9:C11)</f>
        <v>44338</v>
      </c>
      <c r="D12" s="39">
        <f t="shared" si="5"/>
        <v>38155</v>
      </c>
      <c r="E12" s="39">
        <f t="shared" si="5"/>
        <v>47732</v>
      </c>
      <c r="F12" s="39">
        <f t="shared" si="1"/>
        <v>169774</v>
      </c>
      <c r="G12" s="39">
        <f t="shared" si="2"/>
        <v>42443.5</v>
      </c>
      <c r="H12" s="18"/>
    </row>
    <row r="13" spans="1:9" ht="16.5" thickTop="1" thickBot="1" x14ac:dyDescent="0.3">
      <c r="A13" s="21"/>
      <c r="B13" s="39"/>
      <c r="C13" s="42"/>
      <c r="D13" s="42"/>
      <c r="E13" s="42"/>
      <c r="F13" s="39"/>
      <c r="G13" s="39"/>
      <c r="H13" s="18"/>
    </row>
    <row r="14" spans="1:9" ht="16.5" thickTop="1" thickBot="1" x14ac:dyDescent="0.3">
      <c r="A14" s="21" t="s">
        <v>55</v>
      </c>
      <c r="B14" s="39">
        <f>B7-B12</f>
        <v>14331</v>
      </c>
      <c r="C14" s="39">
        <f t="shared" ref="C14:E14" si="6">C7-C12</f>
        <v>21512</v>
      </c>
      <c r="D14" s="39">
        <f t="shared" si="6"/>
        <v>9725</v>
      </c>
      <c r="E14" s="39">
        <f t="shared" si="6"/>
        <v>24103</v>
      </c>
      <c r="F14" s="39">
        <f t="shared" si="1"/>
        <v>69671</v>
      </c>
      <c r="G14" s="39">
        <f t="shared" si="2"/>
        <v>17417.75</v>
      </c>
    </row>
    <row r="15" spans="1:9" ht="16.5" thickTop="1" thickBot="1" x14ac:dyDescent="0.3">
      <c r="A15" s="21"/>
      <c r="B15" s="39"/>
      <c r="C15" s="42"/>
      <c r="D15" s="42"/>
      <c r="E15" s="42"/>
      <c r="F15" s="39"/>
      <c r="G15" s="43"/>
      <c r="H15" s="18"/>
    </row>
    <row r="16" spans="1:9" ht="16.5" thickTop="1" thickBot="1" x14ac:dyDescent="0.3">
      <c r="A16" s="21" t="s">
        <v>56</v>
      </c>
      <c r="B16" s="39">
        <v>40</v>
      </c>
      <c r="C16" s="39">
        <v>40</v>
      </c>
      <c r="D16" s="39">
        <v>40</v>
      </c>
      <c r="E16" s="39">
        <v>40</v>
      </c>
      <c r="F16" s="39"/>
      <c r="G16" s="42"/>
    </row>
    <row r="17" spans="1:7" ht="16.5" thickTop="1" thickBot="1" x14ac:dyDescent="0.3">
      <c r="A17" s="21" t="s">
        <v>57</v>
      </c>
      <c r="B17" s="39">
        <v>25</v>
      </c>
      <c r="C17" s="39">
        <v>25</v>
      </c>
      <c r="D17" s="39">
        <v>25</v>
      </c>
      <c r="E17" s="39">
        <v>25</v>
      </c>
      <c r="F17" s="39"/>
      <c r="G17" s="42"/>
    </row>
    <row r="18" spans="1:7" ht="16.5" thickTop="1" thickBot="1" x14ac:dyDescent="0.3">
      <c r="A18" s="21"/>
      <c r="B18" s="44"/>
      <c r="C18" s="45"/>
      <c r="D18" s="45"/>
      <c r="E18" s="45"/>
      <c r="F18" s="44"/>
      <c r="G18" s="44"/>
    </row>
    <row r="19" spans="1:7" ht="31.5" thickTop="1" thickBot="1" x14ac:dyDescent="0.3">
      <c r="A19" s="21" t="s">
        <v>58</v>
      </c>
      <c r="B19" s="46">
        <f>MAX(B11:E11)</f>
        <v>28732</v>
      </c>
      <c r="C19" s="46"/>
      <c r="D19" s="46"/>
      <c r="E19" s="46"/>
      <c r="F19" s="46"/>
      <c r="G19" s="46"/>
    </row>
    <row r="20" spans="1:7" ht="16.5" thickTop="1" thickBot="1" x14ac:dyDescent="0.3">
      <c r="A20" s="21" t="s">
        <v>59</v>
      </c>
      <c r="B20" s="46">
        <f>MIN(B14:E14)</f>
        <v>9725</v>
      </c>
      <c r="C20" s="47"/>
      <c r="D20" s="47"/>
      <c r="E20" s="47"/>
      <c r="F20" s="47"/>
      <c r="G20" s="47"/>
    </row>
    <row r="21" spans="1:7" ht="15.75" thickTop="1" x14ac:dyDescent="0.25"/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82093-6EA6-45CE-B610-D084B130667D}">
  <dimension ref="A1:I12"/>
  <sheetViews>
    <sheetView workbookViewId="0">
      <selection activeCell="G13" sqref="G13"/>
    </sheetView>
  </sheetViews>
  <sheetFormatPr baseColWidth="10" defaultRowHeight="15" x14ac:dyDescent="0.25"/>
  <cols>
    <col min="1" max="7" width="15.7109375" customWidth="1"/>
    <col min="8" max="8" width="15.28515625" customWidth="1"/>
    <col min="9" max="9" width="15.7109375" customWidth="1"/>
  </cols>
  <sheetData>
    <row r="1" spans="1:9" ht="20.25" x14ac:dyDescent="0.25">
      <c r="A1" s="50" t="s">
        <v>61</v>
      </c>
      <c r="B1" s="50"/>
      <c r="C1" s="50"/>
      <c r="D1" s="50"/>
      <c r="E1" s="50"/>
      <c r="F1" s="50"/>
      <c r="G1" s="50"/>
      <c r="H1" s="50"/>
      <c r="I1" s="50"/>
    </row>
    <row r="2" spans="1:9" ht="15.75" x14ac:dyDescent="0.25">
      <c r="A2" s="49"/>
      <c r="B2" s="49"/>
      <c r="C2" s="49"/>
      <c r="D2" s="49"/>
      <c r="E2" s="49"/>
      <c r="F2" s="49"/>
      <c r="G2" s="49"/>
      <c r="H2" s="49"/>
      <c r="I2" s="49"/>
    </row>
    <row r="3" spans="1:9" ht="16.5" thickBot="1" x14ac:dyDescent="0.3">
      <c r="A3" s="51" t="s">
        <v>62</v>
      </c>
      <c r="B3" s="51" t="s">
        <v>63</v>
      </c>
      <c r="C3" s="51" t="s">
        <v>64</v>
      </c>
      <c r="D3" s="51" t="s">
        <v>65</v>
      </c>
      <c r="E3" s="51" t="s">
        <v>66</v>
      </c>
      <c r="F3" s="51" t="s">
        <v>67</v>
      </c>
      <c r="G3" s="51" t="s">
        <v>68</v>
      </c>
      <c r="H3" s="51" t="s">
        <v>69</v>
      </c>
      <c r="I3" s="51" t="s">
        <v>70</v>
      </c>
    </row>
    <row r="4" spans="1:9" ht="16.5" thickTop="1" x14ac:dyDescent="0.25">
      <c r="A4" s="52">
        <v>1013</v>
      </c>
      <c r="B4" s="52" t="s">
        <v>72</v>
      </c>
      <c r="C4" s="54">
        <v>300</v>
      </c>
      <c r="D4" s="54">
        <v>75</v>
      </c>
      <c r="E4" s="54">
        <v>405</v>
      </c>
      <c r="F4" s="54">
        <f>SUM(C4:E4)</f>
        <v>780</v>
      </c>
      <c r="G4" s="54">
        <v>1000</v>
      </c>
      <c r="H4" s="52" t="str">
        <f>IF(F4&gt;G4, "SI", "NO")</f>
        <v>NO</v>
      </c>
      <c r="I4" s="54">
        <f>AVERAGE(C4:E4)</f>
        <v>260</v>
      </c>
    </row>
    <row r="5" spans="1:9" ht="15.75" x14ac:dyDescent="0.25">
      <c r="A5" s="53">
        <v>2121</v>
      </c>
      <c r="B5" s="53" t="s">
        <v>73</v>
      </c>
      <c r="C5" s="55">
        <v>562</v>
      </c>
      <c r="D5" s="55">
        <v>210</v>
      </c>
      <c r="E5" s="55">
        <v>0</v>
      </c>
      <c r="F5" s="54">
        <f t="shared" ref="F5:F7" si="0">SUM(C5:E5)</f>
        <v>772</v>
      </c>
      <c r="G5" s="55">
        <v>750</v>
      </c>
      <c r="H5" s="52" t="str">
        <f t="shared" ref="H5:H7" si="1">IF(F5&gt;G5, "SI", "NO")</f>
        <v>SI</v>
      </c>
      <c r="I5" s="54">
        <f t="shared" ref="I5:I7" si="2">AVERAGE(C5:E5)</f>
        <v>257.33333333333331</v>
      </c>
    </row>
    <row r="6" spans="1:9" ht="15.75" x14ac:dyDescent="0.25">
      <c r="A6" s="53">
        <v>2655</v>
      </c>
      <c r="B6" s="53" t="s">
        <v>74</v>
      </c>
      <c r="C6" s="55">
        <v>93</v>
      </c>
      <c r="D6" s="55">
        <v>0</v>
      </c>
      <c r="E6" s="55">
        <v>0</v>
      </c>
      <c r="F6" s="54">
        <f t="shared" si="0"/>
        <v>93</v>
      </c>
      <c r="G6" s="55">
        <v>40</v>
      </c>
      <c r="H6" s="52" t="str">
        <f t="shared" si="1"/>
        <v>SI</v>
      </c>
      <c r="I6" s="54">
        <f t="shared" si="2"/>
        <v>31</v>
      </c>
    </row>
    <row r="7" spans="1:9" ht="15.75" x14ac:dyDescent="0.25">
      <c r="A7" s="53">
        <v>1052</v>
      </c>
      <c r="B7" s="53" t="s">
        <v>71</v>
      </c>
      <c r="C7" s="55">
        <v>24</v>
      </c>
      <c r="D7" s="55">
        <v>15</v>
      </c>
      <c r="E7" s="55">
        <v>0</v>
      </c>
      <c r="F7" s="54">
        <f t="shared" si="0"/>
        <v>39</v>
      </c>
      <c r="G7" s="55">
        <v>220</v>
      </c>
      <c r="H7" s="52" t="str">
        <f t="shared" si="1"/>
        <v>NO</v>
      </c>
      <c r="I7" s="54">
        <f t="shared" si="2"/>
        <v>13</v>
      </c>
    </row>
    <row r="8" spans="1:9" ht="15.75" x14ac:dyDescent="0.25">
      <c r="A8" s="53" t="s">
        <v>67</v>
      </c>
      <c r="B8" s="53"/>
      <c r="C8" s="55">
        <f>SUM(C4:C7)</f>
        <v>979</v>
      </c>
      <c r="D8" s="55">
        <f t="shared" ref="D8:E8" si="3">SUM(D4:D7)</f>
        <v>300</v>
      </c>
      <c r="E8" s="55">
        <f t="shared" si="3"/>
        <v>405</v>
      </c>
      <c r="F8" s="55"/>
      <c r="G8" s="55"/>
      <c r="H8" s="53"/>
      <c r="I8" s="55"/>
    </row>
    <row r="9" spans="1:9" ht="15.75" x14ac:dyDescent="0.25">
      <c r="A9" s="49"/>
      <c r="B9" s="49"/>
      <c r="C9" s="49"/>
      <c r="D9" s="49"/>
      <c r="E9" s="49"/>
      <c r="F9" s="49"/>
      <c r="G9" s="49"/>
      <c r="H9" s="49"/>
      <c r="I9" s="49"/>
    </row>
    <row r="12" spans="1:9" x14ac:dyDescent="0.25">
      <c r="C12" s="48"/>
    </row>
  </sheetData>
  <mergeCells count="1"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Ejercico 1</vt:lpstr>
      <vt:lpstr>Ejercicio 2</vt:lpstr>
      <vt:lpstr>Ejercicio 3</vt:lpstr>
      <vt:lpstr>Ejercicio 4</vt:lpstr>
      <vt:lpstr>Ejercicio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Rodriguez</dc:creator>
  <cp:lastModifiedBy>Amelia Rodriguez</cp:lastModifiedBy>
  <dcterms:created xsi:type="dcterms:W3CDTF">2023-09-06T19:01:47Z</dcterms:created>
  <dcterms:modified xsi:type="dcterms:W3CDTF">2023-09-13T13:04:02Z</dcterms:modified>
</cp:coreProperties>
</file>