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bound Logistics" sheetId="1" r:id="rId4"/>
    <sheet state="visible" name="Top 10 emission-contributing ro" sheetId="2" r:id="rId5"/>
    <sheet state="visible" name="Warehousing" sheetId="3" r:id="rId6"/>
    <sheet state="visible" name="EF" sheetId="4" r:id="rId7"/>
    <sheet state="visible" name="Cluster_data" sheetId="5" r:id="rId8"/>
    <sheet state="visible" name="Modal Ship Scenario" sheetId="6" r:id="rId9"/>
    <sheet state="visible" name="Vendor Evaluation Criteria" sheetId="7" r:id="rId10"/>
    <sheet state="visible" name="Evaluation" sheetId="8" r:id="rId11"/>
  </sheets>
  <definedNames>
    <definedName hidden="1" localSheetId="1" name="_xlnm._FilterDatabase">'Top 10 emission-contributing ro'!$A$1:$I$51</definedName>
    <definedName hidden="1" localSheetId="3" name="_xlnm._FilterDatabase">EF!$J$2:$K$21</definedName>
    <definedName hidden="1" localSheetId="4" name="_xlnm._FilterDatabase">Cluster_data!$A$1:$J$50</definedName>
    <definedName name="Regression">LAMBDA(_xlpm.x, _xlpm.xRange, _xlpm.yRange, LET(_xlpm.i, MATCH(_xlpm.x, _xlpm.xRange, 1), _xlpm.x_0, INDEX(_xlpm.xRange, _xlpm.i), _xlpm.x_1, INDEX(_xlpm.xRange, _xlpm.i + 1), _xlpm.y_0, INDEX(_xlpm.yRange, _xlpm.i), _xlpm.y_1, INDEX(_xlpm.yRange, _xlpm.i + 1), _xlpm.y_0 + ((_xlpm.x - _xlpm.x_0) * (_xlpm.y_1 - _xlpm.y_0) / (_xlpm.x_1 - _xlpm.x_0))))</definedName>
    <definedName name="Repeat_range">LAMBDA(_xlpm.Rep, _xlpm.Range, INDEX(_xlpm.Range, MOD(SEQUENCE(_xlpm.Rep * ROWS(_xlpm.Range)) - 1, ROWS(_xlpm.Range)) + 1))</definedName>
    <definedName name="repeat_1st_text">LAMBDA(_xlpm.lenght, _xlpm.repeat, _xlpm.text, IF(MOD(SEQUENCE(_xlpm.lenght * _xlpm.repeat, 1, 1, 1) - 1, _xlpm.lenght) = 0, _xlpm.text, ""))</definedName>
    <definedName name="repeat_item_in_range">LAMBDA(_xlpm.range, _xlpm.repeat, INDEX(_xlpm.range, INT((SEQUENCE(ROWS(_xlpm.range) * _xlpm.repeat, 1, 1, 1) - 1) / _xlpm.repeat) + 1))</definedName>
  </definedNames>
  <calcPr/>
  <pivotCaches>
    <pivotCache cacheId="0" r:id="rId12"/>
  </pivotCaches>
  <extLst>
    <ext uri="GoogleSheetsCustomDataVersion2">
      <go:sheetsCustomData xmlns:go="http://customooxmlschemas.google.com/" r:id="rId13" roundtripDataChecksum="dffd1ibsl1O3cyYgPlDJvhceRh/ZKItzDU2hD6v7mSc="/>
    </ext>
  </extLst>
</workbook>
</file>

<file path=xl/sharedStrings.xml><?xml version="1.0" encoding="utf-8"?>
<sst xmlns="http://schemas.openxmlformats.org/spreadsheetml/2006/main" count="488" uniqueCount="187">
  <si>
    <t>Vehicle Type</t>
  </si>
  <si>
    <t>Max Payload (tons)</t>
  </si>
  <si>
    <t>Number of Shipments</t>
  </si>
  <si>
    <t>Total Load (tons)</t>
  </si>
  <si>
    <t>Distance (km)</t>
  </si>
  <si>
    <t>Weight Ratio (%)</t>
  </si>
  <si>
    <t>EF (kgCO2e/km)</t>
  </si>
  <si>
    <t>Total GHG (kgCO2e)</t>
  </si>
  <si>
    <t>Suppose Distance is the distance of 1 Shipment and one-way shipment</t>
  </si>
  <si>
    <t>Container_Sea</t>
  </si>
  <si>
    <t>Formula</t>
  </si>
  <si>
    <t>Truck_Medium</t>
  </si>
  <si>
    <t>(Total_Load/Number_of_Shipment)/Max_Payload</t>
  </si>
  <si>
    <t>Truck_Large</t>
  </si>
  <si>
    <t xml:space="preserve">Linear Forecasting Method (Excel Function)
</t>
  </si>
  <si>
    <t>EF * Distance * Number_of_Shipment</t>
  </si>
  <si>
    <t xml:space="preserve">% Total Load </t>
  </si>
  <si>
    <t>% Total GHG</t>
  </si>
  <si>
    <t>Truck_Small</t>
  </si>
  <si>
    <t>Grand Total</t>
  </si>
  <si>
    <t>Reason</t>
  </si>
  <si>
    <t xml:space="preserve"> High EF +Long distance+ high number of shipments</t>
  </si>
  <si>
    <t>Long distance</t>
  </si>
  <si>
    <t xml:space="preserve"> High EF +Long distance</t>
  </si>
  <si>
    <t>High EF+ Long distance</t>
  </si>
  <si>
    <t>Long distance + high number of shipments</t>
  </si>
  <si>
    <t>Warehouse Name</t>
  </si>
  <si>
    <t>Warehouse Type</t>
  </si>
  <si>
    <t># Electric Forklifts</t>
  </si>
  <si>
    <t>Electricity Consumption (kWh)</t>
  </si>
  <si>
    <t>EF Electricity (kgCO2e/kWh)</t>
  </si>
  <si>
    <t># LPG Forklifts</t>
  </si>
  <si>
    <t>LPG Consumption (kg)</t>
  </si>
  <si>
    <t>LHV LPG (MJ/kg)</t>
  </si>
  <si>
    <t>EF LPG (kgCO2e/MJ)</t>
  </si>
  <si>
    <t># Diesel Forklifts</t>
  </si>
  <si>
    <t>Diesel Consumption (liters)</t>
  </si>
  <si>
    <t>LHV Diesel (MJ/l)</t>
  </si>
  <si>
    <t>EF Diesel (kgCO2e/MJ)</t>
  </si>
  <si>
    <t>WH_HCM_1</t>
  </si>
  <si>
    <t>Off-site Warehouse</t>
  </si>
  <si>
    <t>WH_HN_2</t>
  </si>
  <si>
    <t>Distribution Depot</t>
  </si>
  <si>
    <t>WH_DN_3</t>
  </si>
  <si>
    <t>WH_CT_4</t>
  </si>
  <si>
    <t>kgCO2e</t>
  </si>
  <si>
    <t>Electric Emission</t>
  </si>
  <si>
    <t>LPG Emission</t>
  </si>
  <si>
    <t>Diesel Emission</t>
  </si>
  <si>
    <t>Total Emission</t>
  </si>
  <si>
    <t>% GHG</t>
  </si>
  <si>
    <t xml:space="preserve">Electricity_Consumption * EF_Electricity </t>
  </si>
  <si>
    <t>LPG_Consumption * LHV_LPG * EF_LPG</t>
  </si>
  <si>
    <t>Diesel_Consumption * Diesel_LPG * EF_Diesel</t>
  </si>
  <si>
    <t>Total</t>
  </si>
  <si>
    <t>%</t>
  </si>
  <si>
    <t>Efficiency of use (Consumption/Forklift)</t>
  </si>
  <si>
    <t>MJ/piece</t>
  </si>
  <si>
    <t>1 kWh = 3.6 Megajoules</t>
  </si>
  <si>
    <t>warehouse’s emissions profile</t>
  </si>
  <si>
    <t>Efficiency of use</t>
  </si>
  <si>
    <t>Moderate (significantly lower than LPG) (16%)</t>
  </si>
  <si>
    <t>The dominant emission source (84%)</t>
  </si>
  <si>
    <t>No diesel usage, which is a positive aspect for reducing fossil fuel dependency</t>
  </si>
  <si>
    <t>Highest efficiency, no diesel use, but high LPG consumption</t>
  </si>
  <si>
    <t>Higher than Distribution Depot (16%)</t>
  </si>
  <si>
    <t>Dominate at 74.4%</t>
  </si>
  <si>
    <t>Lower than Distribution Depot (10%)</t>
  </si>
  <si>
    <t>Lowest efficiency, very high LPG consumption</t>
  </si>
  <si>
    <t>Low electricity usage (5%)</t>
  </si>
  <si>
    <t>The large contributor (63.2%)</t>
  </si>
  <si>
    <t>Also has a significant share (31.9%)</t>
  </si>
  <si>
    <t>Low efficiency, high electric consumption, significant diesel and LPG use.</t>
  </si>
  <si>
    <t>Electric emissions are negligible (1.1%), the lowest across all sites</t>
  </si>
  <si>
    <t>The large contributor (56.3%)</t>
  </si>
  <si>
    <t>Very high share (42.6%), the highest diesel contribution among all warehouses</t>
  </si>
  <si>
    <t>Moderate efficiency, lowest LPG consumption, but uses diesel.</t>
  </si>
  <si>
    <t>Comparison of Electric, LPG, and Diesel</t>
  </si>
  <si>
    <t>Factor</t>
  </si>
  <si>
    <t>Electric</t>
  </si>
  <si>
    <t>LPG</t>
  </si>
  <si>
    <t>Diesel</t>
  </si>
  <si>
    <t>suitable warehouse type</t>
  </si>
  <si>
    <t>Ideal for indoor, high-throughput storage</t>
  </si>
  <si>
    <t>Versatile for outdoor/indoor tasks, low automation, Quick refueling</t>
  </si>
  <si>
    <t>Strong for heavy loads, outdoor storage. Suits remote warehouses but needs ventilation indoors.</t>
  </si>
  <si>
    <t>Carbon Impact</t>
  </si>
  <si>
    <t xml:space="preserve">0.511 kgCO2e/kWh
</t>
  </si>
  <si>
    <t>0.0707 (kgCO2e/MJ)</t>
  </si>
  <si>
    <t>0.0918 (kgCO2e/MJ)</t>
  </si>
  <si>
    <t>Operating Costs</t>
  </si>
  <si>
    <t>Low
Cheap electricity (~$0.10–$0.20/kWh), 
low maintenance</t>
  </si>
  <si>
    <t>Moderate
Fuel costs ~$3–$5/gallon, moderate maintenance. Tank swaps add labor.</t>
  </si>
  <si>
    <t>High
Fuel costs ~$4–$6/gallon, high maintenance (engine, filters). Fuel storage adds costs.</t>
  </si>
  <si>
    <t>Initial Investment/Conversion</t>
  </si>
  <si>
    <t>High
cost for Forklifts, charger and infrastructure. Automation adds costs.</t>
  </si>
  <si>
    <t>Moderate
cost for tanks and ventilation.</t>
  </si>
  <si>
    <t>Low-Moderate
Cost for forklift, tanks and generators/ventilation</t>
  </si>
  <si>
    <t>Conversion Time</t>
  </si>
  <si>
    <t>Long
6–18 months (charging stations, electrical upgrades, training)</t>
  </si>
  <si>
    <t>Moderate
3–6 months (forklifts, tanks, ventilation). Quick for small sites.</t>
  </si>
  <si>
    <t>Short
2–6 months (forklifts, tanks, minimal upgrades). Fastest for off-site warehouses.</t>
  </si>
  <si>
    <t>EF_Container_Sea</t>
  </si>
  <si>
    <t>EF_Truck_Small</t>
  </si>
  <si>
    <t>EF_Truck_Medium</t>
  </si>
  <si>
    <t>EF_Truck_Large</t>
  </si>
  <si>
    <t>Load Utilization (%)</t>
  </si>
  <si>
    <t>Cluster</t>
  </si>
  <si>
    <t>Silhouette</t>
  </si>
  <si>
    <t>C1</t>
  </si>
  <si>
    <t>Total GHG (%)</t>
  </si>
  <si>
    <t>22,7%</t>
  </si>
  <si>
    <t>40,4%</t>
  </si>
  <si>
    <t>31,9%</t>
  </si>
  <si>
    <t>EF (%)</t>
  </si>
  <si>
    <t>26,0%</t>
  </si>
  <si>
    <t>20,5%</t>
  </si>
  <si>
    <t>53,5%</t>
  </si>
  <si>
    <t>Vehicle</t>
  </si>
  <si>
    <t>Truck_Large
Truck_Medium
Truck_Small</t>
  </si>
  <si>
    <t>Truck_Large
Truck_Medium
 Truck_Small</t>
  </si>
  <si>
    <t>Analyze</t>
  </si>
  <si>
    <t>Efficient container shipments
with potential for better consolidation.</t>
  </si>
  <si>
    <t>High total emissions due to 
underloaded large trucks.</t>
  </si>
  <si>
    <t>High emission intensity likely 
caused by outdated vehicles.</t>
  </si>
  <si>
    <t>C2</t>
  </si>
  <si>
    <t>C3</t>
  </si>
  <si>
    <t>Top 10 emission-contributing routes</t>
  </si>
  <si>
    <t>Scenario between normal transport and modal shift planning</t>
  </si>
  <si>
    <t>Scenario</t>
  </si>
  <si>
    <t>Nomal</t>
  </si>
  <si>
    <t>Apply Modal Shift Planning</t>
  </si>
  <si>
    <t>% GHG saving</t>
  </si>
  <si>
    <t>Vendor Evaluation Criteria in short term</t>
  </si>
  <si>
    <t>Criteria</t>
  </si>
  <si>
    <t>Proportion</t>
  </si>
  <si>
    <t>Score</t>
  </si>
  <si>
    <t>Carbon Emissions</t>
  </si>
  <si>
    <t>Meets Standard: Fully reports Scope 1 and 2 emissions with a reduction plan for 1-3 years.
Needs Improvement: Partially reports or commits to reporting within 6 months.
Fails: No reporting or commitment.</t>
  </si>
  <si>
    <t>Sustainable Resource Use</t>
  </si>
  <si>
    <t>Meets Standard: &gt;50% of materials are sustainably sourced (e.g., organic barley, recycled packaging) with certifications (FSC, organic certification).
Needs Improvement: 20-50% sustainable materials or has a plan to increase within 1 year.
Fails: &lt;20%, no plan to improve.</t>
  </si>
  <si>
    <t>Waste and Pollution Management</t>
  </si>
  <si>
    <t>Meets Standard: Has a waste management system (e.g., wastewater, solid waste) meeting standards.
Needs Improvement: System is incomplete but commits to improvement.
Fails: No system, causes pollution</t>
  </si>
  <si>
    <t>Labor Conditions</t>
  </si>
  <si>
    <t>Meets Standard: Ensures worker rights (wages, insurance, safety) per international standards (SA8000) or Vietnam’s Labor Code.
Needs Improvement: Minor violations but commits to remediation.
Fails: Severe violations (e.g., unpaid wages, child labor).</t>
  </si>
  <si>
    <t>Supply Reliability</t>
  </si>
  <si>
    <t>Meets Standard: Meets 100% of demand on time, especially during peak seasons (e.g., Tet holiday).
Needs Improvement: Meets 80-99% or has minor delays.
Fails: Frequently fails to meet demand (&lt;80%).</t>
  </si>
  <si>
    <t>Transport Load Capacity Fulfillment</t>
  </si>
  <si>
    <t>Meets Standard: Can prepare goods to meet ≥85% of the transport vehicle’s load capacity per shipment, optimizing transport efficiency.
Needs Improvement: Achieves 60-85% load capacity or commits to reaching ≥85% within 6 months.
Fails: &lt;60% load capacity, no commitment to improve.</t>
  </si>
  <si>
    <t>Legal Compliance</t>
  </si>
  <si>
    <t>Meets Standard: Fully complies with environmental and labor regulations (e.g., Vietnam’s 2020 Environmental Protection Law, Labor Code).
Needs Improvement: Minor violations but actively addressing them.
Fails: Severe violations.</t>
  </si>
  <si>
    <t>Transparency and Reporting</t>
  </si>
  <si>
    <t>Meets Standard: Publicly discloses data on emissions, labor, and business operations.
Needs Improvement: Discloses partially or commits to improving.
Fails: Not transparent.</t>
  </si>
  <si>
    <t>Plan</t>
  </si>
  <si>
    <t>Cost</t>
  </si>
  <si>
    <t>Service Level</t>
  </si>
  <si>
    <t>Feasibility</t>
  </si>
  <si>
    <t>Modal Shift (Short-term)</t>
  </si>
  <si>
    <t>5 (Reduce 45%)</t>
  </si>
  <si>
    <t>4 (since it involves proposing and monitoring the implementation process, it will incur operational and monitoring costs)</t>
  </si>
  <si>
    <t>3 (Potentially mitigable due to the need to adjust delivery schedules to align with the Consolidation Hub and shorter routes..)</t>
  </si>
  <si>
    <t>4 (easible for suppliers located near each other (within 400 km). However, successful implementation of the Consolidation Hub requires close collaboration between 3PL providers and suppliers.)</t>
  </si>
  <si>
    <t>Transport - Route Optimization (Long-term)</t>
  </si>
  <si>
    <t>5 (Significant reduction by converting 50% of Truck_Small to EVs and optimizing routes to reduce empty mileage)</t>
  </si>
  <si>
    <t>2 (High investment required for dashboard implementation and IoT)</t>
  </si>
  <si>
    <t>4 (Improved through real-time monitoring dashboards)</t>
  </si>
  <si>
    <t>3 (Achievable within 3 years with policy support, e.g., Vietnam Carbon Market 2025, and collaboration from 3PL providers)</t>
  </si>
  <si>
    <t>Energy - LED + Switch Energy (Short-term)</t>
  </si>
  <si>
    <t>5 (Significant reduction through LED lighting and electric forklifts)</t>
  </si>
  <si>
    <t>3 (Moderate initial costs – LED replacement is affordable, forklift conversion requires higher investment)</t>
  </si>
  <si>
    <t>5 (No service disruption, may even improve due to better lighting and quieter forklifts)</t>
  </si>
  <si>
    <t>5 (Highly feasible as LED and electric forklift technologies are already widespread in Vietnam. Only warehouse assessment and transition planning needed)</t>
  </si>
  <si>
    <t>Energy - Solar Panels (Long-term)</t>
  </si>
  <si>
    <t>5 (63% renewable energy contribution)</t>
  </si>
  <si>
    <t>1 (High investment cost – PV system installation and monitoring setup)</t>
  </si>
  <si>
    <t>4  (Requires stable energy systems to avoid warehouse disruptions)</t>
  </si>
  <si>
    <t>3 (Feasible if warehouse roof is suitable and climate is favorable, e.g., Southern Vietnam. Must assess costs and renewable energy policy incentives)</t>
  </si>
  <si>
    <t>Supplier Engagement - Vendor Evaluation (Short-term)</t>
  </si>
  <si>
    <t>4 (Indirect but strong impact by prioritizing suppliers with high ESG scores (&gt;80) and low emissions (Scope 1, 2, 3))</t>
  </si>
  <si>
    <t>5 (Low cost – mostly training and setting criteria)</t>
  </si>
  <si>
    <t>3 (Short-term service risks if suppliers don’t meet criteria and need to be replaced)</t>
  </si>
  <si>
    <t>3 (Feasible with supplier cooperation and clear criteria. Time needed for training and data collection)</t>
  </si>
  <si>
    <t>Advanced Carbon Reporting in Supplier Selection - Supplier alliance (Long-term)</t>
  </si>
  <si>
    <t>4 (Strong reduction through automated measurement and optimized supplier portfolio – favoring low-emission suppliers)</t>
  </si>
  <si>
    <t>3 (Medium cost – measurement systems and software investment)</t>
  </si>
  <si>
    <t>5 (Improved transparency and closer collaboration with suppliers)</t>
  </si>
  <si>
    <t>4 (Feasible with phased implementation starting from Groups A, B, and C and leveraging technology)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</si>
</sst>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_(* #,##0_);_(* \(#,##0\);_(* &quot;-&quot;??_);_(@_)"/>
  </numFmts>
  <fonts count="2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/>
    <font>
      <color rgb="FF000000"/>
      <name val="Calibri"/>
      <scheme val="minor"/>
    </font>
    <font>
      <color rgb="FF000000"/>
      <name val="Calibri"/>
    </font>
    <font>
      <sz val="11.0"/>
      <color theme="1"/>
      <name val="Calibri"/>
    </font>
    <font>
      <b/>
      <color theme="1"/>
      <name val="Calibri"/>
      <scheme val="minor"/>
    </font>
    <font>
      <b/>
      <color rgb="FFFFFFFF"/>
      <name val="Calibri"/>
      <scheme val="minor"/>
    </font>
    <font>
      <u/>
      <color rgb="FF0000FF"/>
    </font>
    <font>
      <color theme="1"/>
      <name val="Inter"/>
    </font>
    <font>
      <b/>
      <sz val="11.0"/>
      <color theme="1"/>
      <name val="Inter"/>
    </font>
    <font>
      <sz val="11.0"/>
      <color theme="1"/>
      <name val="Inte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</font>
    <font>
      <b/>
      <color rgb="FFFFFF00"/>
      <name val="Arial"/>
    </font>
    <font>
      <b/>
      <color theme="1"/>
      <name val="Inter"/>
    </font>
    <font>
      <b/>
      <color rgb="FFFF0000"/>
      <name val="Inter"/>
    </font>
    <font>
      <b/>
      <sz val="11.0"/>
      <color rgb="FF222222"/>
      <name val="Inter"/>
    </font>
    <font>
      <b/>
      <sz val="11.0"/>
      <color rgb="FF000000"/>
      <name val="Inter"/>
    </font>
    <font>
      <sz val="11.0"/>
      <color rgb="FF000000"/>
      <name val="Inter"/>
    </font>
  </fonts>
  <fills count="12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D8E5F8"/>
        <bgColor rgb="FFD8E5F8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3" fontId="1" numFmtId="0" xfId="0" applyAlignment="1" applyBorder="1" applyFill="1" applyFont="1">
      <alignment horizontal="left" readingOrder="0" vertical="top"/>
    </xf>
    <xf borderId="0" fillId="4" fontId="2" numFmtId="0" xfId="0" applyAlignment="1" applyFill="1" applyFont="1">
      <alignment horizontal="left" readingOrder="0"/>
    </xf>
    <xf borderId="0" fillId="4" fontId="2" numFmtId="0" xfId="0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0" fontId="3" numFmtId="4" xfId="0" applyAlignment="1" applyFont="1" applyNumberFormat="1">
      <alignment horizontal="right"/>
    </xf>
    <xf borderId="0" fillId="0" fontId="2" numFmtId="4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3" fillId="0" fontId="4" numFmtId="0" xfId="0" applyBorder="1" applyFont="1"/>
    <xf borderId="0" fillId="0" fontId="2" numFmtId="10" xfId="0" applyFont="1" applyNumberFormat="1"/>
    <xf borderId="0" fillId="0" fontId="2" numFmtId="0" xfId="0" applyAlignment="1" applyFont="1">
      <alignment horizontal="left"/>
    </xf>
    <xf borderId="0" fillId="0" fontId="2" numFmtId="0" xfId="0" applyFont="1"/>
    <xf borderId="0" fillId="5" fontId="2" numFmtId="0" xfId="0" applyAlignment="1" applyFill="1" applyFont="1">
      <alignment readingOrder="0"/>
    </xf>
    <xf borderId="0" fillId="0" fontId="2" numFmtId="4" xfId="0" applyFont="1" applyNumberFormat="1"/>
    <xf borderId="0" fillId="0" fontId="2" numFmtId="0" xfId="0" applyFont="1"/>
    <xf borderId="0" fillId="0" fontId="2" numFmtId="164" xfId="0" applyFont="1" applyNumberFormat="1"/>
    <xf borderId="0" fillId="0" fontId="5" numFmtId="0" xfId="0" applyAlignment="1" applyFont="1">
      <alignment horizontal="left"/>
    </xf>
    <xf borderId="0" fillId="0" fontId="5" numFmtId="0" xfId="0" applyFont="1"/>
    <xf borderId="0" fillId="0" fontId="5" numFmtId="0" xfId="0" applyFont="1"/>
    <xf borderId="0" fillId="0" fontId="6" numFmtId="0" xfId="0" applyAlignment="1" applyFont="1">
      <alignment horizontal="left"/>
    </xf>
    <xf borderId="0" fillId="0" fontId="6" numFmtId="0" xfId="0" applyAlignment="1" applyFont="1">
      <alignment horizontal="right"/>
    </xf>
    <xf borderId="0" fillId="0" fontId="6" numFmtId="4" xfId="0" applyAlignment="1" applyFont="1" applyNumberFormat="1">
      <alignment horizontal="right"/>
    </xf>
    <xf borderId="0" fillId="0" fontId="5" numFmtId="4" xfId="0" applyAlignment="1" applyFont="1" applyNumberFormat="1">
      <alignment horizontal="right"/>
    </xf>
    <xf borderId="0" fillId="0" fontId="5" numFmtId="164" xfId="0" applyAlignment="1" applyFont="1" applyNumberFormat="1">
      <alignment horizontal="right"/>
    </xf>
    <xf borderId="0" fillId="6" fontId="5" numFmtId="0" xfId="0" applyAlignment="1" applyFill="1" applyFont="1">
      <alignment horizontal="left"/>
    </xf>
    <xf borderId="0" fillId="6" fontId="5" numFmtId="0" xfId="0" applyAlignment="1" applyFont="1">
      <alignment horizontal="left" readingOrder="0"/>
    </xf>
    <xf borderId="0" fillId="6" fontId="2" numFmtId="0" xfId="0" applyAlignment="1" applyFont="1">
      <alignment readingOrder="0"/>
    </xf>
    <xf borderId="0" fillId="2" fontId="5" numFmtId="0" xfId="0" applyAlignment="1" applyFont="1">
      <alignment horizontal="left"/>
    </xf>
    <xf borderId="0" fillId="2" fontId="5" numFmtId="4" xfId="0" applyAlignment="1" applyFont="1" applyNumberFormat="1">
      <alignment horizontal="left"/>
    </xf>
    <xf borderId="0" fillId="2" fontId="5" numFmtId="164" xfId="0" applyAlignment="1" applyFont="1" applyNumberFormat="1">
      <alignment horizontal="left"/>
    </xf>
    <xf borderId="0" fillId="2" fontId="2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4" xfId="0" applyAlignment="1" applyFont="1" applyNumberFormat="1">
      <alignment horizontal="left"/>
    </xf>
    <xf borderId="0" fillId="0" fontId="2" numFmtId="164" xfId="0" applyAlignment="1" applyFont="1" applyNumberFormat="1">
      <alignment horizontal="left"/>
    </xf>
    <xf borderId="1" fillId="2" fontId="1" numFmtId="0" xfId="0" applyAlignment="1" applyBorder="1" applyFont="1">
      <alignment horizontal="center" vertical="top"/>
    </xf>
    <xf borderId="0" fillId="0" fontId="3" numFmtId="0" xfId="0" applyFont="1"/>
    <xf borderId="0" fillId="0" fontId="7" numFmtId="165" xfId="0" applyFont="1" applyNumberFormat="1"/>
    <xf borderId="0" fillId="3" fontId="8" numFmtId="0" xfId="0" applyAlignment="1" applyFont="1">
      <alignment horizontal="center" readingOrder="0"/>
    </xf>
    <xf borderId="1" fillId="3" fontId="1" numFmtId="0" xfId="0" applyAlignment="1" applyBorder="1" applyFont="1">
      <alignment horizontal="center" vertical="top"/>
    </xf>
    <xf borderId="1" fillId="3" fontId="1" numFmtId="0" xfId="0" applyAlignment="1" applyBorder="1" applyFont="1">
      <alignment horizontal="center" readingOrder="0" vertical="top"/>
    </xf>
    <xf borderId="0" fillId="7" fontId="2" numFmtId="0" xfId="0" applyAlignment="1" applyFill="1" applyFont="1">
      <alignment horizontal="center" readingOrder="0"/>
    </xf>
    <xf borderId="0" fillId="7" fontId="2" numFmtId="4" xfId="0" applyFont="1" applyNumberFormat="1"/>
    <xf borderId="0" fillId="7" fontId="2" numFmtId="10" xfId="0" applyFont="1" applyNumberFormat="1"/>
    <xf borderId="0" fillId="0" fontId="2" numFmtId="9" xfId="0" applyFont="1" applyNumberFormat="1"/>
    <xf borderId="0" fillId="7" fontId="2" numFmtId="9" xfId="0" applyFont="1" applyNumberFormat="1"/>
    <xf borderId="0" fillId="0" fontId="2" numFmtId="0" xfId="0" applyAlignment="1" applyFont="1">
      <alignment horizontal="center" readingOrder="0"/>
    </xf>
    <xf borderId="0" fillId="8" fontId="9" numFmtId="0" xfId="0" applyAlignment="1" applyFill="1" applyFont="1">
      <alignment readingOrder="0"/>
    </xf>
    <xf borderId="0" fillId="8" fontId="9" numFmtId="0" xfId="0" applyFont="1"/>
    <xf borderId="0" fillId="0" fontId="10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3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8" fontId="11" numFmtId="0" xfId="0" applyAlignment="1" applyFont="1">
      <alignment shrinkToFit="0" vertical="center" wrapText="1"/>
    </xf>
    <xf borderId="1" fillId="6" fontId="12" numFmtId="0" xfId="0" applyAlignment="1" applyBorder="1" applyFont="1">
      <alignment horizontal="center" readingOrder="0" shrinkToFit="0" vertical="center" wrapText="1"/>
    </xf>
    <xf borderId="4" fillId="2" fontId="7" numFmtId="0" xfId="0" applyAlignment="1" applyBorder="1" applyFont="1">
      <alignment horizontal="center" shrinkToFit="0" vertical="center" wrapText="1"/>
    </xf>
    <xf borderId="1" fillId="2" fontId="13" numFmtId="0" xfId="0" applyAlignment="1" applyBorder="1" applyFont="1">
      <alignment horizontal="center" shrinkToFit="0" vertical="center" wrapText="1"/>
    </xf>
    <xf borderId="1" fillId="2" fontId="13" numFmtId="0" xfId="0" applyAlignment="1" applyBorder="1" applyFont="1">
      <alignment horizontal="center" readingOrder="0" shrinkToFit="0" vertical="center" wrapText="1"/>
    </xf>
    <xf borderId="5" fillId="0" fontId="4" numFmtId="0" xfId="0" applyBorder="1" applyFont="1"/>
    <xf borderId="4" fillId="0" fontId="7" numFmtId="0" xfId="0" applyAlignment="1" applyBorder="1" applyFont="1">
      <alignment horizontal="center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7" numFmtId="165" xfId="0" applyAlignment="1" applyFont="1" applyNumberFormat="1">
      <alignment shrinkToFit="0" vertical="center" wrapText="1"/>
    </xf>
    <xf borderId="0" fillId="8" fontId="9" numFmtId="0" xfId="0" applyAlignment="1" applyFont="1">
      <alignment horizontal="center" readingOrder="0" shrinkToFit="0" vertical="center" wrapText="1"/>
    </xf>
    <xf borderId="0" fillId="6" fontId="8" numFmtId="0" xfId="0" applyAlignment="1" applyFont="1">
      <alignment horizontal="center" readingOrder="0"/>
    </xf>
    <xf borderId="0" fillId="6" fontId="8" numFmtId="165" xfId="0" applyAlignment="1" applyFont="1" applyNumberFormat="1">
      <alignment horizontal="center" readingOrder="0"/>
    </xf>
    <xf borderId="0" fillId="9" fontId="8" numFmtId="0" xfId="0" applyAlignment="1" applyFill="1" applyFont="1">
      <alignment horizontal="center" readingOrder="0" shrinkToFit="0" vertical="center" wrapText="1"/>
    </xf>
    <xf borderId="0" fillId="2" fontId="2" numFmtId="165" xfId="0" applyAlignment="1" applyFont="1" applyNumberFormat="1">
      <alignment horizontal="left" readingOrder="0" shrinkToFit="0" vertical="center" wrapText="1"/>
    </xf>
    <xf borderId="0" fillId="2" fontId="2" numFmtId="0" xfId="0" applyAlignment="1" applyFont="1">
      <alignment horizontal="left" readingOrder="0" shrinkToFit="0" vertical="center" wrapText="1"/>
    </xf>
    <xf borderId="6" fillId="0" fontId="8" numFmtId="0" xfId="0" applyAlignment="1" applyBorder="1" applyFont="1">
      <alignment horizontal="center" readingOrder="0"/>
    </xf>
    <xf borderId="7" fillId="0" fontId="4" numFmtId="0" xfId="0" applyBorder="1" applyFont="1"/>
    <xf borderId="4" fillId="0" fontId="14" numFmtId="0" xfId="0" applyAlignment="1" applyBorder="1" applyFont="1">
      <alignment horizontal="center" readingOrder="0" shrinkToFit="0" vertical="top" wrapText="0"/>
    </xf>
    <xf borderId="7" fillId="0" fontId="14" numFmtId="0" xfId="0" applyAlignment="1" applyBorder="1" applyFont="1">
      <alignment horizontal="center" readingOrder="0" shrinkToFit="0" vertical="top" wrapText="0"/>
    </xf>
    <xf borderId="4" fillId="0" fontId="15" numFmtId="0" xfId="0" applyAlignment="1" applyBorder="1" applyFont="1">
      <alignment horizontal="right" readingOrder="0" shrinkToFit="0" vertical="bottom" wrapText="0"/>
    </xf>
    <xf borderId="8" fillId="0" fontId="15" numFmtId="0" xfId="0" applyAlignment="1" applyBorder="1" applyFont="1">
      <alignment horizontal="right" readingOrder="0" shrinkToFit="0" vertical="bottom" wrapText="0"/>
    </xf>
    <xf borderId="8" fillId="0" fontId="2" numFmtId="4" xfId="0" applyBorder="1" applyFont="1" applyNumberFormat="1"/>
    <xf borderId="8" fillId="0" fontId="3" numFmtId="164" xfId="0" applyBorder="1" applyFont="1" applyNumberFormat="1"/>
    <xf borderId="8" fillId="0" fontId="2" numFmtId="164" xfId="0" applyBorder="1" applyFont="1" applyNumberFormat="1"/>
    <xf borderId="8" fillId="0" fontId="2" numFmtId="4" xfId="0" applyAlignment="1" applyBorder="1" applyFont="1" applyNumberFormat="1">
      <alignment horizontal="right"/>
    </xf>
    <xf borderId="5" fillId="0" fontId="15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8" fillId="0" fontId="3" numFmtId="4" xfId="0" applyAlignment="1" applyBorder="1" applyFont="1" applyNumberFormat="1">
      <alignment horizontal="right"/>
    </xf>
    <xf borderId="1" fillId="2" fontId="15" numFmtId="0" xfId="0" applyAlignment="1" applyBorder="1" applyFont="1">
      <alignment readingOrder="0" shrinkToFit="0" vertical="bottom" wrapText="0"/>
    </xf>
    <xf borderId="0" fillId="5" fontId="1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/>
    </xf>
    <xf borderId="0" fillId="10" fontId="15" numFmtId="0" xfId="0" applyAlignment="1" applyFill="1" applyFont="1">
      <alignment readingOrder="0" shrinkToFit="0" vertical="bottom" wrapText="0"/>
    </xf>
    <xf borderId="0" fillId="9" fontId="15" numFmtId="0" xfId="0" applyAlignment="1" applyFont="1">
      <alignment readingOrder="0" shrinkToFit="0" vertical="bottom" wrapText="0"/>
    </xf>
    <xf borderId="0" fillId="6" fontId="1" numFmtId="0" xfId="0" applyAlignment="1" applyFont="1">
      <alignment readingOrder="0" vertical="bottom"/>
    </xf>
    <xf borderId="0" fillId="6" fontId="1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2" fontId="7" numFmtId="0" xfId="0" applyAlignment="1" applyFont="1">
      <alignment horizontal="right" vertical="bottom"/>
    </xf>
    <xf borderId="0" fillId="2" fontId="7" numFmtId="4" xfId="0" applyAlignment="1" applyFont="1" applyNumberFormat="1">
      <alignment horizontal="right" vertical="bottom"/>
    </xf>
    <xf borderId="0" fillId="2" fontId="7" numFmtId="164" xfId="0" applyAlignment="1" applyFont="1" applyNumberFormat="1">
      <alignment horizontal="right" vertical="bottom"/>
    </xf>
    <xf borderId="0" fillId="0" fontId="16" numFmtId="4" xfId="0" applyAlignment="1" applyFont="1" applyNumberFormat="1">
      <alignment vertical="bottom"/>
    </xf>
    <xf borderId="0" fillId="0" fontId="16" numFmtId="164" xfId="0" applyAlignment="1" applyFont="1" applyNumberFormat="1">
      <alignment vertical="bottom"/>
    </xf>
    <xf borderId="0" fillId="8" fontId="17" numFmtId="0" xfId="0" applyAlignment="1" applyFont="1">
      <alignment readingOrder="0" vertical="bottom"/>
    </xf>
    <xf borderId="0" fillId="8" fontId="17" numFmtId="0" xfId="0" applyAlignment="1" applyFont="1">
      <alignment vertical="bottom"/>
    </xf>
    <xf borderId="1" fillId="6" fontId="12" numFmtId="0" xfId="0" applyAlignment="1" applyBorder="1" applyFont="1">
      <alignment horizontal="center" readingOrder="0" shrinkToFit="0" vertical="bottom" wrapText="1"/>
    </xf>
    <xf borderId="1" fillId="6" fontId="12" numFmtId="0" xfId="0" applyAlignment="1" applyBorder="1" applyFont="1">
      <alignment horizontal="center" shrinkToFit="0" vertical="bottom" wrapText="1"/>
    </xf>
    <xf borderId="4" fillId="0" fontId="11" numFmtId="0" xfId="0" applyAlignment="1" applyBorder="1" applyFont="1">
      <alignment horizontal="left" readingOrder="0" shrinkToFit="0" wrapText="1"/>
    </xf>
    <xf borderId="4" fillId="0" fontId="11" numFmtId="0" xfId="0" applyAlignment="1" applyBorder="1" applyFont="1">
      <alignment horizontal="left" shrinkToFit="0" wrapText="1"/>
    </xf>
    <xf borderId="4" fillId="0" fontId="11" numFmtId="0" xfId="0" applyAlignment="1" applyBorder="1" applyFont="1">
      <alignment horizontal="right" shrinkToFit="0" wrapText="1"/>
    </xf>
    <xf borderId="4" fillId="0" fontId="11" numFmtId="4" xfId="0" applyAlignment="1" applyBorder="1" applyFont="1" applyNumberFormat="1">
      <alignment horizontal="right" shrinkToFit="0" wrapText="1"/>
    </xf>
    <xf borderId="4" fillId="0" fontId="11" numFmtId="164" xfId="0" applyAlignment="1" applyBorder="1" applyFont="1" applyNumberFormat="1">
      <alignment horizontal="right" shrinkToFit="0" wrapText="1"/>
    </xf>
    <xf borderId="0" fillId="0" fontId="16" numFmtId="0" xfId="0" applyAlignment="1" applyFont="1">
      <alignment readingOrder="0" vertical="bottom"/>
    </xf>
    <xf borderId="2" fillId="0" fontId="11" numFmtId="0" xfId="0" applyAlignment="1" applyBorder="1" applyFont="1">
      <alignment shrinkToFit="0" vertical="bottom" wrapText="1"/>
    </xf>
    <xf borderId="9" fillId="0" fontId="11" numFmtId="0" xfId="0" applyAlignment="1" applyBorder="1" applyFont="1">
      <alignment shrinkToFit="0" vertical="bottom" wrapText="1"/>
    </xf>
    <xf borderId="3" fillId="0" fontId="11" numFmtId="0" xfId="0" applyAlignment="1" applyBorder="1" applyFont="1">
      <alignment shrinkToFit="0" vertical="bottom" wrapText="1"/>
    </xf>
    <xf borderId="5" fillId="0" fontId="11" numFmtId="0" xfId="0" applyAlignment="1" applyBorder="1" applyFont="1">
      <alignment horizontal="left" readingOrder="0" shrinkToFit="0" wrapText="1"/>
    </xf>
    <xf borderId="5" fillId="0" fontId="11" numFmtId="0" xfId="0" applyAlignment="1" applyBorder="1" applyFont="1">
      <alignment horizontal="left" shrinkToFit="0" wrapText="1"/>
    </xf>
    <xf borderId="5" fillId="0" fontId="11" numFmtId="0" xfId="0" applyAlignment="1" applyBorder="1" applyFont="1">
      <alignment horizontal="right" shrinkToFit="0" wrapText="1"/>
    </xf>
    <xf borderId="5" fillId="0" fontId="11" numFmtId="0" xfId="0" applyAlignment="1" applyBorder="1" applyFont="1">
      <alignment shrinkToFit="0" vertical="bottom" wrapText="1"/>
    </xf>
    <xf borderId="5" fillId="0" fontId="11" numFmtId="0" xfId="0" applyAlignment="1" applyBorder="1" applyFont="1">
      <alignment readingOrder="0" shrinkToFit="0" vertical="bottom" wrapText="1"/>
    </xf>
    <xf borderId="5" fillId="0" fontId="11" numFmtId="4" xfId="0" applyAlignment="1" applyBorder="1" applyFont="1" applyNumberFormat="1">
      <alignment horizontal="right" readingOrder="0" shrinkToFit="0" wrapText="1"/>
    </xf>
    <xf borderId="5" fillId="0" fontId="11" numFmtId="164" xfId="0" applyAlignment="1" applyBorder="1" applyFont="1" applyNumberFormat="1">
      <alignment horizontal="right" shrinkToFit="0" wrapText="1"/>
    </xf>
    <xf borderId="4" fillId="0" fontId="13" numFmtId="0" xfId="0" applyAlignment="1" applyBorder="1" applyFont="1">
      <alignment shrinkToFit="0" vertical="bottom" wrapText="1"/>
    </xf>
    <xf borderId="4" fillId="0" fontId="11" numFmtId="0" xfId="0" applyAlignment="1" applyBorder="1" applyFont="1">
      <alignment readingOrder="0" shrinkToFit="0" vertical="bottom" wrapText="1"/>
    </xf>
    <xf borderId="4" fillId="0" fontId="11" numFmtId="0" xfId="0" applyAlignment="1" applyBorder="1" applyFont="1">
      <alignment shrinkToFit="0" vertical="bottom" wrapText="1"/>
    </xf>
    <xf borderId="4" fillId="0" fontId="11" numFmtId="4" xfId="0" applyAlignment="1" applyBorder="1" applyFont="1" applyNumberFormat="1">
      <alignment horizontal="right" readingOrder="0" shrinkToFit="0" wrapText="1"/>
    </xf>
    <xf borderId="1" fillId="0" fontId="11" numFmtId="164" xfId="0" applyAlignment="1" applyBorder="1" applyFont="1" applyNumberFormat="1">
      <alignment horizontal="right" shrinkToFit="0" wrapText="1"/>
    </xf>
    <xf borderId="6" fillId="0" fontId="11" numFmtId="0" xfId="0" applyAlignment="1" applyBorder="1" applyFont="1">
      <alignment shrinkToFit="0" vertical="bottom" wrapText="1"/>
    </xf>
    <xf borderId="10" fillId="0" fontId="11" numFmtId="0" xfId="0" applyAlignment="1" applyBorder="1" applyFont="1">
      <alignment shrinkToFit="0" vertical="bottom" wrapText="1"/>
    </xf>
    <xf borderId="7" fillId="0" fontId="11" numFmtId="0" xfId="0" applyAlignment="1" applyBorder="1" applyFont="1">
      <alignment shrinkToFit="0" vertical="bottom" wrapText="1"/>
    </xf>
    <xf borderId="3" fillId="0" fontId="11" numFmtId="0" xfId="0" applyAlignment="1" applyBorder="1" applyFont="1">
      <alignment readingOrder="0" shrinkToFit="0" vertical="bottom" wrapText="1"/>
    </xf>
    <xf borderId="1" fillId="0" fontId="11" numFmtId="164" xfId="0" applyAlignment="1" applyBorder="1" applyFont="1" applyNumberFormat="1">
      <alignment shrinkToFit="0" vertical="bottom" wrapText="1"/>
    </xf>
    <xf borderId="11" fillId="0" fontId="11" numFmtId="0" xfId="0" applyAlignment="1" applyBorder="1" applyFont="1">
      <alignment shrinkToFit="0" vertical="bottom" wrapText="1"/>
    </xf>
    <xf borderId="12" fillId="0" fontId="11" numFmtId="0" xfId="0" applyAlignment="1" applyBorder="1" applyFont="1">
      <alignment shrinkToFit="0" vertical="bottom" wrapText="1"/>
    </xf>
    <xf borderId="13" fillId="0" fontId="11" numFmtId="0" xfId="0" applyAlignment="1" applyBorder="1" applyFont="1">
      <alignment shrinkToFit="0" vertical="bottom" wrapText="1"/>
    </xf>
    <xf borderId="3" fillId="4" fontId="18" numFmtId="0" xfId="0" applyAlignment="1" applyBorder="1" applyFont="1">
      <alignment readingOrder="0" shrinkToFit="0" vertical="bottom" wrapText="1"/>
    </xf>
    <xf borderId="1" fillId="0" fontId="19" numFmtId="10" xfId="0" applyAlignment="1" applyBorder="1" applyFont="1" applyNumberFormat="1">
      <alignment shrinkToFit="0" vertical="bottom" wrapText="1"/>
    </xf>
    <xf borderId="0" fillId="11" fontId="20" numFmtId="0" xfId="0" applyAlignment="1" applyFill="1" applyFont="1">
      <alignment readingOrder="0"/>
    </xf>
    <xf borderId="0" fillId="0" fontId="11" numFmtId="0" xfId="0" applyFont="1"/>
    <xf borderId="1" fillId="9" fontId="21" numFmtId="0" xfId="0" applyAlignment="1" applyBorder="1" applyFont="1">
      <alignment horizontal="center" readingOrder="0" shrinkToFit="0" wrapText="1"/>
    </xf>
    <xf borderId="1" fillId="0" fontId="22" numFmtId="0" xfId="0" applyAlignment="1" applyBorder="1" applyFont="1">
      <alignment horizontal="left" readingOrder="0" shrinkToFit="0" wrapText="1"/>
    </xf>
    <xf borderId="1" fillId="0" fontId="22" numFmtId="3" xfId="0" applyAlignment="1" applyBorder="1" applyFont="1" applyNumberFormat="1">
      <alignment horizontal="center" readingOrder="0" shrinkToFit="0" wrapText="1"/>
    </xf>
    <xf borderId="1" fillId="0" fontId="21" numFmtId="0" xfId="0" applyAlignment="1" applyBorder="1" applyFont="1">
      <alignment horizontal="left" readingOrder="0" shrinkToFit="0" wrapText="1"/>
    </xf>
    <xf borderId="1" fillId="6" fontId="8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Total GHG by Vehicle type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'Inbound Logistics'!$O$9:$O$13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Total GHG by Vehicle Type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'Inbound Logistics'!$O$9:$O$13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GHG (kgCO2e) so với Vehicle Type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'Top 10 emission-contributing ro'!$H$1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'Top 10 emission-contributing ro'!$A$2:$A$11</c:f>
            </c:strRef>
          </c:cat>
          <c:val>
            <c:numRef>
              <c:f>'Top 10 emission-contributing ro'!$H$2:$H$11</c:f>
              <c:numCache/>
            </c:numRef>
          </c:val>
        </c:ser>
        <c:axId val="144065220"/>
        <c:axId val="1978344691"/>
      </c:barChart>
      <c:catAx>
        <c:axId val="1440652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Vehicle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78344691"/>
      </c:catAx>
      <c:valAx>
        <c:axId val="19783446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GHG (kgCO2e)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06522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Warehousing!$B$9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Warehousing!$A$10:$A$13</c:f>
            </c:strRef>
          </c:cat>
          <c:val>
            <c:numRef>
              <c:f>Warehousing!$B$10:$B$13</c:f>
              <c:numCache/>
            </c:numRef>
          </c:val>
        </c:ser>
        <c:ser>
          <c:idx val="1"/>
          <c:order val="1"/>
          <c:tx>
            <c:strRef>
              <c:f>Warehousing!$C$9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Warehousing!$A$10:$A$13</c:f>
            </c:strRef>
          </c:cat>
          <c:val>
            <c:numRef>
              <c:f>Warehousing!$C$10:$C$13</c:f>
              <c:numCache/>
            </c:numRef>
          </c:val>
        </c:ser>
        <c:ser>
          <c:idx val="2"/>
          <c:order val="2"/>
          <c:tx>
            <c:strRef>
              <c:f>Warehousing!$D$9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Warehousing!$A$10:$A$13</c:f>
            </c:strRef>
          </c:cat>
          <c:val>
            <c:numRef>
              <c:f>Warehousing!$D$10:$D$13</c:f>
              <c:numCache/>
            </c:numRef>
          </c:val>
        </c:ser>
        <c:ser>
          <c:idx val="3"/>
          <c:order val="3"/>
          <c:tx>
            <c:strRef>
              <c:f>Warehousing!$E$9</c:f>
            </c:strRef>
          </c:tx>
          <c:cat>
            <c:strRef>
              <c:f>Warehousing!$A$10:$A$13</c:f>
            </c:strRef>
          </c:cat>
          <c:val>
            <c:numRef>
              <c:f>Warehousing!$E$10:$E$13</c:f>
              <c:numCache/>
            </c:numRef>
          </c:val>
        </c:ser>
        <c:axId val="1871045489"/>
        <c:axId val="48081865"/>
      </c:barChart>
      <c:catAx>
        <c:axId val="1871045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81865"/>
      </c:catAx>
      <c:valAx>
        <c:axId val="48081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1045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EF_Container_Sea (kgCO2e/km) vs. Load Utilization (%)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EF!$B$2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EF!$A$3:$A$25</c:f>
            </c:numRef>
          </c:xVal>
          <c:yVal>
            <c:numRef>
              <c:f>EF!$B$3:$B$25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49354"/>
        <c:axId val="935833015"/>
      </c:scatterChart>
      <c:valAx>
        <c:axId val="835493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Load Utilization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833015"/>
      </c:valAx>
      <c:valAx>
        <c:axId val="935833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 (kgCO2e/km)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49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EF_Truck_Small (kgCO2e/km) vs. Load Utilization (%)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EF!$E$2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EF!$D$3:$D$18</c:f>
            </c:numRef>
          </c:xVal>
          <c:yVal>
            <c:numRef>
              <c:f>EF!$E$3:$E$18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294285"/>
        <c:axId val="990780779"/>
      </c:scatterChart>
      <c:valAx>
        <c:axId val="13782942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Load Utilization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780779"/>
      </c:valAx>
      <c:valAx>
        <c:axId val="990780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 (kgCO2e/km)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2942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EF_Truck_Medium (kgCO2e/km) vs. Load Utilization (%)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EF!$H$2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EF!$G$3:$G$18</c:f>
            </c:numRef>
          </c:xVal>
          <c:yVal>
            <c:numRef>
              <c:f>EF!$H$3:$H$18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56092"/>
        <c:axId val="945923159"/>
      </c:scatterChart>
      <c:valAx>
        <c:axId val="2963560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Load Utilization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5923159"/>
      </c:valAx>
      <c:valAx>
        <c:axId val="945923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 (kgCO2e/km)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356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EF_Truck_Large (kgCO2e/km) vs. Load Utilization (%)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EF!$K$2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EF!$J$3:$J$21</c:f>
            </c:numRef>
          </c:xVal>
          <c:yVal>
            <c:numRef>
              <c:f>EF!$K$3:$K$21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093929"/>
        <c:axId val="1315713339"/>
      </c:scatterChart>
      <c:valAx>
        <c:axId val="4800939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Load Utilization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713339"/>
      </c:valAx>
      <c:valAx>
        <c:axId val="1315713339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 (kgCO2e/km)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0939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304800</xdr:colOff>
      <xdr:row>72</xdr:row>
      <xdr:rowOff>171450</xdr:rowOff>
    </xdr:from>
    <xdr:ext cx="3514725" cy="2162175"/>
    <xdr:graphicFrame>
      <xdr:nvGraphicFramePr>
        <xdr:cNvPr id="187827336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771525</xdr:colOff>
      <xdr:row>16</xdr:row>
      <xdr:rowOff>19050</xdr:rowOff>
    </xdr:from>
    <xdr:ext cx="4876800" cy="3000375"/>
    <xdr:graphicFrame>
      <xdr:nvGraphicFramePr>
        <xdr:cNvPr id="45663066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190500</xdr:colOff>
      <xdr:row>0</xdr:row>
      <xdr:rowOff>133350</xdr:rowOff>
    </xdr:from>
    <xdr:ext cx="5695950" cy="3514725"/>
    <xdr:graphicFrame>
      <xdr:nvGraphicFramePr>
        <xdr:cNvPr id="1201169984" name="Chart 3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1162050</xdr:colOff>
      <xdr:row>12</xdr:row>
      <xdr:rowOff>95250</xdr:rowOff>
    </xdr:from>
    <xdr:ext cx="5143500" cy="3181350"/>
    <xdr:graphicFrame>
      <xdr:nvGraphicFramePr>
        <xdr:cNvPr id="1751213549" name="Chart 4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26</xdr:row>
      <xdr:rowOff>47625</xdr:rowOff>
    </xdr:from>
    <xdr:ext cx="6181725" cy="3838575"/>
    <xdr:graphicFrame>
      <xdr:nvGraphicFramePr>
        <xdr:cNvPr id="189028527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49</xdr:row>
      <xdr:rowOff>85725</xdr:rowOff>
    </xdr:from>
    <xdr:ext cx="6229350" cy="3838575"/>
    <xdr:graphicFrame>
      <xdr:nvGraphicFramePr>
        <xdr:cNvPr id="558414253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752475</xdr:colOff>
      <xdr:row>25</xdr:row>
      <xdr:rowOff>161925</xdr:rowOff>
    </xdr:from>
    <xdr:ext cx="6810375" cy="4267200"/>
    <xdr:graphicFrame>
      <xdr:nvGraphicFramePr>
        <xdr:cNvPr id="1719463269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819150</xdr:colOff>
      <xdr:row>52</xdr:row>
      <xdr:rowOff>57150</xdr:rowOff>
    </xdr:from>
    <xdr:ext cx="7467600" cy="4619625"/>
    <xdr:graphicFrame>
      <xdr:nvGraphicFramePr>
        <xdr:cNvPr id="118826723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51" sheet="Inbound Logistics"/>
  </cacheSource>
  <cacheFields>
    <cacheField name="Vehicle Type" numFmtId="0">
      <sharedItems>
        <s v="Container_Sea"/>
        <s v="Truck_Medium"/>
        <s v="Truck_Large"/>
        <s v="Truck_Small"/>
      </sharedItems>
    </cacheField>
    <cacheField name="Max Payload (tons)" numFmtId="0">
      <sharedItems containsSemiMixedTypes="0" containsString="0" containsNumber="1" containsInteger="1">
        <n v="20000.0"/>
        <n v="15.0"/>
        <n v="25.0"/>
        <n v="5.0"/>
      </sharedItems>
    </cacheField>
    <cacheField name="Number of Shipments" numFmtId="0">
      <sharedItems containsSemiMixedTypes="0" containsString="0" containsNumber="1" containsInteger="1">
        <n v="5.0"/>
        <n v="1.0"/>
        <n v="2.0"/>
        <n v="4.0"/>
        <n v="3.0"/>
      </sharedItems>
    </cacheField>
    <cacheField name="Total Load (tons)" numFmtId="4">
      <sharedItems containsSemiMixedTypes="0" containsString="0" containsNumber="1">
        <n v="56341.59"/>
        <n v="45.29"/>
        <n v="16.04"/>
        <n v="76858.26"/>
        <n v="37374.6"/>
        <n v="51.7"/>
        <n v="98.07"/>
        <n v="13.68"/>
        <n v="21.07"/>
        <n v="8.0"/>
        <n v="37741.71"/>
        <n v="52.04"/>
        <n v="73787.9"/>
        <n v="2.65"/>
        <n v="39980.67"/>
        <n v="61.36"/>
        <n v="46602.56"/>
        <n v="52.08"/>
        <n v="63.18"/>
        <n v="55.49"/>
        <n v="2.54"/>
        <n v="44.35"/>
        <n v="48759.19"/>
        <n v="53.44"/>
        <n v="3.01"/>
        <n v="13.3"/>
        <n v="41270.1"/>
        <n v="4.74"/>
        <n v="26.05"/>
        <n v="22.66"/>
        <n v="88732.88"/>
        <n v="103.54"/>
        <n v="61218.15"/>
        <n v="30555.78"/>
        <n v="15.07"/>
        <n v="46.14"/>
        <n v="40326.47"/>
        <n v="7.26"/>
        <n v="20.93"/>
        <n v="47.48"/>
        <n v="54551.65"/>
        <n v="55.14"/>
        <n v="51912.33"/>
        <n v="3.93"/>
        <n v="15.55"/>
        <n v="11788.44"/>
        <n v="53.0"/>
        <n v="92.78"/>
        <n v="38726.48"/>
        <n v="9.21"/>
      </sharedItems>
    </cacheField>
    <cacheField name="Distance (km)" numFmtId="0">
      <sharedItems containsSemiMixedTypes="0" containsString="0" containsNumber="1" containsInteger="1">
        <n v="64.0"/>
        <n v="141.0"/>
        <n v="145.0"/>
        <n v="171.0"/>
        <n v="237.0"/>
        <n v="239.0"/>
        <n v="247.0"/>
        <n v="250.0"/>
        <n v="251.0"/>
        <n v="280.0"/>
        <n v="296.0"/>
        <n v="345.0"/>
        <n v="435.0"/>
        <n v="437.0"/>
        <n v="450.0"/>
        <n v="468.0"/>
        <n v="509.0"/>
        <n v="524.0"/>
        <n v="552.0"/>
        <n v="558.0"/>
        <n v="570.0"/>
        <n v="574.0"/>
        <n v="627.0"/>
        <n v="662.0"/>
        <n v="682.0"/>
        <n v="696.0"/>
        <n v="733.0"/>
        <n v="748.0"/>
        <n v="749.0"/>
        <n v="752.0"/>
        <n v="759.0"/>
        <n v="775.0"/>
        <n v="798.0"/>
        <n v="819.0"/>
        <n v="826.0"/>
        <n v="865.0"/>
        <n v="881.0"/>
        <n v="904.0"/>
        <n v="913.0"/>
        <n v="1062.0"/>
        <n v="1075.0"/>
        <n v="1088.0"/>
        <n v="1121.0"/>
        <n v="1126.0"/>
        <n v="1136.0"/>
        <n v="1173.0"/>
        <n v="1180.0"/>
        <n v="1186.0"/>
      </sharedItems>
    </cacheField>
    <cacheField name="Weight Ratio (%)" numFmtId="4">
      <sharedItems containsSemiMixedTypes="0" containsString="0" containsNumber="1">
        <n v="56.34159"/>
        <n v="60.38666666666666"/>
        <n v="64.16"/>
        <n v="76.85825999999999"/>
        <n v="93.4365"/>
        <n v="86.16666666666667"/>
        <n v="78.45599999999999"/>
        <n v="91.2"/>
        <n v="70.23333333333333"/>
        <n v="53.333333333333336"/>
        <n v="94.354275"/>
        <n v="52.04"/>
        <n v="92.23487499999999"/>
        <n v="53.0"/>
        <n v="66.63445"/>
        <n v="81.81333333333333"/>
        <n v="58.25319999999999"/>
        <n v="69.44"/>
        <n v="84.24"/>
        <n v="55.49000000000001"/>
        <n v="50.8"/>
        <n v="59.13333333333334"/>
        <n v="81.26531666666666"/>
        <n v="71.25333333333333"/>
        <n v="60.199999999999996"/>
        <n v="88.66666666666667"/>
        <n v="68.7835"/>
        <n v="94.80000000000001"/>
        <n v="52.1"/>
        <n v="75.53333333333333"/>
        <n v="88.73288000000001"/>
        <n v="82.83200000000001"/>
        <n v="61.21815"/>
        <n v="50.926300000000005"/>
        <n v="75.35000000000001"/>
        <n v="76.9"/>
        <n v="67.21078333333334"/>
        <n v="72.6"/>
        <n v="69.76666666666667"/>
        <n v="63.30666666666666"/>
        <n v="90.91941666666668"/>
        <n v="73.52"/>
        <n v="64.89041250000001"/>
        <n v="78.60000000000001"/>
        <n v="62.20000000000001"/>
        <n v="58.9422"/>
        <n v="70.66666666666667"/>
        <n v="92.78"/>
        <n v="64.54413333333335"/>
        <n v="61.40000000000001"/>
      </sharedItems>
    </cacheField>
    <cacheField name="EF (kgCO2e/km)" numFmtId="164">
      <sharedItems containsSemiMixedTypes="0" containsString="0" containsNumber="1">
        <n v="1.0510548050286304"/>
        <n v="1.6293949386600888"/>
        <n v="1.7805711018675359"/>
        <n v="1.2057770651922763"/>
        <n v="1.3307984630280543"/>
        <n v="1.8241872973859081"/>
        <n v="1.8800685625179478"/>
        <n v="1.8622189060846392"/>
        <n v="1.7037958473329708"/>
        <n v="1.513589453198078"/>
        <n v="1.3377196750142923"/>
        <n v="1.6962181903480202"/>
        <n v="1.3217366544660827"/>
        <n v="1.5110351361436452"/>
        <n v="1.12867629831911"/>
        <n v="1.9034349685912306"/>
        <n v="1.0654708198961222"/>
        <n v="1.697801461326151"/>
        <n v="1.9203241103916175"/>
        <n v="1.72022953892412"/>
        <n v="1.494176643584388"/>
        <n v="1.7455864509953056"/>
        <n v="1.2390119794418077"/>
        <n v="1.829939362514821"/>
        <n v="1.5662083845193957"/>
        <n v="1.7843470609679648"/>
        <n v="1.1448829182630234"/>
        <n v="1.83134649476953"/>
        <n v="1.696635779018909"/>
        <n v="1.74384237569786"/>
        <n v="1.2953270772061383"/>
        <n v="1.9105246962480966"/>
        <n v="1.0878303824017435"/>
        <n v="1.0102165058191783"/>
        <n v="1.6823020946433707"/>
        <n v="1.7541688389869194"/>
        <n v="1.1330225979837723"/>
        <n v="1.6612289789442993"/>
        <n v="1.7002697379171945"/>
        <n v="1.6514583090045183"/>
        <n v="1.3118163951606285"/>
        <n v="1.8457149345261716"/>
        <n v="1.1155239971020923"/>
        <n v="1.7072066859240915"/>
        <n v="1.5815342868459932"/>
        <n v="1.0706667721268086"/>
        <n v="1.8258562732883539"/>
        <n v="1.9797608978814414"/>
        <n v="1.1129126037661246"/>
        <n v="1.637051633391489"/>
      </sharedItems>
    </cacheField>
    <cacheField name="Total GHG (kgCO2e)" numFmtId="164">
      <sharedItems containsSemiMixedTypes="0" containsString="0" containsNumber="1">
        <n v="336.3375376091617"/>
        <n v="1148.7234317553625"/>
        <n v="258.1828097707927"/>
        <n v="1030.9393907393962"/>
        <n v="630.7984714752977"/>
        <n v="1743.9230563009282"/>
        <n v="2321.884674709666"/>
        <n v="465.5547265211598"/>
        <n v="855.3055153611514"/>
        <n v="1271.4151406863855"/>
        <n v="791.9300476084611"/>
        <n v="2340.781102680268"/>
        <n v="2299.8217787709837"/>
        <n v="660.322354494773"/>
        <n v="1523.7130027307985"/>
        <n v="2672.422695902088"/>
        <n v="2169.2985893085047"/>
        <n v="4448.239828674516"/>
        <n v="3180.0567268085188"/>
        <n v="3839.552330878636"/>
        <n v="851.6806868431012"/>
        <n v="3005.899868613916"/>
        <n v="2330.5815333300407"/>
        <n v="3634.259573954434"/>
        <n v="1068.154118242228"/>
        <n v="3725.71666330111"/>
        <n v="2517.5975372603884"/>
        <n v="1369.8471780876084"/>
        <n v="2541.5603969703257"/>
        <n v="2622.7389330495816"/>
        <n v="4915.766257997295"/>
        <n v="7403.283197961374"/>
        <n v="4340.443225782957"/>
        <n v="2482.101954797721"/>
        <n v="5558.326120701697"/>
        <n v="6069.4241828947415"/>
        <n v="2994.57872647111"/>
        <n v="3003.5019939312933"/>
        <n v="3104.692541436797"/>
        <n v="8769.243620813992"/>
        <n v="4230.6078743930275"/>
        <n v="6024.413546293425"/>
        <n v="5002.009603005782"/>
        <n v="1922.314728350527"/>
        <n v="8904.038034942942"/>
        <n v="1216.2774531360546"/>
        <n v="6425.188225701718"/>
        <n v="9344.471438000402"/>
        <n v="3959.7430441998713"/>
        <n v="1941.54323720230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nbound Logistics" cacheId="0" dataCaption="" compact="0" compactData="0">
  <location ref="I9:M14" firstHeaderRow="0" firstDataRow="2" firstDataCol="0"/>
  <pivotFields>
    <pivotField name="Vehicle Type" axis="axisRow" compact="0" outline="0" multipleItemSelectionAllowed="1" showAll="0" sortType="ascending">
      <items>
        <item x="0"/>
        <item x="2"/>
        <item x="1"/>
        <item x="3"/>
        <item t="default"/>
      </items>
    </pivotField>
    <pivotField name="Max Payload (tons)" compact="0" outline="0" multipleItemSelectionAllowed="1" showAll="0">
      <items>
        <item x="0"/>
        <item x="1"/>
        <item x="2"/>
        <item x="3"/>
        <item t="default"/>
      </items>
    </pivotField>
    <pivotField name="Number of Shipments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Load (tons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Distance (km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Weight Ratio (%)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EF (kgCO2e/km)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Total GHG (kgCO2e)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0"/>
  </rowFields>
  <colFields>
    <field x="-2"/>
  </colFields>
  <dataFields>
    <dataField name="Number of Shipments" fld="2" baseField="0"/>
    <dataField name="Total Load (tons)" fld="3" baseField="0"/>
    <dataField name="Distance (km)" fld="4" baseField="0"/>
    <dataField name="Total GHG (kgCO2e)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onvertlive.com/vi/u/chuy%E1%BB%83n-%C4%91%E1%BB%95i/kilowatt-gi%E1%BB%9D/%C4%91%E1%BB%83/megajoules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86"/>
    <col customWidth="1" min="2" max="2" width="20.71"/>
    <col customWidth="1" min="3" max="3" width="19.71"/>
    <col customWidth="1" min="4" max="4" width="18.43"/>
    <col customWidth="1" min="5" max="5" width="15.86"/>
    <col customWidth="1" min="6" max="6" width="18.0"/>
    <col customWidth="1" min="7" max="7" width="15.14"/>
    <col customWidth="1" min="8" max="8" width="21.14"/>
    <col customWidth="1" min="9" max="9" width="19.86"/>
    <col customWidth="1" min="10" max="10" width="21.57"/>
    <col customWidth="1" min="11" max="11" width="31.57"/>
    <col customWidth="1" min="12" max="12" width="14.0"/>
    <col customWidth="1" min="13" max="13" width="24.71"/>
    <col customWidth="1" min="14" max="14" width="21.71"/>
    <col customWidth="1" min="15" max="15" width="13.0"/>
    <col customWidth="1" min="16" max="16" width="12.71"/>
    <col customWidth="1" min="17" max="17" width="11.57"/>
    <col customWidth="1" min="18" max="72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</row>
    <row r="2" ht="14.25" customHeight="1">
      <c r="A2" s="5" t="s">
        <v>9</v>
      </c>
      <c r="B2" s="6">
        <v>20000.0</v>
      </c>
      <c r="C2" s="6">
        <v>5.0</v>
      </c>
      <c r="D2" s="7">
        <v>56341.59</v>
      </c>
      <c r="E2" s="6">
        <v>64.0</v>
      </c>
      <c r="F2" s="8">
        <f t="shared" ref="F2:F51" si="1">((D2/C2)/B2)*100</f>
        <v>56.34159</v>
      </c>
      <c r="G2" s="9">
        <f>_xlfn.FORECAST.LINEAR(F2,EF!$B$3:$B$8,EF!$A$3:$A$8)</f>
        <v>1.051054805</v>
      </c>
      <c r="H2" s="9">
        <f t="shared" ref="H2:H51" si="2">G2*E2*C2</f>
        <v>336.3375376</v>
      </c>
      <c r="J2" s="10" t="s">
        <v>10</v>
      </c>
    </row>
    <row r="3" ht="14.25" customHeight="1">
      <c r="A3" s="5" t="s">
        <v>11</v>
      </c>
      <c r="B3" s="6">
        <v>15.0</v>
      </c>
      <c r="C3" s="6">
        <v>5.0</v>
      </c>
      <c r="D3" s="7">
        <v>45.29</v>
      </c>
      <c r="E3" s="6">
        <v>141.0</v>
      </c>
      <c r="F3" s="8">
        <f t="shared" si="1"/>
        <v>60.38666667</v>
      </c>
      <c r="G3" s="9">
        <f>_xlfn.FORECAST.LINEAR(F3,EF!$H$3:$H$8,EF!$G$3:$G$8)</f>
        <v>1.629394939</v>
      </c>
      <c r="H3" s="9">
        <f t="shared" si="2"/>
        <v>1148.723432</v>
      </c>
      <c r="I3" s="2" t="s">
        <v>5</v>
      </c>
      <c r="J3" s="11" t="s">
        <v>12</v>
      </c>
      <c r="K3" s="12"/>
      <c r="O3" s="10"/>
    </row>
    <row r="4" ht="14.25" customHeight="1">
      <c r="A4" s="5" t="s">
        <v>13</v>
      </c>
      <c r="B4" s="6">
        <v>25.0</v>
      </c>
      <c r="C4" s="6">
        <v>1.0</v>
      </c>
      <c r="D4" s="7">
        <v>16.04</v>
      </c>
      <c r="E4" s="6">
        <v>145.0</v>
      </c>
      <c r="F4" s="8">
        <f t="shared" si="1"/>
        <v>64.16</v>
      </c>
      <c r="G4" s="9">
        <f>_xlfn.FORECAST.LINEAR(F4,EF!$K$3:$K$8,EF!$J$3:$J$8)</f>
        <v>1.780571102</v>
      </c>
      <c r="H4" s="9">
        <f t="shared" si="2"/>
        <v>258.1828098</v>
      </c>
      <c r="I4" s="2" t="s">
        <v>6</v>
      </c>
      <c r="J4" s="11" t="s">
        <v>14</v>
      </c>
      <c r="K4" s="12"/>
      <c r="O4" s="13"/>
    </row>
    <row r="5" ht="14.25" customHeight="1">
      <c r="A5" s="5" t="s">
        <v>9</v>
      </c>
      <c r="B5" s="6">
        <v>20000.0</v>
      </c>
      <c r="C5" s="6">
        <v>5.0</v>
      </c>
      <c r="D5" s="7">
        <v>76858.26</v>
      </c>
      <c r="E5" s="6">
        <v>171.0</v>
      </c>
      <c r="F5" s="8">
        <f t="shared" si="1"/>
        <v>76.85826</v>
      </c>
      <c r="G5" s="9">
        <f>_xlfn.FORECAST.LINEAR(F5,EF!$B$3:$B$8,EF!$A$3:$A$8)</f>
        <v>1.205777065</v>
      </c>
      <c r="H5" s="9">
        <f t="shared" si="2"/>
        <v>1030.939391</v>
      </c>
      <c r="I5" s="2" t="s">
        <v>7</v>
      </c>
      <c r="J5" s="11" t="s">
        <v>15</v>
      </c>
      <c r="K5" s="12"/>
      <c r="O5" s="13"/>
    </row>
    <row r="6" ht="14.25" customHeight="1">
      <c r="A6" s="5" t="s">
        <v>9</v>
      </c>
      <c r="B6" s="6">
        <v>20000.0</v>
      </c>
      <c r="C6" s="6">
        <v>2.0</v>
      </c>
      <c r="D6" s="7">
        <v>37374.6</v>
      </c>
      <c r="E6" s="6">
        <v>237.0</v>
      </c>
      <c r="F6" s="8">
        <f t="shared" si="1"/>
        <v>93.4365</v>
      </c>
      <c r="G6" s="9">
        <f>_xlfn.FORECAST.LINEAR(F6,EF!$B$3:$B$8,EF!$A$3:$A$8)</f>
        <v>1.330798463</v>
      </c>
      <c r="H6" s="9">
        <f t="shared" si="2"/>
        <v>630.7984715</v>
      </c>
      <c r="I6" s="14"/>
      <c r="O6" s="13"/>
    </row>
    <row r="7" ht="14.25" customHeight="1">
      <c r="A7" s="5" t="s">
        <v>11</v>
      </c>
      <c r="B7" s="6">
        <v>15.0</v>
      </c>
      <c r="C7" s="6">
        <v>4.0</v>
      </c>
      <c r="D7" s="7">
        <v>51.7</v>
      </c>
      <c r="E7" s="6">
        <v>239.0</v>
      </c>
      <c r="F7" s="8">
        <f t="shared" si="1"/>
        <v>86.16666667</v>
      </c>
      <c r="G7" s="9">
        <f>_xlfn.FORECAST.LINEAR(F7,EF!$H$3:$H$8,EF!$G$3:$G$8)</f>
        <v>1.824187297</v>
      </c>
      <c r="H7" s="9">
        <f t="shared" si="2"/>
        <v>1743.923056</v>
      </c>
      <c r="I7" s="14"/>
      <c r="O7" s="13"/>
    </row>
    <row r="8" ht="14.25" customHeight="1">
      <c r="A8" s="5" t="s">
        <v>13</v>
      </c>
      <c r="B8" s="6">
        <v>25.0</v>
      </c>
      <c r="C8" s="6">
        <v>5.0</v>
      </c>
      <c r="D8" s="7">
        <v>98.07</v>
      </c>
      <c r="E8" s="6">
        <v>247.0</v>
      </c>
      <c r="F8" s="8">
        <f t="shared" si="1"/>
        <v>78.456</v>
      </c>
      <c r="G8" s="9">
        <f>_xlfn.FORECAST.LINEAR(F8,EF!$K$3:$K$8,EF!$J$3:$J$8)</f>
        <v>1.880068563</v>
      </c>
      <c r="H8" s="9">
        <f t="shared" si="2"/>
        <v>2321.884675</v>
      </c>
      <c r="I8" s="14"/>
    </row>
    <row r="9" ht="14.25" customHeight="1">
      <c r="A9" s="5" t="s">
        <v>11</v>
      </c>
      <c r="B9" s="6">
        <v>15.0</v>
      </c>
      <c r="C9" s="6">
        <v>1.0</v>
      </c>
      <c r="D9" s="7">
        <v>13.68</v>
      </c>
      <c r="E9" s="6">
        <v>250.0</v>
      </c>
      <c r="F9" s="8">
        <f t="shared" si="1"/>
        <v>91.2</v>
      </c>
      <c r="G9" s="9">
        <f>_xlfn.FORECAST.LINEAR(F9,EF!$H$3:$H$8,EF!$G$3:$G$8)</f>
        <v>1.862218906</v>
      </c>
      <c r="H9" s="9">
        <f t="shared" si="2"/>
        <v>465.5547265</v>
      </c>
      <c r="N9" s="16" t="s">
        <v>16</v>
      </c>
      <c r="O9" s="16" t="s">
        <v>17</v>
      </c>
      <c r="P9" s="10"/>
    </row>
    <row r="10" ht="14.25" customHeight="1">
      <c r="A10" s="5" t="s">
        <v>11</v>
      </c>
      <c r="B10" s="6">
        <v>15.0</v>
      </c>
      <c r="C10" s="6">
        <v>2.0</v>
      </c>
      <c r="D10" s="7">
        <v>21.07</v>
      </c>
      <c r="E10" s="6">
        <v>251.0</v>
      </c>
      <c r="F10" s="8">
        <f t="shared" si="1"/>
        <v>70.23333333</v>
      </c>
      <c r="G10" s="9">
        <f>_xlfn.FORECAST.LINEAR(F10,EF!$H$3:$H$8,EF!$G$3:$G$8)</f>
        <v>1.703795847</v>
      </c>
      <c r="H10" s="9">
        <f t="shared" si="2"/>
        <v>855.3055154</v>
      </c>
      <c r="N10" s="13">
        <f t="shared" ref="N10:N13" si="3">K10/$K$14</f>
        <v>0.998590478</v>
      </c>
      <c r="O10" s="13">
        <f t="shared" ref="O10:O13" si="4">M10/$M$14</f>
        <v>0.2754734592</v>
      </c>
      <c r="P10" s="13"/>
    </row>
    <row r="11" ht="14.25" customHeight="1">
      <c r="A11" s="5" t="s">
        <v>18</v>
      </c>
      <c r="B11" s="6">
        <v>5.0</v>
      </c>
      <c r="C11" s="6">
        <v>3.0</v>
      </c>
      <c r="D11" s="7">
        <v>8.0</v>
      </c>
      <c r="E11" s="6">
        <v>280.0</v>
      </c>
      <c r="F11" s="8">
        <f t="shared" si="1"/>
        <v>53.33333333</v>
      </c>
      <c r="G11" s="9">
        <f>_xlfn.FORECAST.LINEAR(F11,EF!$E$3:$E$8,EF!$D$3:$D$8)</f>
        <v>1.513589453</v>
      </c>
      <c r="H11" s="9">
        <f t="shared" si="2"/>
        <v>1271.415141</v>
      </c>
      <c r="N11" s="13">
        <f t="shared" si="3"/>
        <v>0.0009245209375</v>
      </c>
      <c r="O11" s="13">
        <f t="shared" si="4"/>
        <v>0.3412908266</v>
      </c>
      <c r="P11" s="13"/>
    </row>
    <row r="12" ht="14.25" customHeight="1">
      <c r="A12" s="5" t="s">
        <v>9</v>
      </c>
      <c r="B12" s="6">
        <v>20000.0</v>
      </c>
      <c r="C12" s="6">
        <v>2.0</v>
      </c>
      <c r="D12" s="7">
        <v>37741.71</v>
      </c>
      <c r="E12" s="6">
        <v>296.0</v>
      </c>
      <c r="F12" s="8">
        <f t="shared" si="1"/>
        <v>94.354275</v>
      </c>
      <c r="G12" s="9">
        <f>_xlfn.FORECAST.LINEAR(F12,EF!$B$3:$B$8,EF!$A$3:$A$8)</f>
        <v>1.337719675</v>
      </c>
      <c r="H12" s="9">
        <f t="shared" si="2"/>
        <v>791.9300476</v>
      </c>
      <c r="N12" s="13">
        <f t="shared" si="3"/>
        <v>0.0003942177905</v>
      </c>
      <c r="O12" s="13">
        <f t="shared" si="4"/>
        <v>0.2007441742</v>
      </c>
      <c r="P12" s="13"/>
    </row>
    <row r="13" ht="14.25" customHeight="1">
      <c r="A13" s="5" t="s">
        <v>13</v>
      </c>
      <c r="B13" s="6">
        <v>25.0</v>
      </c>
      <c r="C13" s="6">
        <v>4.0</v>
      </c>
      <c r="D13" s="7">
        <v>52.04</v>
      </c>
      <c r="E13" s="6">
        <v>345.0</v>
      </c>
      <c r="F13" s="8">
        <f t="shared" si="1"/>
        <v>52.04</v>
      </c>
      <c r="G13" s="9">
        <f>_xlfn.FORECAST.LINEAR(F13,EF!$K$3:$K$8,EF!$J$3:$J$8)</f>
        <v>1.69621819</v>
      </c>
      <c r="H13" s="9">
        <f t="shared" si="2"/>
        <v>2340.781103</v>
      </c>
      <c r="N13" s="13">
        <f t="shared" si="3"/>
        <v>0.00009078325753</v>
      </c>
      <c r="O13" s="13">
        <f t="shared" si="4"/>
        <v>0.18249154</v>
      </c>
      <c r="P13" s="13"/>
    </row>
    <row r="14" ht="14.25" customHeight="1">
      <c r="A14" s="5" t="s">
        <v>9</v>
      </c>
      <c r="B14" s="6">
        <v>20000.0</v>
      </c>
      <c r="C14" s="6">
        <v>4.0</v>
      </c>
      <c r="D14" s="7">
        <v>73787.9</v>
      </c>
      <c r="E14" s="6">
        <v>435.0</v>
      </c>
      <c r="F14" s="8">
        <f t="shared" si="1"/>
        <v>92.234875</v>
      </c>
      <c r="G14" s="9">
        <f>_xlfn.FORECAST.LINEAR(F14,EF!$B$3:$B$8,EF!$A$3:$A$8)</f>
        <v>1.321736654</v>
      </c>
      <c r="H14" s="9">
        <f t="shared" si="2"/>
        <v>2299.821779</v>
      </c>
      <c r="P14" s="13"/>
      <c r="Q14" s="13"/>
    </row>
    <row r="15" ht="14.25" customHeight="1">
      <c r="A15" s="5" t="s">
        <v>18</v>
      </c>
      <c r="B15" s="6">
        <v>5.0</v>
      </c>
      <c r="C15" s="6">
        <v>1.0</v>
      </c>
      <c r="D15" s="7">
        <v>2.65</v>
      </c>
      <c r="E15" s="6">
        <v>437.0</v>
      </c>
      <c r="F15" s="8">
        <f t="shared" si="1"/>
        <v>53</v>
      </c>
      <c r="G15" s="9">
        <f>_xlfn.FORECAST.LINEAR(F15,EF!$E$3:$E$8,EF!$D$3:$D$8)</f>
        <v>1.511035136</v>
      </c>
      <c r="H15" s="9">
        <f t="shared" si="2"/>
        <v>660.3223545</v>
      </c>
      <c r="I15" s="14"/>
      <c r="K15" s="18"/>
      <c r="L15" s="18"/>
      <c r="M15" s="18"/>
    </row>
    <row r="16" ht="14.25" customHeight="1">
      <c r="A16" s="5" t="s">
        <v>9</v>
      </c>
      <c r="B16" s="6">
        <v>20000.0</v>
      </c>
      <c r="C16" s="6">
        <v>3.0</v>
      </c>
      <c r="D16" s="7">
        <v>39980.67</v>
      </c>
      <c r="E16" s="6">
        <v>450.0</v>
      </c>
      <c r="F16" s="8">
        <f t="shared" si="1"/>
        <v>66.63445</v>
      </c>
      <c r="G16" s="9">
        <f>_xlfn.FORECAST.LINEAR(F16,EF!$B$3:$B$8,EF!$A$3:$A$8)</f>
        <v>1.128676298</v>
      </c>
      <c r="H16" s="9">
        <f t="shared" si="2"/>
        <v>1523.713003</v>
      </c>
      <c r="I16" s="14"/>
      <c r="K16" s="18"/>
      <c r="L16" s="18"/>
    </row>
    <row r="17" ht="14.25" customHeight="1">
      <c r="A17" s="5" t="s">
        <v>13</v>
      </c>
      <c r="B17" s="6">
        <v>25.0</v>
      </c>
      <c r="C17" s="6">
        <v>3.0</v>
      </c>
      <c r="D17" s="7">
        <v>61.36</v>
      </c>
      <c r="E17" s="6">
        <v>468.0</v>
      </c>
      <c r="F17" s="8">
        <f t="shared" si="1"/>
        <v>81.81333333</v>
      </c>
      <c r="G17" s="9">
        <f>_xlfn.FORECAST.LINEAR(F17,EF!$K$3:$K$8,EF!$J$3:$J$8)</f>
        <v>1.903434969</v>
      </c>
      <c r="H17" s="9">
        <f t="shared" si="2"/>
        <v>2672.422696</v>
      </c>
      <c r="I17" s="14"/>
      <c r="K17" s="18"/>
      <c r="L17" s="18"/>
    </row>
    <row r="18" ht="14.25" customHeight="1">
      <c r="A18" s="5" t="s">
        <v>9</v>
      </c>
      <c r="B18" s="6">
        <v>20000.0</v>
      </c>
      <c r="C18" s="6">
        <v>4.0</v>
      </c>
      <c r="D18" s="7">
        <v>46602.56</v>
      </c>
      <c r="E18" s="6">
        <v>509.0</v>
      </c>
      <c r="F18" s="8">
        <f t="shared" si="1"/>
        <v>58.2532</v>
      </c>
      <c r="G18" s="9">
        <f>_xlfn.FORECAST.LINEAR(F18,EF!$B$3:$B$8,EF!$A$3:$A$8)</f>
        <v>1.06547082</v>
      </c>
      <c r="H18" s="9">
        <f t="shared" si="2"/>
        <v>2169.298589</v>
      </c>
      <c r="I18" s="14"/>
      <c r="K18" s="18"/>
      <c r="L18" s="18"/>
      <c r="O18" s="10"/>
      <c r="P18" s="10"/>
    </row>
    <row r="19" ht="14.25" customHeight="1">
      <c r="A19" s="5" t="s">
        <v>11</v>
      </c>
      <c r="B19" s="6">
        <v>15.0</v>
      </c>
      <c r="C19" s="6">
        <v>5.0</v>
      </c>
      <c r="D19" s="7">
        <v>52.08</v>
      </c>
      <c r="E19" s="6">
        <v>524.0</v>
      </c>
      <c r="F19" s="8">
        <f t="shared" si="1"/>
        <v>69.44</v>
      </c>
      <c r="G19" s="9">
        <f>_xlfn.FORECAST.LINEAR(F19,EF!$H$3:$H$8,EF!$G$3:$G$8)</f>
        <v>1.697801461</v>
      </c>
      <c r="H19" s="9">
        <f t="shared" si="2"/>
        <v>4448.239829</v>
      </c>
      <c r="I19" s="14"/>
      <c r="K19" s="18"/>
      <c r="L19" s="18"/>
      <c r="O19" s="13"/>
      <c r="P19" s="13"/>
    </row>
    <row r="20" ht="14.25" customHeight="1">
      <c r="A20" s="5" t="s">
        <v>13</v>
      </c>
      <c r="B20" s="6">
        <v>25.0</v>
      </c>
      <c r="C20" s="6">
        <v>3.0</v>
      </c>
      <c r="D20" s="7">
        <v>63.18</v>
      </c>
      <c r="E20" s="6">
        <v>552.0</v>
      </c>
      <c r="F20" s="8">
        <f t="shared" si="1"/>
        <v>84.24</v>
      </c>
      <c r="G20" s="9">
        <f>_xlfn.FORECAST.LINEAR(F20,EF!$K$3:$K$8,EF!$J$3:$J$8)</f>
        <v>1.92032411</v>
      </c>
      <c r="H20" s="9">
        <f t="shared" si="2"/>
        <v>3180.056727</v>
      </c>
      <c r="I20" s="14"/>
      <c r="K20" s="18"/>
      <c r="L20" s="18"/>
      <c r="O20" s="13"/>
      <c r="P20" s="13"/>
    </row>
    <row r="21" ht="14.25" customHeight="1">
      <c r="A21" s="5" t="s">
        <v>13</v>
      </c>
      <c r="B21" s="6">
        <v>25.0</v>
      </c>
      <c r="C21" s="6">
        <v>4.0</v>
      </c>
      <c r="D21" s="7">
        <v>55.49</v>
      </c>
      <c r="E21" s="6">
        <v>558.0</v>
      </c>
      <c r="F21" s="8">
        <f t="shared" si="1"/>
        <v>55.49</v>
      </c>
      <c r="G21" s="9">
        <f>_xlfn.FORECAST.LINEAR(F21,EF!$K$3:$K$8,EF!$J$3:$J$8)</f>
        <v>1.720229539</v>
      </c>
      <c r="H21" s="9">
        <f t="shared" si="2"/>
        <v>3839.552331</v>
      </c>
      <c r="I21" s="20"/>
      <c r="J21" s="21"/>
      <c r="K21" s="22"/>
      <c r="L21" s="22"/>
      <c r="M21" s="21"/>
      <c r="N21" s="21"/>
      <c r="O21" s="13"/>
      <c r="P21" s="13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</row>
    <row r="22" ht="14.25" customHeight="1">
      <c r="A22" s="5" t="s">
        <v>18</v>
      </c>
      <c r="B22" s="6">
        <v>5.0</v>
      </c>
      <c r="C22" s="6">
        <v>1.0</v>
      </c>
      <c r="D22" s="7">
        <v>2.54</v>
      </c>
      <c r="E22" s="6">
        <v>570.0</v>
      </c>
      <c r="F22" s="8">
        <f t="shared" si="1"/>
        <v>50.8</v>
      </c>
      <c r="G22" s="9">
        <f>_xlfn.FORECAST.LINEAR(F22,EF!$E$3:$E$8,EF!$D$3:$D$8)</f>
        <v>1.494176644</v>
      </c>
      <c r="H22" s="9">
        <f t="shared" si="2"/>
        <v>851.6806868</v>
      </c>
      <c r="I22" s="14"/>
      <c r="K22" s="18"/>
      <c r="L22" s="18"/>
      <c r="O22" s="13"/>
      <c r="P22" s="13"/>
    </row>
    <row r="23" ht="14.25" customHeight="1">
      <c r="A23" s="5" t="s">
        <v>13</v>
      </c>
      <c r="B23" s="6">
        <v>25.0</v>
      </c>
      <c r="C23" s="6">
        <v>3.0</v>
      </c>
      <c r="D23" s="7">
        <v>44.35</v>
      </c>
      <c r="E23" s="6">
        <v>574.0</v>
      </c>
      <c r="F23" s="8">
        <f t="shared" si="1"/>
        <v>59.13333333</v>
      </c>
      <c r="G23" s="9">
        <f>_xlfn.FORECAST.LINEAR(F23,EF!$K$3:$K$8,EF!$J$3:$J$8)</f>
        <v>1.745586451</v>
      </c>
      <c r="H23" s="9">
        <f t="shared" si="2"/>
        <v>3005.899869</v>
      </c>
      <c r="I23" s="14"/>
      <c r="K23" s="18"/>
      <c r="L23" s="18"/>
    </row>
    <row r="24" ht="14.25" customHeight="1">
      <c r="A24" s="5" t="s">
        <v>9</v>
      </c>
      <c r="B24" s="6">
        <v>20000.0</v>
      </c>
      <c r="C24" s="6">
        <v>3.0</v>
      </c>
      <c r="D24" s="7">
        <v>48759.19</v>
      </c>
      <c r="E24" s="6">
        <v>627.0</v>
      </c>
      <c r="F24" s="8">
        <f t="shared" si="1"/>
        <v>81.26531667</v>
      </c>
      <c r="G24" s="9">
        <f>_xlfn.FORECAST.LINEAR(F24,EF!$B$3:$B$8,EF!$A$3:$A$8)</f>
        <v>1.239011979</v>
      </c>
      <c r="H24" s="9">
        <f t="shared" si="2"/>
        <v>2330.581533</v>
      </c>
      <c r="I24" s="14"/>
      <c r="K24" s="18"/>
      <c r="L24" s="18"/>
    </row>
    <row r="25" ht="14.25" customHeight="1">
      <c r="A25" s="5" t="s">
        <v>13</v>
      </c>
      <c r="B25" s="6">
        <v>25.0</v>
      </c>
      <c r="C25" s="6">
        <v>3.0</v>
      </c>
      <c r="D25" s="7">
        <v>53.44</v>
      </c>
      <c r="E25" s="6">
        <v>662.0</v>
      </c>
      <c r="F25" s="8">
        <f t="shared" si="1"/>
        <v>71.25333333</v>
      </c>
      <c r="G25" s="9">
        <f>_xlfn.FORECAST.LINEAR(F25,EF!$K$3:$K$8,EF!$J$3:$J$8)</f>
        <v>1.829939363</v>
      </c>
      <c r="H25" s="9">
        <f t="shared" si="2"/>
        <v>3634.259574</v>
      </c>
      <c r="I25" s="14"/>
      <c r="K25" s="18"/>
      <c r="L25" s="18"/>
    </row>
    <row r="26" ht="14.25" customHeight="1">
      <c r="A26" s="5" t="s">
        <v>18</v>
      </c>
      <c r="B26" s="6">
        <v>5.0</v>
      </c>
      <c r="C26" s="6">
        <v>1.0</v>
      </c>
      <c r="D26" s="7">
        <v>3.01</v>
      </c>
      <c r="E26" s="6">
        <v>682.0</v>
      </c>
      <c r="F26" s="8">
        <f t="shared" si="1"/>
        <v>60.2</v>
      </c>
      <c r="G26" s="9">
        <f>_xlfn.FORECAST.LINEAR(F26,EF!$E$3:$E$8,EF!$D$3:$D$8)</f>
        <v>1.566208385</v>
      </c>
      <c r="H26" s="9">
        <f t="shared" si="2"/>
        <v>1068.154118</v>
      </c>
      <c r="I26" s="14"/>
      <c r="K26" s="18"/>
      <c r="L26" s="18"/>
    </row>
    <row r="27" ht="14.25" customHeight="1">
      <c r="A27" s="5" t="s">
        <v>18</v>
      </c>
      <c r="B27" s="6">
        <v>5.0</v>
      </c>
      <c r="C27" s="6">
        <v>3.0</v>
      </c>
      <c r="D27" s="7">
        <v>13.3</v>
      </c>
      <c r="E27" s="6">
        <v>696.0</v>
      </c>
      <c r="F27" s="8">
        <f t="shared" si="1"/>
        <v>88.66666667</v>
      </c>
      <c r="G27" s="9">
        <f>_xlfn.FORECAST.LINEAR(F27,EF!$E$3:$E$8,EF!$D$3:$D$8)</f>
        <v>1.784347061</v>
      </c>
      <c r="H27" s="9">
        <f t="shared" si="2"/>
        <v>3725.716663</v>
      </c>
      <c r="I27" s="14"/>
      <c r="K27" s="18"/>
      <c r="L27" s="18"/>
    </row>
    <row r="28" ht="14.25" customHeight="1">
      <c r="A28" s="5" t="s">
        <v>9</v>
      </c>
      <c r="B28" s="6">
        <v>20000.0</v>
      </c>
      <c r="C28" s="6">
        <v>3.0</v>
      </c>
      <c r="D28" s="7">
        <v>41270.1</v>
      </c>
      <c r="E28" s="6">
        <v>733.0</v>
      </c>
      <c r="F28" s="8">
        <f t="shared" si="1"/>
        <v>68.7835</v>
      </c>
      <c r="G28" s="9">
        <f>_xlfn.FORECAST.LINEAR(F28,EF!$B$3:$B$8,EF!$A$3:$A$8)</f>
        <v>1.144882918</v>
      </c>
      <c r="H28" s="9">
        <f t="shared" si="2"/>
        <v>2517.597537</v>
      </c>
      <c r="I28" s="14"/>
      <c r="K28" s="18"/>
      <c r="L28" s="18"/>
    </row>
    <row r="29" ht="14.25" customHeight="1">
      <c r="A29" s="5" t="s">
        <v>18</v>
      </c>
      <c r="B29" s="6">
        <v>5.0</v>
      </c>
      <c r="C29" s="6">
        <v>1.0</v>
      </c>
      <c r="D29" s="7">
        <v>4.74</v>
      </c>
      <c r="E29" s="6">
        <v>748.0</v>
      </c>
      <c r="F29" s="8">
        <f t="shared" si="1"/>
        <v>94.8</v>
      </c>
      <c r="G29" s="9">
        <f>_xlfn.FORECAST.LINEAR(F29,EF!$E$3:$E$8,EF!$D$3:$D$8)</f>
        <v>1.831346495</v>
      </c>
      <c r="H29" s="9">
        <f t="shared" si="2"/>
        <v>1369.847178</v>
      </c>
      <c r="I29" s="14"/>
      <c r="K29" s="18"/>
      <c r="L29" s="18"/>
    </row>
    <row r="30" ht="14.25" customHeight="1">
      <c r="A30" s="5" t="s">
        <v>13</v>
      </c>
      <c r="B30" s="6">
        <v>25.0</v>
      </c>
      <c r="C30" s="6">
        <v>2.0</v>
      </c>
      <c r="D30" s="7">
        <v>26.05</v>
      </c>
      <c r="E30" s="6">
        <v>749.0</v>
      </c>
      <c r="F30" s="8">
        <f t="shared" si="1"/>
        <v>52.1</v>
      </c>
      <c r="G30" s="9">
        <f>_xlfn.FORECAST.LINEAR(F30,EF!$K$3:$K$8,EF!$J$3:$J$8)</f>
        <v>1.696635779</v>
      </c>
      <c r="H30" s="9">
        <f t="shared" si="2"/>
        <v>2541.560397</v>
      </c>
      <c r="I30" s="14"/>
      <c r="K30" s="18"/>
      <c r="L30" s="18"/>
    </row>
    <row r="31" ht="14.25" customHeight="1">
      <c r="A31" s="5" t="s">
        <v>11</v>
      </c>
      <c r="B31" s="6">
        <v>15.0</v>
      </c>
      <c r="C31" s="6">
        <v>2.0</v>
      </c>
      <c r="D31" s="7">
        <v>22.66</v>
      </c>
      <c r="E31" s="6">
        <v>752.0</v>
      </c>
      <c r="F31" s="8">
        <f t="shared" si="1"/>
        <v>75.53333333</v>
      </c>
      <c r="G31" s="9">
        <f>_xlfn.FORECAST.LINEAR(F31,EF!$H$3:$H$8,EF!$G$3:$G$8)</f>
        <v>1.743842376</v>
      </c>
      <c r="H31" s="9">
        <f t="shared" si="2"/>
        <v>2622.738933</v>
      </c>
      <c r="I31" s="14"/>
      <c r="K31" s="18"/>
      <c r="L31" s="18"/>
      <c r="O31" s="13"/>
      <c r="P31" s="13"/>
    </row>
    <row r="32" ht="14.25" customHeight="1">
      <c r="A32" s="5" t="s">
        <v>9</v>
      </c>
      <c r="B32" s="6">
        <v>20000.0</v>
      </c>
      <c r="C32" s="6">
        <v>5.0</v>
      </c>
      <c r="D32" s="7">
        <v>88732.88</v>
      </c>
      <c r="E32" s="6">
        <v>759.0</v>
      </c>
      <c r="F32" s="8">
        <f t="shared" si="1"/>
        <v>88.73288</v>
      </c>
      <c r="G32" s="9">
        <f>_xlfn.FORECAST.LINEAR(F32,EF!$B$3:$B$8,EF!$A$3:$A$8)</f>
        <v>1.295327077</v>
      </c>
      <c r="H32" s="9">
        <f t="shared" si="2"/>
        <v>4915.766258</v>
      </c>
      <c r="I32" s="14"/>
      <c r="K32" s="18"/>
      <c r="L32" s="18"/>
      <c r="O32" s="13"/>
      <c r="P32" s="13"/>
    </row>
    <row r="33" ht="14.25" customHeight="1">
      <c r="A33" s="5" t="s">
        <v>13</v>
      </c>
      <c r="B33" s="6">
        <v>25.0</v>
      </c>
      <c r="C33" s="6">
        <v>5.0</v>
      </c>
      <c r="D33" s="7">
        <v>103.54</v>
      </c>
      <c r="E33" s="6">
        <v>775.0</v>
      </c>
      <c r="F33" s="8">
        <f t="shared" si="1"/>
        <v>82.832</v>
      </c>
      <c r="G33" s="9">
        <f>_xlfn.FORECAST.LINEAR(F33,EF!$K$3:$K$8,EF!$J$3:$J$8)</f>
        <v>1.910524696</v>
      </c>
      <c r="H33" s="9">
        <f t="shared" si="2"/>
        <v>7403.283198</v>
      </c>
      <c r="I33" s="14"/>
      <c r="K33" s="18"/>
      <c r="L33" s="18"/>
      <c r="O33" s="13"/>
      <c r="P33" s="13"/>
    </row>
    <row r="34" ht="14.25" customHeight="1">
      <c r="A34" s="5" t="s">
        <v>9</v>
      </c>
      <c r="B34" s="6">
        <v>20000.0</v>
      </c>
      <c r="C34" s="6">
        <v>5.0</v>
      </c>
      <c r="D34" s="7">
        <v>61218.15</v>
      </c>
      <c r="E34" s="6">
        <v>798.0</v>
      </c>
      <c r="F34" s="8">
        <f t="shared" si="1"/>
        <v>61.21815</v>
      </c>
      <c r="G34" s="9">
        <f>_xlfn.FORECAST.LINEAR(F34,EF!$B$3:$B$8,EF!$A$3:$A$8)</f>
        <v>1.087830382</v>
      </c>
      <c r="H34" s="9">
        <f t="shared" si="2"/>
        <v>4340.443226</v>
      </c>
      <c r="I34" s="14"/>
      <c r="K34" s="18"/>
      <c r="L34" s="18"/>
      <c r="O34" s="13"/>
      <c r="P34" s="13"/>
    </row>
    <row r="35" ht="14.25" customHeight="1">
      <c r="A35" s="5" t="s">
        <v>9</v>
      </c>
      <c r="B35" s="6">
        <v>20000.0</v>
      </c>
      <c r="C35" s="6">
        <v>3.0</v>
      </c>
      <c r="D35" s="7">
        <v>30555.78</v>
      </c>
      <c r="E35" s="6">
        <v>819.0</v>
      </c>
      <c r="F35" s="8">
        <f t="shared" si="1"/>
        <v>50.9263</v>
      </c>
      <c r="G35" s="9">
        <f>_xlfn.FORECAST.LINEAR(F35,EF!$B$3:$B$8,EF!$A$3:$A$8)</f>
        <v>1.010216506</v>
      </c>
      <c r="H35" s="9">
        <f t="shared" si="2"/>
        <v>2482.101955</v>
      </c>
      <c r="I35" s="14"/>
      <c r="K35" s="18"/>
      <c r="L35" s="18"/>
    </row>
    <row r="36" ht="14.25" customHeight="1">
      <c r="A36" s="5" t="s">
        <v>18</v>
      </c>
      <c r="B36" s="6">
        <v>5.0</v>
      </c>
      <c r="C36" s="6">
        <v>4.0</v>
      </c>
      <c r="D36" s="7">
        <v>15.07</v>
      </c>
      <c r="E36" s="6">
        <v>826.0</v>
      </c>
      <c r="F36" s="8">
        <f t="shared" si="1"/>
        <v>75.35</v>
      </c>
      <c r="G36" s="9">
        <f>_xlfn.FORECAST.LINEAR(F36,EF!$E$3:$E$8,EF!$D$3:$D$8)</f>
        <v>1.682302095</v>
      </c>
      <c r="H36" s="9">
        <f t="shared" si="2"/>
        <v>5558.326121</v>
      </c>
      <c r="I36" s="14"/>
      <c r="K36" s="18"/>
      <c r="L36" s="18"/>
    </row>
    <row r="37" ht="14.25" customHeight="1">
      <c r="A37" s="5" t="s">
        <v>11</v>
      </c>
      <c r="B37" s="6">
        <v>15.0</v>
      </c>
      <c r="C37" s="6">
        <v>4.0</v>
      </c>
      <c r="D37" s="7">
        <v>46.14</v>
      </c>
      <c r="E37" s="6">
        <v>865.0</v>
      </c>
      <c r="F37" s="8">
        <f t="shared" si="1"/>
        <v>76.9</v>
      </c>
      <c r="G37" s="9">
        <f>_xlfn.FORECAST.LINEAR(F37,EF!$H$3:$H$8,EF!$G$3:$G$8)</f>
        <v>1.754168839</v>
      </c>
      <c r="H37" s="9">
        <f t="shared" si="2"/>
        <v>6069.424183</v>
      </c>
      <c r="I37" s="14"/>
    </row>
    <row r="38" ht="14.25" customHeight="1">
      <c r="A38" s="5" t="s">
        <v>9</v>
      </c>
      <c r="B38" s="6">
        <v>20000.0</v>
      </c>
      <c r="C38" s="6">
        <v>3.0</v>
      </c>
      <c r="D38" s="7">
        <v>40326.47</v>
      </c>
      <c r="E38" s="6">
        <v>881.0</v>
      </c>
      <c r="F38" s="8">
        <f t="shared" si="1"/>
        <v>67.21078333</v>
      </c>
      <c r="G38" s="9">
        <f>_xlfn.FORECAST.LINEAR(F38,EF!$B$3:$B$8,EF!$A$3:$A$8)</f>
        <v>1.133022598</v>
      </c>
      <c r="H38" s="9">
        <f t="shared" si="2"/>
        <v>2994.578726</v>
      </c>
      <c r="I38" s="14"/>
    </row>
    <row r="39" ht="14.25" customHeight="1">
      <c r="A39" s="5" t="s">
        <v>18</v>
      </c>
      <c r="B39" s="6">
        <v>5.0</v>
      </c>
      <c r="C39" s="6">
        <v>2.0</v>
      </c>
      <c r="D39" s="7">
        <v>7.26</v>
      </c>
      <c r="E39" s="6">
        <v>904.0</v>
      </c>
      <c r="F39" s="8">
        <f t="shared" si="1"/>
        <v>72.6</v>
      </c>
      <c r="G39" s="9">
        <f>_xlfn.FORECAST.LINEAR(F39,EF!$E$3:$E$8,EF!$D$3:$D$8)</f>
        <v>1.661228979</v>
      </c>
      <c r="H39" s="9">
        <f t="shared" si="2"/>
        <v>3003.501994</v>
      </c>
      <c r="I39" s="14"/>
    </row>
    <row r="40" ht="14.25" customHeight="1">
      <c r="A40" s="5" t="s">
        <v>11</v>
      </c>
      <c r="B40" s="6">
        <v>15.0</v>
      </c>
      <c r="C40" s="6">
        <v>2.0</v>
      </c>
      <c r="D40" s="7">
        <v>20.93</v>
      </c>
      <c r="E40" s="6">
        <v>913.0</v>
      </c>
      <c r="F40" s="8">
        <f t="shared" si="1"/>
        <v>69.76666667</v>
      </c>
      <c r="G40" s="9">
        <f>_xlfn.FORECAST.LINEAR(F40,EF!$H$3:$H$8,EF!$G$3:$G$8)</f>
        <v>1.700269738</v>
      </c>
      <c r="H40" s="9">
        <f t="shared" si="2"/>
        <v>3104.692541</v>
      </c>
      <c r="I40" s="14"/>
    </row>
    <row r="41" ht="14.25" customHeight="1">
      <c r="A41" s="5" t="s">
        <v>11</v>
      </c>
      <c r="B41" s="6">
        <v>15.0</v>
      </c>
      <c r="C41" s="6">
        <v>5.0</v>
      </c>
      <c r="D41" s="7">
        <v>47.48</v>
      </c>
      <c r="E41" s="6">
        <v>1062.0</v>
      </c>
      <c r="F41" s="8">
        <f t="shared" si="1"/>
        <v>63.30666667</v>
      </c>
      <c r="G41" s="9">
        <f>_xlfn.FORECAST.LINEAR(F41,EF!$H$3:$H$8,EF!$G$3:$G$8)</f>
        <v>1.651458309</v>
      </c>
      <c r="H41" s="9">
        <f t="shared" si="2"/>
        <v>8769.243621</v>
      </c>
      <c r="I41" s="14"/>
    </row>
    <row r="42" ht="15.0" customHeight="1">
      <c r="A42" s="5" t="s">
        <v>9</v>
      </c>
      <c r="B42" s="6">
        <v>20000.0</v>
      </c>
      <c r="C42" s="6">
        <v>3.0</v>
      </c>
      <c r="D42" s="7">
        <v>54551.65</v>
      </c>
      <c r="E42" s="6">
        <v>1075.0</v>
      </c>
      <c r="F42" s="8">
        <f t="shared" si="1"/>
        <v>90.91941667</v>
      </c>
      <c r="G42" s="9">
        <f>_xlfn.FORECAST.LINEAR(F42,EF!$B$3:$B$8,EF!$A$3:$A$8)</f>
        <v>1.311816395</v>
      </c>
      <c r="H42" s="9">
        <f t="shared" si="2"/>
        <v>4230.607874</v>
      </c>
      <c r="I42" s="14"/>
    </row>
    <row r="43" ht="14.25" customHeight="1">
      <c r="A43" s="5" t="s">
        <v>13</v>
      </c>
      <c r="B43" s="6">
        <v>25.0</v>
      </c>
      <c r="C43" s="6">
        <v>3.0</v>
      </c>
      <c r="D43" s="7">
        <v>55.14</v>
      </c>
      <c r="E43" s="6">
        <v>1088.0</v>
      </c>
      <c r="F43" s="8">
        <f t="shared" si="1"/>
        <v>73.52</v>
      </c>
      <c r="G43" s="9">
        <f>_xlfn.FORECAST.LINEAR(F43,EF!$K$3:$K$8,EF!$J$3:$J$8)</f>
        <v>1.845714935</v>
      </c>
      <c r="H43" s="9">
        <f t="shared" si="2"/>
        <v>6024.413546</v>
      </c>
      <c r="I43" s="14"/>
    </row>
    <row r="44" ht="14.25" customHeight="1">
      <c r="A44" s="5" t="s">
        <v>9</v>
      </c>
      <c r="B44" s="6">
        <v>20000.0</v>
      </c>
      <c r="C44" s="6">
        <v>4.0</v>
      </c>
      <c r="D44" s="7">
        <v>51912.33</v>
      </c>
      <c r="E44" s="6">
        <v>1121.0</v>
      </c>
      <c r="F44" s="8">
        <f t="shared" si="1"/>
        <v>64.8904125</v>
      </c>
      <c r="G44" s="9">
        <f>_xlfn.FORECAST.LINEAR(F44,EF!$B$3:$B$8,EF!$A$3:$A$8)</f>
        <v>1.115523997</v>
      </c>
      <c r="H44" s="9">
        <f t="shared" si="2"/>
        <v>5002.009603</v>
      </c>
      <c r="I44" s="14"/>
    </row>
    <row r="45" ht="14.25" customHeight="1">
      <c r="A45" s="23" t="s">
        <v>18</v>
      </c>
      <c r="B45" s="24">
        <v>5.0</v>
      </c>
      <c r="C45" s="24">
        <v>1.0</v>
      </c>
      <c r="D45" s="25">
        <v>3.93</v>
      </c>
      <c r="E45" s="24">
        <v>1126.0</v>
      </c>
      <c r="F45" s="26">
        <f t="shared" si="1"/>
        <v>78.6</v>
      </c>
      <c r="G45" s="27">
        <f>_xlfn.FORECAST.LINEAR(F45,EF!$E$3:$E$8,EF!$D$3:$D$8)</f>
        <v>1.707206686</v>
      </c>
      <c r="H45" s="27">
        <f t="shared" si="2"/>
        <v>1922.314728</v>
      </c>
      <c r="I45" s="14"/>
    </row>
    <row r="46" ht="14.25" customHeight="1">
      <c r="A46" s="5" t="s">
        <v>18</v>
      </c>
      <c r="B46" s="6">
        <v>5.0</v>
      </c>
      <c r="C46" s="6">
        <v>5.0</v>
      </c>
      <c r="D46" s="7">
        <v>15.55</v>
      </c>
      <c r="E46" s="6">
        <v>1126.0</v>
      </c>
      <c r="F46" s="8">
        <f t="shared" si="1"/>
        <v>62.2</v>
      </c>
      <c r="G46" s="9">
        <f>_xlfn.FORECAST.LINEAR(F46,EF!$E$3:$E$8,EF!$D$3:$D$8)</f>
        <v>1.581534287</v>
      </c>
      <c r="H46" s="9">
        <f t="shared" si="2"/>
        <v>8904.038035</v>
      </c>
      <c r="I46" s="14"/>
    </row>
    <row r="47" ht="14.25" customHeight="1">
      <c r="A47" s="5" t="s">
        <v>9</v>
      </c>
      <c r="B47" s="6">
        <v>20000.0</v>
      </c>
      <c r="C47" s="6">
        <v>1.0</v>
      </c>
      <c r="D47" s="7">
        <v>11788.44</v>
      </c>
      <c r="E47" s="6">
        <v>1136.0</v>
      </c>
      <c r="F47" s="8">
        <f t="shared" si="1"/>
        <v>58.9422</v>
      </c>
      <c r="G47" s="9">
        <f>_xlfn.FORECAST.LINEAR(F47,EF!$B$3:$B$8,EF!$A$3:$A$8)</f>
        <v>1.070666772</v>
      </c>
      <c r="H47" s="9">
        <f t="shared" si="2"/>
        <v>1216.277453</v>
      </c>
      <c r="I47" s="14"/>
    </row>
    <row r="48" ht="14.25" customHeight="1">
      <c r="A48" s="5" t="s">
        <v>13</v>
      </c>
      <c r="B48" s="6">
        <v>25.0</v>
      </c>
      <c r="C48" s="6">
        <v>3.0</v>
      </c>
      <c r="D48" s="7">
        <v>53.0</v>
      </c>
      <c r="E48" s="6">
        <v>1173.0</v>
      </c>
      <c r="F48" s="8">
        <f t="shared" si="1"/>
        <v>70.66666667</v>
      </c>
      <c r="G48" s="9">
        <f>_xlfn.FORECAST.LINEAR(F48,EF!$K$3:$K$8,EF!$J$3:$J$8)</f>
        <v>1.825856273</v>
      </c>
      <c r="H48" s="9">
        <f t="shared" si="2"/>
        <v>6425.188226</v>
      </c>
      <c r="I48" s="14"/>
    </row>
    <row r="49" ht="14.25" customHeight="1">
      <c r="A49" s="5" t="s">
        <v>13</v>
      </c>
      <c r="B49" s="6">
        <v>25.0</v>
      </c>
      <c r="C49" s="6">
        <v>4.0</v>
      </c>
      <c r="D49" s="7">
        <v>92.78</v>
      </c>
      <c r="E49" s="6">
        <v>1180.0</v>
      </c>
      <c r="F49" s="8">
        <f t="shared" si="1"/>
        <v>92.78</v>
      </c>
      <c r="G49" s="9">
        <f>_xlfn.FORECAST.LINEAR(F49,EF!$K$3:$K$8,EF!$J$3:$J$8)</f>
        <v>1.979760898</v>
      </c>
      <c r="H49" s="9">
        <f t="shared" si="2"/>
        <v>9344.471438</v>
      </c>
      <c r="I49" s="14"/>
    </row>
    <row r="50" ht="14.25" customHeight="1">
      <c r="A50" s="5" t="s">
        <v>9</v>
      </c>
      <c r="B50" s="6">
        <v>20000.0</v>
      </c>
      <c r="C50" s="6">
        <v>3.0</v>
      </c>
      <c r="D50" s="7">
        <v>38726.48</v>
      </c>
      <c r="E50" s="6">
        <v>1186.0</v>
      </c>
      <c r="F50" s="8">
        <f t="shared" si="1"/>
        <v>64.54413333</v>
      </c>
      <c r="G50" s="9">
        <f>_xlfn.FORECAST.LINEAR(F50,EF!$B$3:$B$8,EF!$A$3:$A$8)</f>
        <v>1.112912604</v>
      </c>
      <c r="H50" s="9">
        <f t="shared" si="2"/>
        <v>3959.743044</v>
      </c>
      <c r="I50" s="14"/>
    </row>
    <row r="51" ht="14.25" customHeight="1">
      <c r="A51" s="5" t="s">
        <v>11</v>
      </c>
      <c r="B51" s="6">
        <v>15.0</v>
      </c>
      <c r="C51" s="6">
        <v>1.0</v>
      </c>
      <c r="D51" s="7">
        <v>9.21</v>
      </c>
      <c r="E51" s="6">
        <v>1186.0</v>
      </c>
      <c r="F51" s="8">
        <f t="shared" si="1"/>
        <v>61.4</v>
      </c>
      <c r="G51" s="9">
        <f>_xlfn.FORECAST.LINEAR(F51,EF!$H$3:$H$8,EF!$G$3:$G$8)</f>
        <v>1.637051633</v>
      </c>
      <c r="H51" s="9">
        <f t="shared" si="2"/>
        <v>1941.543237</v>
      </c>
      <c r="I51" s="14"/>
    </row>
    <row r="52" ht="14.25" customHeight="1">
      <c r="H52" s="19">
        <f>SUM(H2:H51)</f>
        <v>155269.2087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J2:K2"/>
    <mergeCell ref="J3:K3"/>
    <mergeCell ref="J4:K4"/>
    <mergeCell ref="J5:K5"/>
  </mergeCell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23.0"/>
    <col customWidth="1" min="4" max="4" width="18.43"/>
    <col customWidth="1" min="5" max="5" width="15.86"/>
    <col customWidth="1" min="6" max="6" width="18.57"/>
    <col customWidth="1" min="7" max="7" width="18.0"/>
    <col customWidth="1" min="8" max="8" width="21.14"/>
    <col customWidth="1" min="9" max="9" width="45.0"/>
  </cols>
  <sheetData>
    <row r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9" t="s">
        <v>5</v>
      </c>
      <c r="G1" s="29" t="s">
        <v>6</v>
      </c>
      <c r="H1" s="29" t="s">
        <v>7</v>
      </c>
      <c r="I1" s="30" t="s">
        <v>20</v>
      </c>
    </row>
    <row r="2">
      <c r="A2" s="31" t="s">
        <v>18</v>
      </c>
      <c r="B2" s="31">
        <v>5.0</v>
      </c>
      <c r="C2" s="31">
        <v>5.0</v>
      </c>
      <c r="D2" s="32">
        <v>15.55</v>
      </c>
      <c r="E2" s="31">
        <v>1126.0</v>
      </c>
      <c r="F2" s="32">
        <v>62.20000000000001</v>
      </c>
      <c r="G2" s="33">
        <v>1.5815342868459932</v>
      </c>
      <c r="H2" s="33">
        <v>8904.038034942942</v>
      </c>
      <c r="I2" s="34" t="s">
        <v>21</v>
      </c>
    </row>
    <row r="3">
      <c r="A3" s="31" t="s">
        <v>18</v>
      </c>
      <c r="B3" s="31">
        <v>5.0</v>
      </c>
      <c r="C3" s="31">
        <v>4.0</v>
      </c>
      <c r="D3" s="32">
        <v>15.07</v>
      </c>
      <c r="E3" s="31">
        <v>826.0</v>
      </c>
      <c r="F3" s="32">
        <v>75.35000000000001</v>
      </c>
      <c r="G3" s="33">
        <v>1.6823020946433707</v>
      </c>
      <c r="H3" s="33">
        <v>5558.326120701697</v>
      </c>
      <c r="I3" s="34" t="s">
        <v>22</v>
      </c>
    </row>
    <row r="4">
      <c r="A4" s="31" t="s">
        <v>11</v>
      </c>
      <c r="B4" s="31">
        <v>15.0</v>
      </c>
      <c r="C4" s="31">
        <v>5.0</v>
      </c>
      <c r="D4" s="32">
        <v>47.48</v>
      </c>
      <c r="E4" s="31">
        <v>1062.0</v>
      </c>
      <c r="F4" s="32">
        <v>63.30666666666666</v>
      </c>
      <c r="G4" s="33">
        <v>1.6514583090045183</v>
      </c>
      <c r="H4" s="33">
        <v>8769.243620813992</v>
      </c>
      <c r="I4" s="34" t="s">
        <v>21</v>
      </c>
    </row>
    <row r="5">
      <c r="A5" s="31" t="s">
        <v>11</v>
      </c>
      <c r="B5" s="31">
        <v>15.0</v>
      </c>
      <c r="C5" s="31">
        <v>4.0</v>
      </c>
      <c r="D5" s="32">
        <v>46.14</v>
      </c>
      <c r="E5" s="31">
        <v>865.0</v>
      </c>
      <c r="F5" s="32">
        <v>76.9</v>
      </c>
      <c r="G5" s="33">
        <v>1.7541688389869194</v>
      </c>
      <c r="H5" s="33">
        <v>6069.4241828947415</v>
      </c>
      <c r="I5" s="34" t="s">
        <v>23</v>
      </c>
    </row>
    <row r="6">
      <c r="A6" s="31" t="s">
        <v>13</v>
      </c>
      <c r="B6" s="31">
        <v>25.0</v>
      </c>
      <c r="C6" s="31">
        <v>4.0</v>
      </c>
      <c r="D6" s="32">
        <v>92.78</v>
      </c>
      <c r="E6" s="31">
        <v>1180.0</v>
      </c>
      <c r="F6" s="32">
        <v>92.78</v>
      </c>
      <c r="G6" s="33">
        <v>1.9797608978814414</v>
      </c>
      <c r="H6" s="33">
        <v>9344.471438000402</v>
      </c>
      <c r="I6" s="34" t="s">
        <v>24</v>
      </c>
    </row>
    <row r="7">
      <c r="A7" s="31" t="s">
        <v>13</v>
      </c>
      <c r="B7" s="31">
        <v>25.0</v>
      </c>
      <c r="C7" s="31">
        <v>5.0</v>
      </c>
      <c r="D7" s="32">
        <v>103.54</v>
      </c>
      <c r="E7" s="31">
        <v>775.0</v>
      </c>
      <c r="F7" s="32">
        <v>82.83200000000001</v>
      </c>
      <c r="G7" s="33">
        <v>1.9105246962480966</v>
      </c>
      <c r="H7" s="33">
        <v>7403.283197961374</v>
      </c>
      <c r="I7" s="34" t="s">
        <v>21</v>
      </c>
    </row>
    <row r="8">
      <c r="A8" s="31" t="s">
        <v>13</v>
      </c>
      <c r="B8" s="31">
        <v>25.0</v>
      </c>
      <c r="C8" s="31">
        <v>3.0</v>
      </c>
      <c r="D8" s="32">
        <v>53.0</v>
      </c>
      <c r="E8" s="31">
        <v>1173.0</v>
      </c>
      <c r="F8" s="32">
        <v>70.66666666666667</v>
      </c>
      <c r="G8" s="33">
        <v>1.8258562732883539</v>
      </c>
      <c r="H8" s="33">
        <v>6425.188225701718</v>
      </c>
      <c r="I8" s="34" t="s">
        <v>24</v>
      </c>
    </row>
    <row r="9">
      <c r="A9" s="31" t="s">
        <v>13</v>
      </c>
      <c r="B9" s="31">
        <v>25.0</v>
      </c>
      <c r="C9" s="31">
        <v>3.0</v>
      </c>
      <c r="D9" s="32">
        <v>55.14</v>
      </c>
      <c r="E9" s="31">
        <v>1088.0</v>
      </c>
      <c r="F9" s="32">
        <v>73.52</v>
      </c>
      <c r="G9" s="33">
        <v>1.8457149345261716</v>
      </c>
      <c r="H9" s="33">
        <v>6024.413546293425</v>
      </c>
      <c r="I9" s="34" t="s">
        <v>23</v>
      </c>
    </row>
    <row r="10">
      <c r="A10" s="31" t="s">
        <v>9</v>
      </c>
      <c r="B10" s="31">
        <v>20000.0</v>
      </c>
      <c r="C10" s="31">
        <v>4.0</v>
      </c>
      <c r="D10" s="32">
        <v>51912.33</v>
      </c>
      <c r="E10" s="31">
        <v>1121.0</v>
      </c>
      <c r="F10" s="32">
        <v>64.89041250000001</v>
      </c>
      <c r="G10" s="33">
        <v>1.1155239971020923</v>
      </c>
      <c r="H10" s="33">
        <v>5002.009603005782</v>
      </c>
      <c r="I10" s="34" t="s">
        <v>23</v>
      </c>
    </row>
    <row r="11">
      <c r="A11" s="31" t="s">
        <v>9</v>
      </c>
      <c r="B11" s="31">
        <v>20000.0</v>
      </c>
      <c r="C11" s="31">
        <v>5.0</v>
      </c>
      <c r="D11" s="32">
        <v>88732.88</v>
      </c>
      <c r="E11" s="31">
        <v>759.0</v>
      </c>
      <c r="F11" s="32">
        <v>88.73288000000001</v>
      </c>
      <c r="G11" s="33">
        <v>1.2953270772061383</v>
      </c>
      <c r="H11" s="33">
        <v>4915.766257997295</v>
      </c>
      <c r="I11" s="34" t="s">
        <v>25</v>
      </c>
    </row>
    <row r="12">
      <c r="A12" s="35"/>
      <c r="B12" s="35"/>
      <c r="C12" s="35"/>
      <c r="D12" s="36"/>
      <c r="E12" s="35"/>
      <c r="F12" s="36"/>
      <c r="H12" s="37"/>
    </row>
    <row r="13">
      <c r="A13" s="35"/>
      <c r="B13" s="35"/>
      <c r="C13" s="35"/>
      <c r="D13" s="36"/>
      <c r="E13" s="35"/>
      <c r="F13" s="36"/>
      <c r="G13" s="37"/>
      <c r="H13" s="37"/>
    </row>
    <row r="14">
      <c r="A14" s="35"/>
      <c r="B14" s="35"/>
      <c r="C14" s="35"/>
      <c r="D14" s="36"/>
      <c r="E14" s="35"/>
      <c r="F14" s="36"/>
      <c r="G14" s="37"/>
      <c r="H14" s="37"/>
    </row>
    <row r="15">
      <c r="A15" s="35"/>
      <c r="B15" s="35"/>
      <c r="C15" s="35"/>
      <c r="D15" s="36"/>
      <c r="E15" s="35"/>
      <c r="F15" s="36"/>
      <c r="G15" s="37"/>
      <c r="H15" s="37"/>
    </row>
    <row r="16">
      <c r="A16" s="35"/>
      <c r="B16" s="35"/>
      <c r="C16" s="35"/>
      <c r="D16" s="36"/>
      <c r="E16" s="35"/>
      <c r="F16" s="36"/>
      <c r="G16" s="37"/>
      <c r="H16" s="37"/>
    </row>
    <row r="17">
      <c r="A17" s="35"/>
      <c r="B17" s="35"/>
      <c r="C17" s="35"/>
      <c r="D17" s="36"/>
      <c r="E17" s="35"/>
      <c r="F17" s="36"/>
      <c r="G17" s="37"/>
      <c r="H17" s="37"/>
    </row>
    <row r="18">
      <c r="A18" s="35"/>
      <c r="B18" s="35"/>
      <c r="C18" s="35"/>
      <c r="D18" s="36"/>
      <c r="E18" s="35"/>
      <c r="F18" s="36"/>
      <c r="G18" s="37"/>
      <c r="H18" s="37"/>
    </row>
    <row r="19">
      <c r="A19" s="35"/>
      <c r="B19" s="35"/>
      <c r="C19" s="35"/>
      <c r="D19" s="36"/>
      <c r="E19" s="35"/>
      <c r="F19" s="36"/>
      <c r="G19" s="37"/>
      <c r="H19" s="37"/>
    </row>
    <row r="20">
      <c r="A20" s="35"/>
      <c r="B20" s="35"/>
      <c r="C20" s="35"/>
      <c r="D20" s="36"/>
      <c r="E20" s="35"/>
      <c r="F20" s="36"/>
      <c r="G20" s="37"/>
      <c r="H20" s="37"/>
    </row>
    <row r="21">
      <c r="A21" s="35"/>
      <c r="B21" s="35"/>
      <c r="C21" s="35"/>
      <c r="D21" s="36"/>
      <c r="E21" s="35"/>
      <c r="F21" s="36"/>
      <c r="G21" s="37"/>
      <c r="H21" s="37"/>
    </row>
    <row r="22">
      <c r="A22" s="35"/>
      <c r="B22" s="35"/>
      <c r="C22" s="35"/>
      <c r="D22" s="36"/>
      <c r="E22" s="35"/>
      <c r="F22" s="36"/>
      <c r="G22" s="37"/>
      <c r="H22" s="37"/>
    </row>
    <row r="23">
      <c r="A23" s="35"/>
      <c r="B23" s="35"/>
      <c r="C23" s="35"/>
      <c r="D23" s="36"/>
      <c r="E23" s="35"/>
      <c r="F23" s="36"/>
      <c r="G23" s="37"/>
      <c r="H23" s="37"/>
    </row>
    <row r="24">
      <c r="A24" s="35"/>
      <c r="B24" s="35"/>
      <c r="C24" s="35"/>
      <c r="D24" s="36"/>
      <c r="E24" s="35"/>
      <c r="F24" s="36"/>
      <c r="G24" s="37"/>
      <c r="H24" s="37"/>
    </row>
    <row r="25">
      <c r="A25" s="35"/>
      <c r="B25" s="35"/>
      <c r="C25" s="35"/>
      <c r="D25" s="36"/>
      <c r="E25" s="35"/>
      <c r="F25" s="36"/>
      <c r="G25" s="37"/>
      <c r="H25" s="37"/>
    </row>
    <row r="26">
      <c r="A26" s="35"/>
      <c r="B26" s="35"/>
      <c r="C26" s="35"/>
      <c r="D26" s="36"/>
      <c r="E26" s="35"/>
      <c r="F26" s="36"/>
      <c r="G26" s="37"/>
      <c r="H26" s="37"/>
    </row>
    <row r="27">
      <c r="A27" s="35"/>
      <c r="B27" s="35"/>
      <c r="C27" s="35"/>
      <c r="D27" s="36"/>
      <c r="E27" s="35"/>
      <c r="F27" s="36"/>
      <c r="G27" s="37"/>
      <c r="H27" s="37"/>
    </row>
    <row r="28">
      <c r="A28" s="35"/>
      <c r="B28" s="35"/>
      <c r="C28" s="35"/>
      <c r="D28" s="36"/>
      <c r="E28" s="35"/>
      <c r="F28" s="36"/>
      <c r="G28" s="37"/>
      <c r="H28" s="37"/>
    </row>
    <row r="29">
      <c r="A29" s="35"/>
      <c r="B29" s="35"/>
      <c r="C29" s="35"/>
      <c r="D29" s="36"/>
      <c r="E29" s="35"/>
      <c r="F29" s="36"/>
      <c r="G29" s="37"/>
      <c r="H29" s="37"/>
    </row>
    <row r="30">
      <c r="A30" s="35"/>
      <c r="B30" s="35"/>
      <c r="C30" s="35"/>
      <c r="D30" s="36"/>
      <c r="E30" s="35"/>
      <c r="F30" s="36"/>
      <c r="G30" s="37"/>
      <c r="H30" s="37"/>
    </row>
    <row r="31">
      <c r="A31" s="35"/>
      <c r="B31" s="35"/>
      <c r="C31" s="35"/>
      <c r="D31" s="36"/>
      <c r="E31" s="35"/>
      <c r="F31" s="36"/>
      <c r="G31" s="37"/>
      <c r="H31" s="37"/>
    </row>
    <row r="32">
      <c r="A32" s="35"/>
      <c r="B32" s="35"/>
      <c r="C32" s="35"/>
      <c r="D32" s="36"/>
      <c r="E32" s="35"/>
      <c r="F32" s="36"/>
      <c r="G32" s="37"/>
      <c r="H32" s="37"/>
    </row>
    <row r="33">
      <c r="A33" s="35"/>
      <c r="B33" s="35"/>
      <c r="C33" s="35"/>
      <c r="D33" s="36"/>
      <c r="E33" s="35"/>
      <c r="F33" s="36"/>
      <c r="G33" s="37"/>
      <c r="H33" s="37"/>
    </row>
    <row r="34">
      <c r="A34" s="35"/>
      <c r="B34" s="35"/>
      <c r="C34" s="35"/>
      <c r="D34" s="36"/>
      <c r="E34" s="35"/>
      <c r="F34" s="36"/>
      <c r="G34" s="37"/>
      <c r="H34" s="37"/>
    </row>
    <row r="35">
      <c r="A35" s="35"/>
      <c r="B35" s="35"/>
      <c r="C35" s="35"/>
      <c r="D35" s="36"/>
      <c r="E35" s="35"/>
      <c r="F35" s="36"/>
      <c r="G35" s="37"/>
      <c r="H35" s="37"/>
    </row>
    <row r="36">
      <c r="A36" s="35"/>
      <c r="B36" s="35"/>
      <c r="C36" s="35"/>
      <c r="D36" s="36"/>
      <c r="E36" s="35"/>
      <c r="F36" s="36"/>
      <c r="G36" s="37"/>
      <c r="H36" s="37"/>
    </row>
    <row r="37">
      <c r="A37" s="35"/>
      <c r="B37" s="35"/>
      <c r="C37" s="35"/>
      <c r="D37" s="36"/>
      <c r="E37" s="35"/>
      <c r="F37" s="36"/>
      <c r="G37" s="37"/>
      <c r="H37" s="37"/>
    </row>
    <row r="38">
      <c r="A38" s="35"/>
      <c r="B38" s="35"/>
      <c r="C38" s="35"/>
      <c r="D38" s="36"/>
      <c r="E38" s="35"/>
      <c r="F38" s="36"/>
      <c r="G38" s="37"/>
      <c r="H38" s="37"/>
    </row>
    <row r="39">
      <c r="A39" s="35"/>
      <c r="B39" s="35"/>
      <c r="C39" s="35"/>
      <c r="D39" s="36"/>
      <c r="E39" s="35"/>
      <c r="F39" s="36"/>
      <c r="G39" s="37"/>
      <c r="H39" s="37"/>
    </row>
    <row r="40">
      <c r="A40" s="35"/>
      <c r="B40" s="35"/>
      <c r="C40" s="35"/>
      <c r="D40" s="36"/>
      <c r="E40" s="35"/>
      <c r="F40" s="36"/>
      <c r="G40" s="37"/>
      <c r="H40" s="37"/>
    </row>
    <row r="41">
      <c r="A41" s="35"/>
      <c r="B41" s="35"/>
      <c r="C41" s="35"/>
      <c r="D41" s="36"/>
      <c r="E41" s="35"/>
      <c r="F41" s="36"/>
      <c r="G41" s="37"/>
      <c r="H41" s="37"/>
    </row>
    <row r="42">
      <c r="A42" s="35"/>
      <c r="B42" s="35"/>
      <c r="C42" s="35"/>
      <c r="D42" s="36"/>
      <c r="E42" s="35"/>
      <c r="F42" s="36"/>
      <c r="G42" s="37"/>
      <c r="H42" s="37"/>
    </row>
    <row r="43">
      <c r="A43" s="35"/>
      <c r="B43" s="35"/>
      <c r="C43" s="35"/>
      <c r="D43" s="36"/>
      <c r="E43" s="35"/>
      <c r="F43" s="36"/>
      <c r="G43" s="37"/>
      <c r="H43" s="37"/>
    </row>
    <row r="44">
      <c r="A44" s="35"/>
      <c r="B44" s="35"/>
      <c r="C44" s="35"/>
      <c r="D44" s="36"/>
      <c r="E44" s="35"/>
      <c r="F44" s="36"/>
      <c r="G44" s="37"/>
      <c r="H44" s="37"/>
    </row>
    <row r="45">
      <c r="A45" s="35"/>
      <c r="B45" s="35"/>
      <c r="C45" s="35"/>
      <c r="D45" s="36"/>
      <c r="E45" s="35"/>
      <c r="F45" s="36"/>
      <c r="G45" s="37"/>
      <c r="H45" s="37"/>
    </row>
    <row r="46">
      <c r="A46" s="35"/>
      <c r="B46" s="35"/>
      <c r="C46" s="35"/>
      <c r="D46" s="36"/>
      <c r="E46" s="35"/>
      <c r="F46" s="36"/>
      <c r="G46" s="37"/>
      <c r="H46" s="37"/>
    </row>
    <row r="47">
      <c r="A47" s="35"/>
      <c r="B47" s="35"/>
      <c r="C47" s="35"/>
      <c r="D47" s="36"/>
      <c r="E47" s="35"/>
      <c r="F47" s="36"/>
      <c r="G47" s="37"/>
      <c r="H47" s="37"/>
    </row>
    <row r="48">
      <c r="A48" s="35"/>
      <c r="B48" s="35"/>
      <c r="C48" s="35"/>
      <c r="D48" s="36"/>
      <c r="E48" s="35"/>
      <c r="F48" s="36"/>
      <c r="G48" s="37"/>
      <c r="H48" s="37"/>
    </row>
    <row r="49">
      <c r="A49" s="35"/>
      <c r="B49" s="35"/>
      <c r="C49" s="35"/>
      <c r="D49" s="36"/>
      <c r="E49" s="35"/>
      <c r="F49" s="36"/>
      <c r="G49" s="37"/>
      <c r="H49" s="37"/>
    </row>
    <row r="50">
      <c r="A50" s="35"/>
      <c r="B50" s="35"/>
      <c r="C50" s="35"/>
      <c r="D50" s="36"/>
      <c r="E50" s="35"/>
      <c r="F50" s="36"/>
      <c r="G50" s="37"/>
      <c r="H50" s="37"/>
    </row>
    <row r="51">
      <c r="A51" s="35"/>
      <c r="B51" s="35"/>
      <c r="C51" s="35"/>
      <c r="D51" s="36"/>
      <c r="E51" s="35"/>
      <c r="F51" s="36"/>
      <c r="G51" s="37"/>
      <c r="H51" s="37"/>
    </row>
  </sheetData>
  <autoFilter ref="$A$1:$I$51">
    <sortState ref="A1:I51">
      <sortCondition descending="1" ref="A1:A51"/>
      <sortCondition descending="1" ref="H1:H51"/>
      <sortCondition descending="1" ref="D1:D51"/>
      <sortCondition descending="1" ref="E1:E51"/>
      <sortCondition descending="1" ref="C1:C5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3.57"/>
    <col customWidth="1" min="2" max="2" width="17.57"/>
    <col customWidth="1" min="3" max="3" width="21.14"/>
    <col customWidth="1" min="4" max="4" width="15.0"/>
    <col customWidth="1" min="5" max="5" width="28.71"/>
    <col customWidth="1" min="6" max="6" width="29.14"/>
    <col customWidth="1" min="7" max="7" width="46.71"/>
    <col customWidth="1" min="8" max="8" width="15.29"/>
    <col customWidth="1" min="9" max="9" width="18.29"/>
    <col customWidth="1" min="10" max="10" width="6.29"/>
    <col customWidth="1" min="11" max="11" width="23.71"/>
    <col customWidth="1" min="12" max="12" width="21.43"/>
    <col customWidth="1" min="13" max="13" width="28.57"/>
    <col customWidth="1" min="14" max="20" width="8.71"/>
  </cols>
  <sheetData>
    <row r="1" ht="14.25" customHeight="1">
      <c r="A1" s="38" t="s">
        <v>26</v>
      </c>
      <c r="B1" s="38" t="s">
        <v>27</v>
      </c>
      <c r="C1" s="38" t="s">
        <v>28</v>
      </c>
      <c r="D1" s="38" t="s">
        <v>29</v>
      </c>
      <c r="E1" s="38" t="s">
        <v>30</v>
      </c>
      <c r="F1" s="38" t="s">
        <v>31</v>
      </c>
      <c r="G1" s="38" t="s">
        <v>32</v>
      </c>
      <c r="H1" s="38" t="s">
        <v>33</v>
      </c>
      <c r="I1" s="38" t="s">
        <v>34</v>
      </c>
      <c r="J1" s="38" t="s">
        <v>35</v>
      </c>
      <c r="K1" s="38" t="s">
        <v>36</v>
      </c>
      <c r="L1" s="38" t="s">
        <v>37</v>
      </c>
      <c r="M1" s="38" t="s">
        <v>38</v>
      </c>
    </row>
    <row r="2" ht="14.25" customHeight="1">
      <c r="A2" s="39" t="s">
        <v>39</v>
      </c>
      <c r="B2" s="39" t="s">
        <v>40</v>
      </c>
      <c r="C2" s="39">
        <v>50.0</v>
      </c>
      <c r="D2" s="40">
        <v>300000.0</v>
      </c>
      <c r="E2" s="39">
        <v>0.511</v>
      </c>
      <c r="F2" s="39">
        <v>20.0</v>
      </c>
      <c r="G2" s="40">
        <v>250000.0</v>
      </c>
      <c r="H2" s="39">
        <v>45.954</v>
      </c>
      <c r="I2" s="39">
        <v>0.0707</v>
      </c>
      <c r="J2" s="39">
        <v>0.0</v>
      </c>
      <c r="K2" s="39">
        <v>0.0</v>
      </c>
      <c r="L2" s="39">
        <v>35.716</v>
      </c>
      <c r="M2" s="39">
        <v>0.0918</v>
      </c>
    </row>
    <row r="3" ht="14.25" customHeight="1">
      <c r="A3" s="39" t="s">
        <v>41</v>
      </c>
      <c r="B3" s="39" t="s">
        <v>42</v>
      </c>
      <c r="C3" s="39">
        <v>5.0</v>
      </c>
      <c r="D3" s="40">
        <v>50000.0</v>
      </c>
      <c r="E3" s="39">
        <v>0.511</v>
      </c>
      <c r="F3" s="39">
        <v>10.0</v>
      </c>
      <c r="G3" s="40">
        <v>100000.0</v>
      </c>
      <c r="H3" s="39">
        <v>45.954</v>
      </c>
      <c r="I3" s="39">
        <v>0.0707</v>
      </c>
      <c r="J3" s="39">
        <v>5.0</v>
      </c>
      <c r="K3" s="39">
        <v>50000.0</v>
      </c>
      <c r="L3" s="39">
        <v>35.716</v>
      </c>
      <c r="M3" s="39">
        <v>0.0918</v>
      </c>
    </row>
    <row r="4" ht="14.25" customHeight="1">
      <c r="A4" s="39" t="s">
        <v>43</v>
      </c>
      <c r="B4" s="39" t="s">
        <v>40</v>
      </c>
      <c r="C4" s="39">
        <v>30.0</v>
      </c>
      <c r="D4" s="40">
        <v>200000.0</v>
      </c>
      <c r="E4" s="39">
        <v>0.511</v>
      </c>
      <c r="F4" s="39">
        <v>10.0</v>
      </c>
      <c r="G4" s="40">
        <v>150000.0</v>
      </c>
      <c r="H4" s="39">
        <v>45.954</v>
      </c>
      <c r="I4" s="39">
        <v>0.0707</v>
      </c>
      <c r="J4" s="39">
        <v>2.0</v>
      </c>
      <c r="K4" s="39">
        <v>20000.0</v>
      </c>
      <c r="L4" s="39">
        <v>35.716</v>
      </c>
      <c r="M4" s="39">
        <v>0.0918</v>
      </c>
    </row>
    <row r="5" ht="14.25" customHeight="1">
      <c r="A5" s="39" t="s">
        <v>44</v>
      </c>
      <c r="B5" s="39" t="s">
        <v>42</v>
      </c>
      <c r="C5" s="39">
        <v>2.0</v>
      </c>
      <c r="D5" s="40">
        <v>10000.0</v>
      </c>
      <c r="E5" s="39">
        <v>0.511</v>
      </c>
      <c r="F5" s="39">
        <v>15.0</v>
      </c>
      <c r="G5" s="40">
        <v>80000.0</v>
      </c>
      <c r="H5" s="39">
        <v>45.954</v>
      </c>
      <c r="I5" s="39">
        <v>0.0707</v>
      </c>
      <c r="J5" s="39">
        <v>6.0</v>
      </c>
      <c r="K5" s="39">
        <v>60000.0</v>
      </c>
      <c r="L5" s="39">
        <v>35.716</v>
      </c>
      <c r="M5" s="39">
        <v>0.0918</v>
      </c>
    </row>
    <row r="6" ht="14.25" customHeight="1"/>
    <row r="7" ht="14.25" customHeight="1"/>
    <row r="8" ht="14.25" customHeight="1">
      <c r="C8" s="41" t="s">
        <v>45</v>
      </c>
      <c r="J8" s="10" t="s">
        <v>10</v>
      </c>
    </row>
    <row r="9" ht="14.25" customHeight="1">
      <c r="A9" s="42" t="s">
        <v>26</v>
      </c>
      <c r="B9" s="42" t="s">
        <v>27</v>
      </c>
      <c r="C9" s="43" t="s">
        <v>46</v>
      </c>
      <c r="D9" s="43" t="s">
        <v>47</v>
      </c>
      <c r="E9" s="43" t="s">
        <v>48</v>
      </c>
      <c r="F9" s="43" t="s">
        <v>49</v>
      </c>
      <c r="G9" s="43" t="s">
        <v>50</v>
      </c>
      <c r="I9" s="43" t="s">
        <v>46</v>
      </c>
      <c r="J9" s="11" t="s">
        <v>51</v>
      </c>
      <c r="K9" s="12"/>
    </row>
    <row r="10" ht="14.25" customHeight="1">
      <c r="A10" s="39" t="s">
        <v>39</v>
      </c>
      <c r="B10" s="39" t="s">
        <v>40</v>
      </c>
      <c r="C10" s="17">
        <f t="shared" ref="C10:C13" si="1">D2*E2</f>
        <v>153300</v>
      </c>
      <c r="D10" s="17">
        <f t="shared" ref="D10:D13" si="2">G2*H2*I2</f>
        <v>812236.95</v>
      </c>
      <c r="E10" s="17">
        <f t="shared" ref="E10:E13" si="3">K2*L2*M2</f>
        <v>0</v>
      </c>
      <c r="F10" s="17">
        <f t="shared" ref="F10:F13" si="4">SUM(C10:E10)</f>
        <v>965536.95</v>
      </c>
      <c r="G10" s="13">
        <f t="shared" ref="G10:G14" si="5">F10/$F$14</f>
        <v>0.3718202115</v>
      </c>
      <c r="I10" s="43" t="s">
        <v>47</v>
      </c>
      <c r="J10" s="11" t="s">
        <v>52</v>
      </c>
      <c r="K10" s="12"/>
    </row>
    <row r="11" ht="14.25" customHeight="1">
      <c r="A11" s="39" t="s">
        <v>41</v>
      </c>
      <c r="B11" s="39" t="s">
        <v>42</v>
      </c>
      <c r="C11" s="17">
        <f t="shared" si="1"/>
        <v>25550</v>
      </c>
      <c r="D11" s="17">
        <f t="shared" si="2"/>
        <v>324894.78</v>
      </c>
      <c r="E11" s="17">
        <f t="shared" si="3"/>
        <v>163936.44</v>
      </c>
      <c r="F11" s="17">
        <f t="shared" si="4"/>
        <v>514381.22</v>
      </c>
      <c r="G11" s="13">
        <f t="shared" si="5"/>
        <v>0.1980839097</v>
      </c>
      <c r="I11" s="43" t="s">
        <v>48</v>
      </c>
      <c r="J11" s="11" t="s">
        <v>53</v>
      </c>
      <c r="K11" s="12"/>
    </row>
    <row r="12" ht="14.25" customHeight="1">
      <c r="A12" s="39" t="s">
        <v>43</v>
      </c>
      <c r="B12" s="39" t="s">
        <v>40</v>
      </c>
      <c r="C12" s="17">
        <f t="shared" si="1"/>
        <v>102200</v>
      </c>
      <c r="D12" s="17">
        <f t="shared" si="2"/>
        <v>487342.17</v>
      </c>
      <c r="E12" s="17">
        <f t="shared" si="3"/>
        <v>65574.576</v>
      </c>
      <c r="F12" s="17">
        <f t="shared" si="4"/>
        <v>655116.746</v>
      </c>
      <c r="G12" s="13">
        <f t="shared" si="5"/>
        <v>0.2522799848</v>
      </c>
    </row>
    <row r="13" ht="14.25" customHeight="1">
      <c r="A13" s="39" t="s">
        <v>44</v>
      </c>
      <c r="B13" s="39" t="s">
        <v>42</v>
      </c>
      <c r="C13" s="17">
        <f t="shared" si="1"/>
        <v>5110</v>
      </c>
      <c r="D13" s="17">
        <f t="shared" si="2"/>
        <v>259915.824</v>
      </c>
      <c r="E13" s="17">
        <f t="shared" si="3"/>
        <v>196723.728</v>
      </c>
      <c r="F13" s="17">
        <f t="shared" si="4"/>
        <v>461749.552</v>
      </c>
      <c r="G13" s="13">
        <f t="shared" si="5"/>
        <v>0.1778158941</v>
      </c>
    </row>
    <row r="14" ht="14.25" customHeight="1">
      <c r="A14" s="44" t="s">
        <v>54</v>
      </c>
      <c r="C14" s="45">
        <f t="shared" ref="C14:F14" si="6">SUM(C9:C13)</f>
        <v>286160</v>
      </c>
      <c r="D14" s="45">
        <f t="shared" si="6"/>
        <v>1884389.724</v>
      </c>
      <c r="E14" s="45">
        <f t="shared" si="6"/>
        <v>426234.744</v>
      </c>
      <c r="F14" s="45">
        <f t="shared" si="6"/>
        <v>2596784.468</v>
      </c>
      <c r="G14" s="46">
        <f t="shared" si="5"/>
        <v>1</v>
      </c>
    </row>
    <row r="15" ht="14.25" customHeight="1">
      <c r="C15" s="41" t="s">
        <v>55</v>
      </c>
    </row>
    <row r="16" ht="14.25" customHeight="1">
      <c r="A16" s="42" t="s">
        <v>26</v>
      </c>
      <c r="B16" s="42" t="s">
        <v>27</v>
      </c>
      <c r="C16" s="43" t="s">
        <v>46</v>
      </c>
      <c r="D16" s="43" t="s">
        <v>47</v>
      </c>
      <c r="E16" s="43" t="s">
        <v>48</v>
      </c>
      <c r="F16" s="43" t="s">
        <v>49</v>
      </c>
    </row>
    <row r="17" ht="14.25" customHeight="1">
      <c r="A17" s="39" t="s">
        <v>39</v>
      </c>
      <c r="B17" s="39" t="s">
        <v>40</v>
      </c>
      <c r="C17" s="47">
        <f t="shared" ref="C17:F17" si="7">C10/$F$10</f>
        <v>0.1587717591</v>
      </c>
      <c r="D17" s="47">
        <f t="shared" si="7"/>
        <v>0.8412282409</v>
      </c>
      <c r="E17" s="47">
        <f t="shared" si="7"/>
        <v>0</v>
      </c>
      <c r="F17" s="47">
        <f t="shared" si="7"/>
        <v>1</v>
      </c>
    </row>
    <row r="18" ht="14.25" customHeight="1">
      <c r="A18" s="39" t="s">
        <v>41</v>
      </c>
      <c r="B18" s="39" t="s">
        <v>42</v>
      </c>
      <c r="C18" s="47">
        <f t="shared" ref="C18:F18" si="8">C11/$F$11</f>
        <v>0.04967133131</v>
      </c>
      <c r="D18" s="47">
        <f t="shared" si="8"/>
        <v>0.6316225542</v>
      </c>
      <c r="E18" s="47">
        <f t="shared" si="8"/>
        <v>0.3187061145</v>
      </c>
      <c r="F18" s="47">
        <f t="shared" si="8"/>
        <v>1</v>
      </c>
    </row>
    <row r="19" ht="14.25" customHeight="1">
      <c r="A19" s="39" t="s">
        <v>43</v>
      </c>
      <c r="B19" s="39" t="s">
        <v>40</v>
      </c>
      <c r="C19" s="47">
        <f t="shared" ref="C19:F19" si="9">C12/$F$12</f>
        <v>0.1560027287</v>
      </c>
      <c r="D19" s="47">
        <f t="shared" si="9"/>
        <v>0.7439012557</v>
      </c>
      <c r="E19" s="47">
        <f t="shared" si="9"/>
        <v>0.1000960156</v>
      </c>
      <c r="F19" s="47">
        <f t="shared" si="9"/>
        <v>1</v>
      </c>
    </row>
    <row r="20" ht="14.25" customHeight="1">
      <c r="A20" s="39" t="s">
        <v>44</v>
      </c>
      <c r="B20" s="39" t="s">
        <v>42</v>
      </c>
      <c r="C20" s="47">
        <f t="shared" ref="C20:F20" si="10">C13/$F$13</f>
        <v>0.01106660521</v>
      </c>
      <c r="D20" s="47">
        <f t="shared" si="10"/>
        <v>0.5628935055</v>
      </c>
      <c r="E20" s="47">
        <f t="shared" si="10"/>
        <v>0.4260398893</v>
      </c>
      <c r="F20" s="47">
        <f t="shared" si="10"/>
        <v>1</v>
      </c>
    </row>
    <row r="21" ht="14.25" customHeight="1">
      <c r="A21" s="44" t="s">
        <v>54</v>
      </c>
      <c r="C21" s="48">
        <f t="shared" ref="C21:F21" si="11">C14/$F$14</f>
        <v>0.1101978249</v>
      </c>
      <c r="D21" s="48">
        <f t="shared" si="11"/>
        <v>0.7256627368</v>
      </c>
      <c r="E21" s="48">
        <f t="shared" si="11"/>
        <v>0.1641394383</v>
      </c>
      <c r="F21" s="48">
        <f t="shared" si="11"/>
        <v>1</v>
      </c>
    </row>
    <row r="22" ht="14.25" customHeight="1">
      <c r="A22" s="49"/>
      <c r="B22" s="49"/>
      <c r="C22" s="47"/>
      <c r="D22" s="47"/>
      <c r="E22" s="47"/>
      <c r="F22" s="47"/>
    </row>
    <row r="23" ht="14.25" customHeight="1">
      <c r="A23" s="50" t="s">
        <v>56</v>
      </c>
      <c r="B23" s="51"/>
      <c r="C23" s="41" t="s">
        <v>57</v>
      </c>
    </row>
    <row r="24" ht="14.25" customHeight="1">
      <c r="A24" s="42" t="s">
        <v>26</v>
      </c>
      <c r="B24" s="42" t="s">
        <v>27</v>
      </c>
      <c r="C24" s="43" t="s">
        <v>46</v>
      </c>
      <c r="D24" s="43" t="s">
        <v>47</v>
      </c>
      <c r="E24" s="43" t="s">
        <v>48</v>
      </c>
      <c r="F24" s="52" t="s">
        <v>58</v>
      </c>
    </row>
    <row r="25" ht="14.25" customHeight="1">
      <c r="A25" s="39" t="s">
        <v>39</v>
      </c>
      <c r="B25" s="39" t="s">
        <v>40</v>
      </c>
      <c r="C25" s="17">
        <f t="shared" ref="C25:C28" si="12">D2*3.6/C2</f>
        <v>21600</v>
      </c>
      <c r="D25" s="17">
        <f t="shared" ref="D25:D28" si="13">G2*H2/F2</f>
        <v>574425</v>
      </c>
      <c r="E25" s="53">
        <v>0.0</v>
      </c>
    </row>
    <row r="26" ht="14.25" customHeight="1">
      <c r="A26" s="39" t="s">
        <v>41</v>
      </c>
      <c r="B26" s="39" t="s">
        <v>42</v>
      </c>
      <c r="C26" s="17">
        <f t="shared" si="12"/>
        <v>36000</v>
      </c>
      <c r="D26" s="17">
        <f t="shared" si="13"/>
        <v>459540</v>
      </c>
      <c r="E26" s="17">
        <f t="shared" ref="E26:E28" si="14">K3*L3/J3</f>
        <v>357160</v>
      </c>
    </row>
    <row r="27" ht="14.25" customHeight="1">
      <c r="A27" s="39" t="s">
        <v>43</v>
      </c>
      <c r="B27" s="39" t="s">
        <v>40</v>
      </c>
      <c r="C27" s="17">
        <f t="shared" si="12"/>
        <v>24000</v>
      </c>
      <c r="D27" s="17">
        <f t="shared" si="13"/>
        <v>689310</v>
      </c>
      <c r="E27" s="17">
        <f t="shared" si="14"/>
        <v>357160</v>
      </c>
    </row>
    <row r="28" ht="14.25" customHeight="1">
      <c r="A28" s="39" t="s">
        <v>44</v>
      </c>
      <c r="B28" s="39" t="s">
        <v>42</v>
      </c>
      <c r="C28" s="17">
        <f t="shared" si="12"/>
        <v>18000</v>
      </c>
      <c r="D28" s="17">
        <f t="shared" si="13"/>
        <v>245088</v>
      </c>
      <c r="E28" s="17">
        <f t="shared" si="14"/>
        <v>357160</v>
      </c>
    </row>
    <row r="29" ht="14.25" customHeight="1">
      <c r="A29" s="44" t="s">
        <v>54</v>
      </c>
      <c r="C29" s="45">
        <f t="shared" ref="C29:E29" si="15">SUM(C25:C28)</f>
        <v>99600</v>
      </c>
      <c r="D29" s="45">
        <f t="shared" si="15"/>
        <v>1968363</v>
      </c>
      <c r="E29" s="45">
        <f t="shared" si="15"/>
        <v>1071480</v>
      </c>
    </row>
    <row r="30" ht="14.25" customHeight="1">
      <c r="B30" s="54"/>
      <c r="C30" s="55"/>
      <c r="D30" s="55"/>
      <c r="E30" s="55"/>
      <c r="F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</row>
    <row r="31" ht="14.25" customHeight="1">
      <c r="A31" s="50" t="s">
        <v>59</v>
      </c>
      <c r="B31" s="56"/>
      <c r="C31" s="57" t="s">
        <v>46</v>
      </c>
      <c r="D31" s="57" t="s">
        <v>47</v>
      </c>
      <c r="E31" s="57" t="s">
        <v>48</v>
      </c>
      <c r="F31" s="57" t="s">
        <v>60</v>
      </c>
      <c r="H31" s="55"/>
      <c r="N31" s="55"/>
      <c r="O31" s="55"/>
      <c r="P31" s="55"/>
      <c r="Q31" s="55"/>
      <c r="R31" s="55"/>
      <c r="S31" s="55"/>
      <c r="T31" s="55"/>
    </row>
    <row r="32">
      <c r="A32" s="58" t="s">
        <v>40</v>
      </c>
      <c r="B32" s="59" t="s">
        <v>39</v>
      </c>
      <c r="C32" s="60" t="s">
        <v>61</v>
      </c>
      <c r="D32" s="60" t="s">
        <v>62</v>
      </c>
      <c r="E32" s="60" t="s">
        <v>63</v>
      </c>
      <c r="F32" s="60" t="s">
        <v>64</v>
      </c>
      <c r="H32" s="55"/>
      <c r="N32" s="55"/>
      <c r="O32" s="55"/>
      <c r="P32" s="55"/>
      <c r="Q32" s="55"/>
      <c r="R32" s="55"/>
      <c r="S32" s="55"/>
      <c r="T32" s="55"/>
    </row>
    <row r="33">
      <c r="A33" s="61"/>
      <c r="B33" s="59" t="s">
        <v>43</v>
      </c>
      <c r="C33" s="60" t="s">
        <v>65</v>
      </c>
      <c r="D33" s="60" t="s">
        <v>66</v>
      </c>
      <c r="E33" s="60" t="s">
        <v>67</v>
      </c>
      <c r="F33" s="60" t="s">
        <v>68</v>
      </c>
      <c r="H33" s="55"/>
      <c r="N33" s="55"/>
      <c r="O33" s="55"/>
      <c r="P33" s="55"/>
      <c r="Q33" s="55"/>
      <c r="R33" s="55"/>
      <c r="S33" s="55"/>
      <c r="T33" s="55"/>
    </row>
    <row r="34">
      <c r="A34" s="62" t="s">
        <v>42</v>
      </c>
      <c r="B34" s="63" t="s">
        <v>41</v>
      </c>
      <c r="C34" s="64" t="s">
        <v>69</v>
      </c>
      <c r="D34" s="64" t="s">
        <v>70</v>
      </c>
      <c r="E34" s="64" t="s">
        <v>71</v>
      </c>
      <c r="F34" s="64" t="s">
        <v>72</v>
      </c>
      <c r="H34" s="55"/>
      <c r="N34" s="55"/>
      <c r="O34" s="55"/>
      <c r="P34" s="55"/>
      <c r="Q34" s="55"/>
      <c r="R34" s="55"/>
      <c r="S34" s="55"/>
      <c r="T34" s="55"/>
    </row>
    <row r="35">
      <c r="A35" s="61"/>
      <c r="B35" s="63" t="s">
        <v>44</v>
      </c>
      <c r="C35" s="64" t="s">
        <v>73</v>
      </c>
      <c r="D35" s="64" t="s">
        <v>74</v>
      </c>
      <c r="E35" s="64" t="s">
        <v>75</v>
      </c>
      <c r="F35" s="64" t="s">
        <v>76</v>
      </c>
      <c r="H35" s="55"/>
      <c r="N35" s="55"/>
      <c r="O35" s="55"/>
      <c r="P35" s="55"/>
      <c r="Q35" s="55"/>
      <c r="R35" s="55"/>
      <c r="S35" s="55"/>
      <c r="T35" s="55"/>
    </row>
    <row r="36" ht="14.25" customHeight="1">
      <c r="A36" s="55"/>
      <c r="B36" s="55"/>
      <c r="C36" s="55"/>
      <c r="D36" s="55"/>
      <c r="E36" s="55"/>
      <c r="F36" s="55"/>
      <c r="H36" s="55"/>
      <c r="N36" s="55"/>
      <c r="O36" s="55"/>
      <c r="P36" s="55"/>
      <c r="Q36" s="55"/>
      <c r="R36" s="55"/>
      <c r="S36" s="55"/>
      <c r="T36" s="55"/>
    </row>
    <row r="37" ht="14.25" customHeight="1">
      <c r="C37" s="65"/>
      <c r="D37" s="66"/>
      <c r="E37" s="54"/>
      <c r="F37" s="55"/>
      <c r="H37" s="55"/>
      <c r="N37" s="55"/>
      <c r="O37" s="55"/>
      <c r="P37" s="55"/>
      <c r="Q37" s="55"/>
      <c r="R37" s="55"/>
      <c r="S37" s="55"/>
      <c r="T37" s="55"/>
    </row>
    <row r="38" ht="14.25" customHeight="1">
      <c r="A38" s="67" t="s">
        <v>77</v>
      </c>
      <c r="F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</row>
    <row r="39">
      <c r="A39" s="68" t="s">
        <v>78</v>
      </c>
      <c r="C39" s="69" t="s">
        <v>79</v>
      </c>
      <c r="D39" s="69" t="s">
        <v>80</v>
      </c>
      <c r="E39" s="68" t="s">
        <v>81</v>
      </c>
    </row>
    <row r="40">
      <c r="A40" s="70" t="s">
        <v>82</v>
      </c>
      <c r="C40" s="71" t="s">
        <v>83</v>
      </c>
      <c r="D40" s="71" t="s">
        <v>84</v>
      </c>
      <c r="E40" s="72" t="s">
        <v>85</v>
      </c>
    </row>
    <row r="41">
      <c r="A41" s="70" t="s">
        <v>86</v>
      </c>
      <c r="C41" s="72" t="s">
        <v>87</v>
      </c>
      <c r="D41" s="72" t="s">
        <v>88</v>
      </c>
      <c r="E41" s="72" t="s">
        <v>89</v>
      </c>
    </row>
    <row r="42">
      <c r="A42" s="70" t="s">
        <v>90</v>
      </c>
      <c r="C42" s="72" t="s">
        <v>91</v>
      </c>
      <c r="D42" s="72" t="s">
        <v>92</v>
      </c>
      <c r="E42" s="72" t="s">
        <v>93</v>
      </c>
    </row>
    <row r="43">
      <c r="A43" s="70" t="s">
        <v>94</v>
      </c>
      <c r="C43" s="72" t="s">
        <v>95</v>
      </c>
      <c r="D43" s="72" t="s">
        <v>96</v>
      </c>
      <c r="E43" s="72" t="s">
        <v>97</v>
      </c>
    </row>
    <row r="44">
      <c r="A44" s="70" t="s">
        <v>98</v>
      </c>
      <c r="C44" s="72" t="s">
        <v>99</v>
      </c>
      <c r="D44" s="72" t="s">
        <v>100</v>
      </c>
      <c r="E44" s="72" t="s">
        <v>101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4" ht="19.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mergeCells count="19">
    <mergeCell ref="C8:F8"/>
    <mergeCell ref="J8:K8"/>
    <mergeCell ref="J9:K9"/>
    <mergeCell ref="J10:K10"/>
    <mergeCell ref="J11:K11"/>
    <mergeCell ref="A14:B14"/>
    <mergeCell ref="C15:F15"/>
    <mergeCell ref="A40:B40"/>
    <mergeCell ref="A41:B41"/>
    <mergeCell ref="A42:B42"/>
    <mergeCell ref="A43:B43"/>
    <mergeCell ref="A44:B44"/>
    <mergeCell ref="A21:B21"/>
    <mergeCell ref="C23:F23"/>
    <mergeCell ref="A29:B29"/>
    <mergeCell ref="A32:A33"/>
    <mergeCell ref="A34:A35"/>
    <mergeCell ref="A38:E38"/>
    <mergeCell ref="A39:B39"/>
  </mergeCells>
  <hyperlinks>
    <hyperlink r:id="rId1" ref="F24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2.71"/>
    <col customWidth="1" min="2" max="2" width="18.0"/>
    <col customWidth="1" min="3" max="3" width="17.86"/>
    <col customWidth="1" min="4" max="4" width="18.0"/>
    <col customWidth="1" min="5" max="5" width="15.14"/>
    <col customWidth="1" min="6" max="6" width="15.0"/>
    <col customWidth="1" min="7" max="7" width="18.0"/>
    <col customWidth="1" min="8" max="8" width="14.57"/>
    <col customWidth="1" min="9" max="10" width="18.0"/>
    <col customWidth="1" min="11" max="11" width="15.14"/>
    <col customWidth="1" min="12" max="13" width="8.71"/>
    <col customWidth="1" min="14" max="14" width="11.29"/>
    <col customWidth="1" min="15" max="18" width="8.71"/>
    <col customWidth="1" min="19" max="19" width="14.0"/>
    <col customWidth="1" min="20" max="27" width="8.71"/>
  </cols>
  <sheetData>
    <row r="1" ht="14.25" customHeight="1">
      <c r="A1" s="73" t="s">
        <v>102</v>
      </c>
      <c r="B1" s="74"/>
      <c r="D1" s="73" t="s">
        <v>103</v>
      </c>
      <c r="E1" s="74"/>
      <c r="G1" s="73" t="s">
        <v>104</v>
      </c>
      <c r="H1" s="74"/>
      <c r="J1" s="73" t="s">
        <v>105</v>
      </c>
      <c r="K1" s="74"/>
    </row>
    <row r="2" ht="14.25" customHeight="1">
      <c r="A2" s="75" t="s">
        <v>106</v>
      </c>
      <c r="B2" s="76" t="s">
        <v>6</v>
      </c>
      <c r="C2" s="39"/>
      <c r="D2" s="75" t="s">
        <v>106</v>
      </c>
      <c r="E2" s="76" t="s">
        <v>6</v>
      </c>
      <c r="G2" s="75" t="s">
        <v>106</v>
      </c>
      <c r="H2" s="76" t="s">
        <v>6</v>
      </c>
      <c r="J2" s="75" t="s">
        <v>106</v>
      </c>
      <c r="K2" s="76" t="s">
        <v>6</v>
      </c>
    </row>
    <row r="3" ht="14.25" customHeight="1">
      <c r="A3" s="77">
        <v>0.0</v>
      </c>
      <c r="B3" s="77">
        <v>0.614</v>
      </c>
      <c r="C3" s="39"/>
      <c r="D3" s="77">
        <v>0.0</v>
      </c>
      <c r="E3" s="77">
        <v>1.112</v>
      </c>
      <c r="G3" s="77">
        <v>0.0</v>
      </c>
      <c r="H3" s="77">
        <v>1.212</v>
      </c>
      <c r="J3" s="77">
        <v>0.0</v>
      </c>
      <c r="K3" s="77">
        <v>1.312</v>
      </c>
    </row>
    <row r="4" ht="14.25" customHeight="1">
      <c r="A4" s="78">
        <v>20.0</v>
      </c>
      <c r="B4" s="78">
        <v>0.799</v>
      </c>
      <c r="C4" s="39"/>
      <c r="D4" s="78">
        <v>20.0</v>
      </c>
      <c r="E4" s="78">
        <v>1.243</v>
      </c>
      <c r="G4" s="78">
        <v>20.0</v>
      </c>
      <c r="H4" s="78">
        <v>1.293</v>
      </c>
      <c r="I4" s="5"/>
      <c r="J4" s="78">
        <v>20.0</v>
      </c>
      <c r="K4" s="78">
        <v>1.493</v>
      </c>
    </row>
    <row r="5" ht="14.25" customHeight="1">
      <c r="A5" s="78">
        <v>40.0</v>
      </c>
      <c r="B5" s="78">
        <v>0.921</v>
      </c>
      <c r="C5" s="39"/>
      <c r="D5" s="78">
        <v>40.0</v>
      </c>
      <c r="E5" s="78">
        <v>1.421</v>
      </c>
      <c r="G5" s="78">
        <v>40.0</v>
      </c>
      <c r="H5" s="78">
        <v>1.421</v>
      </c>
      <c r="I5" s="36"/>
      <c r="J5" s="78">
        <v>40.0</v>
      </c>
      <c r="K5" s="78">
        <v>1.651</v>
      </c>
    </row>
    <row r="6" ht="14.25" customHeight="1">
      <c r="A6" s="79">
        <v>50.926300000000005</v>
      </c>
      <c r="B6" s="80">
        <v>1.0092991093333334</v>
      </c>
      <c r="C6" s="39"/>
      <c r="D6" s="79">
        <v>50.8</v>
      </c>
      <c r="E6" s="81">
        <v>1.493753523809524</v>
      </c>
      <c r="G6" s="78">
        <v>60.0</v>
      </c>
      <c r="H6" s="78">
        <v>1.677</v>
      </c>
      <c r="I6" s="36"/>
      <c r="J6" s="82">
        <v>52.04</v>
      </c>
      <c r="K6" s="81">
        <v>1.6849929904761902</v>
      </c>
    </row>
    <row r="7" ht="14.25" customHeight="1">
      <c r="A7" s="79">
        <v>56.34159</v>
      </c>
      <c r="B7" s="80">
        <v>1.0500220901333333</v>
      </c>
      <c r="C7" s="39"/>
      <c r="D7" s="79">
        <v>53.0</v>
      </c>
      <c r="E7" s="81">
        <v>1.5104923809523814</v>
      </c>
      <c r="G7" s="79">
        <v>60.38666666666666</v>
      </c>
      <c r="H7" s="80">
        <v>1.6275542285714286</v>
      </c>
      <c r="I7" s="36"/>
      <c r="J7" s="82">
        <v>52.1</v>
      </c>
      <c r="K7" s="81">
        <v>1.6853653333333332</v>
      </c>
    </row>
    <row r="8" ht="14.25" customHeight="1">
      <c r="A8" s="79">
        <v>58.25319999999999</v>
      </c>
      <c r="B8" s="80">
        <v>1.0643973973333332</v>
      </c>
      <c r="C8" s="39"/>
      <c r="D8" s="79">
        <v>53.333333333333336</v>
      </c>
      <c r="E8" s="81">
        <v>1.5130285714285718</v>
      </c>
      <c r="G8" s="79">
        <v>61.40000000000001</v>
      </c>
      <c r="H8" s="80">
        <v>1.6350717142857145</v>
      </c>
      <c r="I8" s="36"/>
      <c r="J8" s="82">
        <v>55.49000000000001</v>
      </c>
      <c r="K8" s="81">
        <v>1.7064027047619046</v>
      </c>
    </row>
    <row r="9" ht="14.25" customHeight="1">
      <c r="A9" s="79">
        <v>58.9422</v>
      </c>
      <c r="B9" s="80">
        <v>1.0695786773333333</v>
      </c>
      <c r="C9" s="39"/>
      <c r="D9" s="78">
        <v>60.0</v>
      </c>
      <c r="E9" s="78">
        <v>1.575</v>
      </c>
      <c r="G9" s="79">
        <v>63.30666666666666</v>
      </c>
      <c r="H9" s="80">
        <v>1.6492164571428571</v>
      </c>
      <c r="I9" s="5"/>
      <c r="J9" s="82">
        <v>59.13333333333334</v>
      </c>
      <c r="K9" s="81">
        <v>1.7290121904761904</v>
      </c>
    </row>
    <row r="10" ht="14.25" customHeight="1">
      <c r="A10" s="78">
        <v>60.0</v>
      </c>
      <c r="B10" s="78">
        <v>1.065</v>
      </c>
      <c r="C10" s="39"/>
      <c r="D10" s="79">
        <v>60.199999999999996</v>
      </c>
      <c r="E10" s="81">
        <v>1.5652740952380955</v>
      </c>
      <c r="G10" s="79">
        <v>69.44</v>
      </c>
      <c r="H10" s="80">
        <v>1.6947170285714286</v>
      </c>
      <c r="I10" s="36"/>
      <c r="J10" s="78">
        <v>60.0</v>
      </c>
      <c r="K10" s="78">
        <v>1.775</v>
      </c>
    </row>
    <row r="11" ht="14.25" customHeight="1">
      <c r="A11" s="79">
        <v>61.21815</v>
      </c>
      <c r="B11" s="80">
        <v>1.0866938213333333</v>
      </c>
      <c r="C11" s="39"/>
      <c r="D11" s="79">
        <v>62.20000000000001</v>
      </c>
      <c r="E11" s="81">
        <v>1.5804912380952385</v>
      </c>
      <c r="G11" s="79">
        <v>69.76666666666667</v>
      </c>
      <c r="H11" s="80">
        <v>1.6971404285714287</v>
      </c>
      <c r="I11" s="36"/>
      <c r="J11" s="82">
        <v>64.16</v>
      </c>
      <c r="K11" s="81">
        <v>1.7602062476190474</v>
      </c>
    </row>
    <row r="12" ht="14.25" customHeight="1">
      <c r="A12" s="79">
        <v>64.54413333333335</v>
      </c>
      <c r="B12" s="80">
        <v>1.111705216</v>
      </c>
      <c r="C12" s="39"/>
      <c r="D12" s="79">
        <v>72.6</v>
      </c>
      <c r="E12" s="81">
        <v>1.659620380952381</v>
      </c>
      <c r="G12" s="79">
        <v>70.23333333333333</v>
      </c>
      <c r="H12" s="80">
        <v>1.7006024285714285</v>
      </c>
      <c r="I12" s="36"/>
      <c r="J12" s="82">
        <v>70.66666666666667</v>
      </c>
      <c r="K12" s="81">
        <v>1.8005847619047617</v>
      </c>
    </row>
    <row r="13" ht="14.25" customHeight="1">
      <c r="A13" s="79">
        <v>64.89041250000001</v>
      </c>
      <c r="B13" s="80">
        <v>1.1143092353333333</v>
      </c>
      <c r="C13" s="39"/>
      <c r="D13" s="79">
        <v>75.35000000000001</v>
      </c>
      <c r="E13" s="81">
        <v>1.6805439523809529</v>
      </c>
      <c r="G13" s="79">
        <v>75.53333333333333</v>
      </c>
      <c r="H13" s="80">
        <v>1.7399208571428573</v>
      </c>
      <c r="I13" s="36"/>
      <c r="J13" s="82">
        <v>71.25333333333333</v>
      </c>
      <c r="K13" s="81">
        <v>1.8042254476190474</v>
      </c>
    </row>
    <row r="14" ht="14.25" customHeight="1">
      <c r="A14" s="79">
        <v>66.63445</v>
      </c>
      <c r="B14" s="80">
        <v>1.1274243973333333</v>
      </c>
      <c r="C14" s="39"/>
      <c r="D14" s="79">
        <v>78.60000000000001</v>
      </c>
      <c r="E14" s="81">
        <v>1.70527180952381</v>
      </c>
      <c r="G14" s="79">
        <v>76.9</v>
      </c>
      <c r="H14" s="80">
        <v>1.7500595714285714</v>
      </c>
      <c r="I14" s="36"/>
      <c r="J14" s="82">
        <v>73.52</v>
      </c>
      <c r="K14" s="81">
        <v>1.818291733333333</v>
      </c>
    </row>
    <row r="15" ht="14.25" customHeight="1">
      <c r="A15" s="79">
        <v>67.21078333333334</v>
      </c>
      <c r="B15" s="80">
        <v>1.131758424</v>
      </c>
      <c r="C15" s="39"/>
      <c r="D15" s="78">
        <v>80.0</v>
      </c>
      <c r="E15" s="78">
        <v>1.707</v>
      </c>
      <c r="G15" s="78">
        <v>80.0</v>
      </c>
      <c r="H15" s="78">
        <v>1.812</v>
      </c>
      <c r="I15" s="36"/>
      <c r="J15" s="82">
        <v>78.45599999999999</v>
      </c>
      <c r="K15" s="81">
        <v>1.8489231390476188</v>
      </c>
    </row>
    <row r="16" ht="14.25" customHeight="1">
      <c r="A16" s="79">
        <v>68.7835</v>
      </c>
      <c r="B16" s="80">
        <v>1.1435852533333333</v>
      </c>
      <c r="C16" s="39"/>
      <c r="D16" s="79">
        <v>88.66666666666667</v>
      </c>
      <c r="E16" s="81">
        <v>1.7818647619047623</v>
      </c>
      <c r="G16" s="79">
        <v>86.16666666666667</v>
      </c>
      <c r="H16" s="80">
        <v>1.818805</v>
      </c>
      <c r="I16" s="36"/>
      <c r="J16" s="78">
        <v>80.0</v>
      </c>
      <c r="K16" s="78">
        <v>1.878</v>
      </c>
    </row>
    <row r="17" ht="14.25" customHeight="1">
      <c r="A17" s="79">
        <v>76.85825999999999</v>
      </c>
      <c r="B17" s="80">
        <v>1.2043074485333332</v>
      </c>
      <c r="C17" s="39"/>
      <c r="D17" s="79">
        <v>94.80000000000001</v>
      </c>
      <c r="E17" s="81">
        <v>1.828530666666667</v>
      </c>
      <c r="G17" s="79">
        <v>91.2</v>
      </c>
      <c r="H17" s="80">
        <v>1.856145142857143</v>
      </c>
      <c r="I17" s="5"/>
      <c r="J17" s="82">
        <v>81.81333333333333</v>
      </c>
      <c r="K17" s="81">
        <v>1.8697577904761902</v>
      </c>
    </row>
    <row r="18" ht="14.25" customHeight="1">
      <c r="A18" s="78">
        <v>80.0</v>
      </c>
      <c r="B18" s="78">
        <v>1.244</v>
      </c>
      <c r="C18" s="39"/>
      <c r="D18" s="83">
        <v>100.0</v>
      </c>
      <c r="E18" s="83">
        <v>1.868</v>
      </c>
      <c r="G18" s="83">
        <v>100.0</v>
      </c>
      <c r="H18" s="83">
        <v>1.888</v>
      </c>
      <c r="I18" s="36"/>
      <c r="J18" s="82">
        <v>82.83200000000001</v>
      </c>
      <c r="K18" s="81">
        <v>1.8760793447619046</v>
      </c>
    </row>
    <row r="19" ht="14.25" customHeight="1">
      <c r="A19" s="79">
        <v>81.26531666666666</v>
      </c>
      <c r="B19" s="80">
        <v>1.2374485146666667</v>
      </c>
      <c r="C19" s="39"/>
      <c r="H19" s="84"/>
      <c r="I19" s="36"/>
      <c r="J19" s="85">
        <v>84.24</v>
      </c>
      <c r="K19" s="81">
        <v>1.8848169904761902</v>
      </c>
    </row>
    <row r="20" ht="14.25" customHeight="1">
      <c r="A20" s="79">
        <v>88.73288000000001</v>
      </c>
      <c r="B20" s="80">
        <v>1.2936045909333334</v>
      </c>
      <c r="C20" s="39"/>
      <c r="H20" s="84"/>
      <c r="I20" s="36"/>
      <c r="J20" s="85">
        <v>92.78</v>
      </c>
      <c r="K20" s="81">
        <v>1.93781379047619</v>
      </c>
    </row>
    <row r="21" ht="14.25" customHeight="1">
      <c r="A21" s="79">
        <v>90.91941666666668</v>
      </c>
      <c r="B21" s="80">
        <v>1.3100473466666667</v>
      </c>
      <c r="C21" s="39"/>
      <c r="H21" s="84"/>
      <c r="I21" s="36"/>
      <c r="J21" s="83">
        <v>100.0</v>
      </c>
      <c r="K21" s="83">
        <v>1.925</v>
      </c>
    </row>
    <row r="22" ht="14.25" customHeight="1">
      <c r="A22" s="79">
        <v>92.23487499999999</v>
      </c>
      <c r="B22" s="80">
        <v>1.3199395933333333</v>
      </c>
      <c r="C22" s="39"/>
      <c r="H22" s="84"/>
      <c r="I22" s="36"/>
      <c r="J22" s="37"/>
    </row>
    <row r="23" ht="14.25" customHeight="1">
      <c r="A23" s="79">
        <v>93.4365</v>
      </c>
      <c r="B23" s="80">
        <v>1.3289758133333334</v>
      </c>
      <c r="C23" s="39"/>
      <c r="H23" s="84"/>
      <c r="I23" s="36"/>
      <c r="J23" s="37"/>
    </row>
    <row r="24" ht="14.25" customHeight="1">
      <c r="A24" s="79">
        <v>94.354275</v>
      </c>
      <c r="B24" s="80">
        <v>1.3358774813333332</v>
      </c>
      <c r="C24" s="39"/>
      <c r="H24" s="84"/>
      <c r="I24" s="5"/>
      <c r="J24" s="5"/>
    </row>
    <row r="25" ht="14.25" customHeight="1">
      <c r="A25" s="83">
        <v>100.0</v>
      </c>
      <c r="B25" s="83">
        <v>1.371</v>
      </c>
      <c r="C25" s="39"/>
    </row>
    <row r="26" ht="14.25" customHeight="1">
      <c r="I26" s="18"/>
      <c r="J26" s="18"/>
      <c r="O26" s="18"/>
      <c r="P26" s="18"/>
      <c r="T26" s="18"/>
      <c r="U26" s="18"/>
    </row>
    <row r="27" ht="14.25" customHeight="1">
      <c r="I27" s="39"/>
      <c r="J27" s="39"/>
      <c r="O27" s="18"/>
      <c r="P27" s="18"/>
      <c r="T27" s="17"/>
      <c r="U27" s="19"/>
    </row>
    <row r="28" ht="14.25" customHeight="1">
      <c r="I28" s="39"/>
      <c r="J28" s="39"/>
      <c r="O28" s="18"/>
      <c r="P28" s="18"/>
      <c r="T28" s="17"/>
      <c r="U28" s="19"/>
    </row>
    <row r="29" ht="14.25" customHeight="1">
      <c r="I29" s="39"/>
      <c r="J29" s="39"/>
      <c r="O29" s="18"/>
      <c r="P29" s="18"/>
      <c r="T29" s="17"/>
      <c r="U29" s="19"/>
    </row>
    <row r="30" ht="14.25" customHeight="1">
      <c r="I30" s="17"/>
      <c r="J30" s="19"/>
      <c r="O30" s="17"/>
      <c r="P30" s="19"/>
      <c r="T30" s="17"/>
      <c r="U30" s="19"/>
    </row>
    <row r="31" ht="14.25" customHeight="1">
      <c r="I31" s="17"/>
      <c r="J31" s="19"/>
      <c r="O31" s="17"/>
      <c r="P31" s="19"/>
      <c r="T31" s="17"/>
      <c r="U31" s="19"/>
    </row>
    <row r="32" ht="14.25" customHeight="1">
      <c r="I32" s="17"/>
      <c r="J32" s="19"/>
      <c r="O32" s="17"/>
      <c r="P32" s="19"/>
      <c r="T32" s="17"/>
      <c r="U32" s="19"/>
    </row>
    <row r="33" ht="14.25" customHeight="1">
      <c r="I33" s="17"/>
      <c r="J33" s="19"/>
      <c r="O33" s="18"/>
      <c r="P33" s="18"/>
      <c r="T33" s="17"/>
      <c r="U33" s="19"/>
    </row>
    <row r="34" ht="14.25" customHeight="1">
      <c r="I34" s="39"/>
      <c r="J34" s="39"/>
      <c r="O34" s="17"/>
      <c r="P34" s="19"/>
      <c r="T34" s="17"/>
      <c r="U34" s="19"/>
    </row>
    <row r="35" ht="14.25" customHeight="1">
      <c r="I35" s="17"/>
      <c r="J35" s="19"/>
      <c r="O35" s="17"/>
      <c r="P35" s="19"/>
      <c r="T35" s="17"/>
      <c r="U35" s="19"/>
    </row>
    <row r="36" ht="14.25" customHeight="1">
      <c r="I36" s="17"/>
      <c r="J36" s="19"/>
      <c r="O36" s="17"/>
      <c r="P36" s="19"/>
      <c r="T36" s="18"/>
      <c r="U36" s="18"/>
    </row>
    <row r="37" ht="14.25" customHeight="1">
      <c r="I37" s="17"/>
      <c r="J37" s="19"/>
      <c r="O37" s="17"/>
      <c r="P37" s="19"/>
      <c r="T37" s="18"/>
      <c r="U37" s="18"/>
    </row>
    <row r="38" ht="14.25" customHeight="1">
      <c r="I38" s="17"/>
      <c r="J38" s="19"/>
      <c r="O38" s="17"/>
      <c r="P38" s="19"/>
      <c r="T38" s="18"/>
      <c r="U38" s="18"/>
    </row>
    <row r="39" ht="14.25" customHeight="1">
      <c r="I39" s="17"/>
      <c r="J39" s="19"/>
      <c r="O39" s="18"/>
      <c r="P39" s="18"/>
      <c r="T39" s="18"/>
      <c r="U39" s="18"/>
    </row>
    <row r="40" ht="14.25" customHeight="1">
      <c r="I40" s="39"/>
      <c r="J40" s="39"/>
      <c r="O40" s="17"/>
      <c r="P40" s="19"/>
      <c r="T40" s="18"/>
      <c r="U40" s="18"/>
    </row>
    <row r="41" ht="14.25" customHeight="1">
      <c r="I41" s="17"/>
      <c r="J41" s="19"/>
      <c r="O41" s="17"/>
      <c r="P41" s="19"/>
      <c r="T41" s="18"/>
      <c r="U41" s="18"/>
    </row>
    <row r="42" ht="14.25" customHeight="1">
      <c r="I42" s="17"/>
      <c r="J42" s="19"/>
      <c r="O42" s="18"/>
      <c r="P42" s="18"/>
    </row>
    <row r="43" ht="14.25" customHeight="1">
      <c r="I43" s="17"/>
      <c r="J43" s="19"/>
    </row>
    <row r="44" ht="14.25" customHeight="1">
      <c r="I44" s="17"/>
      <c r="J44" s="19"/>
    </row>
    <row r="45" ht="14.25" customHeight="1">
      <c r="I45" s="39"/>
      <c r="J45" s="39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autoFilter ref="$J$2:$K$21">
    <sortState ref="J2:K21">
      <sortCondition ref="J2:J21"/>
    </sortState>
  </autoFilter>
  <mergeCells count="4">
    <mergeCell ref="A1:B1"/>
    <mergeCell ref="D1:E1"/>
    <mergeCell ref="G1:H1"/>
    <mergeCell ref="J1:K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10.57"/>
    <col customWidth="1" min="3" max="3" width="48.14"/>
    <col customWidth="1" min="4" max="4" width="17.43"/>
    <col customWidth="1" min="5" max="5" width="19.86"/>
    <col customWidth="1" min="6" max="6" width="15.29"/>
    <col customWidth="1" min="10" max="10" width="18.0"/>
    <col customWidth="1" min="13" max="13" width="12.86"/>
    <col customWidth="1" min="14" max="14" width="35.57"/>
    <col customWidth="1" min="15" max="15" width="24.29"/>
    <col customWidth="1" min="16" max="16" width="36.29"/>
  </cols>
  <sheetData>
    <row r="1">
      <c r="A1" s="86" t="s">
        <v>107</v>
      </c>
      <c r="B1" s="86" t="s">
        <v>108</v>
      </c>
      <c r="C1" s="86" t="s">
        <v>0</v>
      </c>
      <c r="D1" s="86" t="s">
        <v>1</v>
      </c>
      <c r="E1" s="86" t="s">
        <v>2</v>
      </c>
      <c r="F1" s="86" t="s">
        <v>3</v>
      </c>
      <c r="G1" s="86" t="s">
        <v>4</v>
      </c>
      <c r="H1" s="86" t="s">
        <v>106</v>
      </c>
      <c r="I1" s="86" t="s">
        <v>6</v>
      </c>
      <c r="J1" s="86" t="s">
        <v>7</v>
      </c>
    </row>
    <row r="2">
      <c r="A2" s="87" t="s">
        <v>109</v>
      </c>
      <c r="B2" s="87">
        <v>0.625691</v>
      </c>
      <c r="C2" s="87" t="s">
        <v>9</v>
      </c>
      <c r="D2" s="87">
        <v>20000.0</v>
      </c>
      <c r="E2" s="87">
        <v>5.0</v>
      </c>
      <c r="F2" s="87">
        <v>76858.26</v>
      </c>
      <c r="G2" s="87">
        <v>171.0</v>
      </c>
      <c r="H2" s="87">
        <v>76.8583</v>
      </c>
      <c r="I2" s="87">
        <v>1.20431</v>
      </c>
      <c r="J2" s="87">
        <v>1029.68</v>
      </c>
    </row>
    <row r="3">
      <c r="A3" s="87" t="s">
        <v>109</v>
      </c>
      <c r="B3" s="87">
        <v>0.617397</v>
      </c>
      <c r="C3" s="87" t="s">
        <v>9</v>
      </c>
      <c r="D3" s="87">
        <v>20000.0</v>
      </c>
      <c r="E3" s="87">
        <v>3.0</v>
      </c>
      <c r="F3" s="87">
        <v>30555.78</v>
      </c>
      <c r="G3" s="87">
        <v>819.0</v>
      </c>
      <c r="H3" s="87">
        <v>50.9263</v>
      </c>
      <c r="I3" s="87">
        <v>1.0093</v>
      </c>
      <c r="J3" s="87">
        <v>2479.85</v>
      </c>
      <c r="M3" s="88" t="s">
        <v>107</v>
      </c>
      <c r="N3" s="89">
        <v>1.0</v>
      </c>
      <c r="O3" s="89">
        <v>2.0</v>
      </c>
      <c r="P3" s="89">
        <v>3.0</v>
      </c>
    </row>
    <row r="4">
      <c r="A4" s="87" t="s">
        <v>109</v>
      </c>
      <c r="B4" s="87">
        <v>0.628734</v>
      </c>
      <c r="C4" s="87" t="s">
        <v>9</v>
      </c>
      <c r="D4" s="87">
        <v>20000.0</v>
      </c>
      <c r="E4" s="87">
        <v>4.0</v>
      </c>
      <c r="F4" s="87">
        <v>73787.9</v>
      </c>
      <c r="G4" s="87">
        <v>435.0</v>
      </c>
      <c r="H4" s="87">
        <v>92.2349</v>
      </c>
      <c r="I4" s="87">
        <v>1.31994</v>
      </c>
      <c r="J4" s="87">
        <v>2296.69</v>
      </c>
      <c r="M4" s="90" t="s">
        <v>110</v>
      </c>
      <c r="N4" s="89" t="s">
        <v>111</v>
      </c>
      <c r="O4" s="89" t="s">
        <v>112</v>
      </c>
      <c r="P4" s="89" t="s">
        <v>113</v>
      </c>
    </row>
    <row r="5">
      <c r="A5" s="87" t="s">
        <v>109</v>
      </c>
      <c r="B5" s="87">
        <v>0.640887</v>
      </c>
      <c r="C5" s="87" t="s">
        <v>9</v>
      </c>
      <c r="D5" s="87">
        <v>20000.0</v>
      </c>
      <c r="E5" s="87">
        <v>4.0</v>
      </c>
      <c r="F5" s="87">
        <v>46602.56</v>
      </c>
      <c r="G5" s="87">
        <v>509.0</v>
      </c>
      <c r="H5" s="87">
        <v>58.2532</v>
      </c>
      <c r="I5" s="87">
        <v>1.0644</v>
      </c>
      <c r="J5" s="87">
        <v>2167.11</v>
      </c>
      <c r="M5" s="88" t="s">
        <v>114</v>
      </c>
      <c r="N5" s="89" t="s">
        <v>115</v>
      </c>
      <c r="O5" s="89" t="s">
        <v>116</v>
      </c>
      <c r="P5" s="89" t="s">
        <v>117</v>
      </c>
    </row>
    <row r="6">
      <c r="A6" s="87" t="s">
        <v>109</v>
      </c>
      <c r="B6" s="87">
        <v>0.645931</v>
      </c>
      <c r="C6" s="87" t="s">
        <v>9</v>
      </c>
      <c r="D6" s="87">
        <v>20000.0</v>
      </c>
      <c r="E6" s="87">
        <v>3.0</v>
      </c>
      <c r="F6" s="87">
        <v>40326.47</v>
      </c>
      <c r="G6" s="87">
        <v>881.0</v>
      </c>
      <c r="H6" s="87">
        <v>67.2108</v>
      </c>
      <c r="I6" s="87">
        <v>1.13176</v>
      </c>
      <c r="J6" s="87">
        <v>2991.24</v>
      </c>
      <c r="M6" s="88" t="s">
        <v>118</v>
      </c>
      <c r="N6" s="89">
        <v>17.0</v>
      </c>
      <c r="O6" s="89">
        <v>9.0</v>
      </c>
      <c r="P6" s="89">
        <v>24.0</v>
      </c>
    </row>
    <row r="7">
      <c r="A7" s="87" t="s">
        <v>109</v>
      </c>
      <c r="B7" s="87">
        <v>0.604072</v>
      </c>
      <c r="C7" s="87" t="s">
        <v>9</v>
      </c>
      <c r="D7" s="87">
        <v>20000.0</v>
      </c>
      <c r="E7" s="87">
        <v>3.0</v>
      </c>
      <c r="F7" s="87">
        <v>54551.65</v>
      </c>
      <c r="G7" s="87">
        <v>1075.0</v>
      </c>
      <c r="H7" s="87">
        <v>90.9194</v>
      </c>
      <c r="I7" s="87">
        <v>1.31005</v>
      </c>
      <c r="J7" s="87">
        <v>4224.9</v>
      </c>
      <c r="M7" s="88" t="s">
        <v>0</v>
      </c>
      <c r="N7" s="89" t="s">
        <v>9</v>
      </c>
      <c r="O7" s="89" t="s">
        <v>119</v>
      </c>
      <c r="P7" s="89" t="s">
        <v>120</v>
      </c>
    </row>
    <row r="8">
      <c r="A8" s="87" t="s">
        <v>109</v>
      </c>
      <c r="B8" s="87">
        <v>0.57995</v>
      </c>
      <c r="C8" s="87" t="s">
        <v>9</v>
      </c>
      <c r="D8" s="87">
        <v>20000.0</v>
      </c>
      <c r="E8" s="87">
        <v>2.0</v>
      </c>
      <c r="F8" s="87">
        <v>37374.6</v>
      </c>
      <c r="G8" s="87">
        <v>237.0</v>
      </c>
      <c r="H8" s="87">
        <v>93.4365</v>
      </c>
      <c r="I8" s="87">
        <v>1.32898</v>
      </c>
      <c r="J8" s="87">
        <v>629.935</v>
      </c>
      <c r="M8" s="88" t="s">
        <v>121</v>
      </c>
      <c r="N8" s="89" t="s">
        <v>122</v>
      </c>
      <c r="O8" s="89" t="s">
        <v>123</v>
      </c>
      <c r="P8" s="89" t="s">
        <v>124</v>
      </c>
    </row>
    <row r="9">
      <c r="A9" s="87" t="s">
        <v>109</v>
      </c>
      <c r="B9" s="87">
        <v>0.607129</v>
      </c>
      <c r="C9" s="87" t="s">
        <v>9</v>
      </c>
      <c r="D9" s="87">
        <v>20000.0</v>
      </c>
      <c r="E9" s="87">
        <v>5.0</v>
      </c>
      <c r="F9" s="87">
        <v>56341.59</v>
      </c>
      <c r="G9" s="87">
        <v>64.0</v>
      </c>
      <c r="H9" s="87">
        <v>56.3416</v>
      </c>
      <c r="I9" s="87">
        <v>1.05002</v>
      </c>
      <c r="J9" s="87">
        <v>336.007</v>
      </c>
    </row>
    <row r="10">
      <c r="A10" s="87" t="s">
        <v>109</v>
      </c>
      <c r="B10" s="87">
        <v>0.559384</v>
      </c>
      <c r="C10" s="87" t="s">
        <v>9</v>
      </c>
      <c r="D10" s="87">
        <v>20000.0</v>
      </c>
      <c r="E10" s="87">
        <v>1.0</v>
      </c>
      <c r="F10" s="87">
        <v>11788.44</v>
      </c>
      <c r="G10" s="87">
        <v>1136.0</v>
      </c>
      <c r="H10" s="87">
        <v>58.9422</v>
      </c>
      <c r="I10" s="87">
        <v>1.06958</v>
      </c>
      <c r="J10" s="87">
        <v>1215.04</v>
      </c>
    </row>
    <row r="11">
      <c r="A11" s="87" t="s">
        <v>109</v>
      </c>
      <c r="B11" s="87">
        <v>0.615696</v>
      </c>
      <c r="C11" s="87" t="s">
        <v>9</v>
      </c>
      <c r="D11" s="87">
        <v>20000.0</v>
      </c>
      <c r="E11" s="87">
        <v>4.0</v>
      </c>
      <c r="F11" s="87">
        <v>51912.33</v>
      </c>
      <c r="G11" s="87">
        <v>1121.0</v>
      </c>
      <c r="H11" s="87">
        <v>64.8904</v>
      </c>
      <c r="I11" s="87">
        <v>1.11431</v>
      </c>
      <c r="J11" s="87">
        <v>4996.56</v>
      </c>
    </row>
    <row r="12">
      <c r="A12" s="87" t="s">
        <v>109</v>
      </c>
      <c r="B12" s="87">
        <v>0.631194</v>
      </c>
      <c r="C12" s="87" t="s">
        <v>9</v>
      </c>
      <c r="D12" s="87">
        <v>20000.0</v>
      </c>
      <c r="E12" s="87">
        <v>5.0</v>
      </c>
      <c r="F12" s="87">
        <v>61218.15</v>
      </c>
      <c r="G12" s="87">
        <v>798.0</v>
      </c>
      <c r="H12" s="87">
        <v>61.2182</v>
      </c>
      <c r="I12" s="87">
        <v>1.08669</v>
      </c>
      <c r="J12" s="87">
        <v>4335.91</v>
      </c>
    </row>
    <row r="13">
      <c r="A13" s="87" t="s">
        <v>109</v>
      </c>
      <c r="B13" s="87">
        <v>0.642966</v>
      </c>
      <c r="C13" s="87" t="s">
        <v>9</v>
      </c>
      <c r="D13" s="87">
        <v>20000.0</v>
      </c>
      <c r="E13" s="87">
        <v>3.0</v>
      </c>
      <c r="F13" s="87">
        <v>48759.19</v>
      </c>
      <c r="G13" s="87">
        <v>627.0</v>
      </c>
      <c r="H13" s="87">
        <v>81.2653</v>
      </c>
      <c r="I13" s="87">
        <v>1.23745</v>
      </c>
      <c r="J13" s="87">
        <v>2327.64</v>
      </c>
    </row>
    <row r="14">
      <c r="A14" s="87" t="s">
        <v>109</v>
      </c>
      <c r="B14" s="87">
        <v>0.608846</v>
      </c>
      <c r="C14" s="87" t="s">
        <v>9</v>
      </c>
      <c r="D14" s="87">
        <v>20000.0</v>
      </c>
      <c r="E14" s="87">
        <v>5.0</v>
      </c>
      <c r="F14" s="87">
        <v>88732.88</v>
      </c>
      <c r="G14" s="87">
        <v>759.0</v>
      </c>
      <c r="H14" s="87">
        <v>88.7329</v>
      </c>
      <c r="I14" s="87">
        <v>1.2936</v>
      </c>
      <c r="J14" s="87">
        <v>4909.23</v>
      </c>
    </row>
    <row r="15">
      <c r="A15" s="87" t="s">
        <v>109</v>
      </c>
      <c r="B15" s="87">
        <v>0.648921</v>
      </c>
      <c r="C15" s="87" t="s">
        <v>9</v>
      </c>
      <c r="D15" s="87">
        <v>20000.0</v>
      </c>
      <c r="E15" s="87">
        <v>3.0</v>
      </c>
      <c r="F15" s="87">
        <v>41270.1</v>
      </c>
      <c r="G15" s="87">
        <v>733.0</v>
      </c>
      <c r="H15" s="87">
        <v>68.7835</v>
      </c>
      <c r="I15" s="87">
        <v>1.14359</v>
      </c>
      <c r="J15" s="87">
        <v>2514.74</v>
      </c>
    </row>
    <row r="16">
      <c r="A16" s="87" t="s">
        <v>109</v>
      </c>
      <c r="B16" s="87">
        <v>0.61968</v>
      </c>
      <c r="C16" s="87" t="s">
        <v>9</v>
      </c>
      <c r="D16" s="87">
        <v>20000.0</v>
      </c>
      <c r="E16" s="87">
        <v>3.0</v>
      </c>
      <c r="F16" s="87">
        <v>38726.48</v>
      </c>
      <c r="G16" s="87">
        <v>1186.0</v>
      </c>
      <c r="H16" s="87">
        <v>64.5441</v>
      </c>
      <c r="I16" s="87">
        <v>1.11171</v>
      </c>
      <c r="J16" s="87">
        <v>3955.45</v>
      </c>
    </row>
    <row r="17">
      <c r="A17" s="87" t="s">
        <v>109</v>
      </c>
      <c r="B17" s="87">
        <v>0.582359</v>
      </c>
      <c r="C17" s="87" t="s">
        <v>9</v>
      </c>
      <c r="D17" s="87">
        <v>20000.0</v>
      </c>
      <c r="E17" s="87">
        <v>2.0</v>
      </c>
      <c r="F17" s="87">
        <v>37741.71</v>
      </c>
      <c r="G17" s="87">
        <v>296.0</v>
      </c>
      <c r="H17" s="87">
        <v>94.3543</v>
      </c>
      <c r="I17" s="87">
        <v>1.33588</v>
      </c>
      <c r="J17" s="87">
        <v>790.839</v>
      </c>
    </row>
    <row r="18">
      <c r="A18" s="87" t="s">
        <v>109</v>
      </c>
      <c r="B18" s="87">
        <v>0.635358</v>
      </c>
      <c r="C18" s="87" t="s">
        <v>9</v>
      </c>
      <c r="D18" s="87">
        <v>20000.0</v>
      </c>
      <c r="E18" s="87">
        <v>3.0</v>
      </c>
      <c r="F18" s="87">
        <v>39980.67</v>
      </c>
      <c r="G18" s="87">
        <v>450.0</v>
      </c>
      <c r="H18" s="87">
        <v>66.6345</v>
      </c>
      <c r="I18" s="87">
        <v>1.12742</v>
      </c>
      <c r="J18" s="87">
        <v>1522.02</v>
      </c>
    </row>
    <row r="19">
      <c r="A19" s="91" t="s">
        <v>125</v>
      </c>
      <c r="B19" s="91">
        <v>0.628245</v>
      </c>
      <c r="C19" s="91" t="s">
        <v>13</v>
      </c>
      <c r="D19" s="91">
        <v>25.0</v>
      </c>
      <c r="E19" s="91">
        <v>4.0</v>
      </c>
      <c r="F19" s="91">
        <v>92.78</v>
      </c>
      <c r="G19" s="91">
        <v>1180.0</v>
      </c>
      <c r="H19" s="91">
        <v>92.78</v>
      </c>
      <c r="I19" s="91">
        <v>1.93781</v>
      </c>
      <c r="J19" s="91">
        <v>9146.48</v>
      </c>
    </row>
    <row r="20">
      <c r="A20" s="91" t="s">
        <v>125</v>
      </c>
      <c r="B20" s="91">
        <v>0.613081</v>
      </c>
      <c r="C20" s="91" t="s">
        <v>13</v>
      </c>
      <c r="D20" s="91">
        <v>25.0</v>
      </c>
      <c r="E20" s="91">
        <v>3.0</v>
      </c>
      <c r="F20" s="91">
        <v>53.0</v>
      </c>
      <c r="G20" s="91">
        <v>1173.0</v>
      </c>
      <c r="H20" s="91">
        <v>70.6667</v>
      </c>
      <c r="I20" s="91">
        <v>1.80058</v>
      </c>
      <c r="J20" s="91">
        <v>6336.26</v>
      </c>
    </row>
    <row r="21">
      <c r="A21" s="91" t="s">
        <v>125</v>
      </c>
      <c r="B21" s="91">
        <v>0.629395</v>
      </c>
      <c r="C21" s="91" t="s">
        <v>13</v>
      </c>
      <c r="D21" s="91">
        <v>25.0</v>
      </c>
      <c r="E21" s="91">
        <v>5.0</v>
      </c>
      <c r="F21" s="91">
        <v>103.54</v>
      </c>
      <c r="G21" s="91">
        <v>775.0</v>
      </c>
      <c r="H21" s="91">
        <v>82.832</v>
      </c>
      <c r="I21" s="91">
        <v>1.87608</v>
      </c>
      <c r="J21" s="91">
        <v>7269.81</v>
      </c>
    </row>
    <row r="22">
      <c r="A22" s="91" t="s">
        <v>125</v>
      </c>
      <c r="B22" s="91">
        <v>0.605365</v>
      </c>
      <c r="C22" s="91" t="s">
        <v>13</v>
      </c>
      <c r="D22" s="91">
        <v>25.0</v>
      </c>
      <c r="E22" s="91">
        <v>3.0</v>
      </c>
      <c r="F22" s="91">
        <v>55.14</v>
      </c>
      <c r="G22" s="91">
        <v>1088.0</v>
      </c>
      <c r="H22" s="91">
        <v>73.52</v>
      </c>
      <c r="I22" s="91">
        <v>1.81829</v>
      </c>
      <c r="J22" s="91">
        <v>5934.9</v>
      </c>
    </row>
    <row r="23">
      <c r="A23" s="91" t="s">
        <v>125</v>
      </c>
      <c r="B23" s="91">
        <v>0.532561</v>
      </c>
      <c r="C23" s="91" t="s">
        <v>11</v>
      </c>
      <c r="D23" s="91">
        <v>15.0</v>
      </c>
      <c r="E23" s="91">
        <v>5.0</v>
      </c>
      <c r="F23" s="91">
        <v>52.08</v>
      </c>
      <c r="G23" s="91">
        <v>524.0</v>
      </c>
      <c r="H23" s="91">
        <v>69.44</v>
      </c>
      <c r="I23" s="91">
        <v>1.69472</v>
      </c>
      <c r="J23" s="91">
        <v>4440.16</v>
      </c>
    </row>
    <row r="24">
      <c r="A24" s="91" t="s">
        <v>125</v>
      </c>
      <c r="B24" s="91">
        <v>0.615026</v>
      </c>
      <c r="C24" s="91" t="s">
        <v>11</v>
      </c>
      <c r="D24" s="91">
        <v>15.0</v>
      </c>
      <c r="E24" s="91">
        <v>4.0</v>
      </c>
      <c r="F24" s="91">
        <v>46.14</v>
      </c>
      <c r="G24" s="91">
        <v>865.0</v>
      </c>
      <c r="H24" s="91">
        <v>76.9</v>
      </c>
      <c r="I24" s="91">
        <v>1.75006</v>
      </c>
      <c r="J24" s="91">
        <v>6055.21</v>
      </c>
    </row>
    <row r="25">
      <c r="A25" s="91" t="s">
        <v>125</v>
      </c>
      <c r="B25" s="91">
        <v>0.638115</v>
      </c>
      <c r="C25" s="91" t="s">
        <v>11</v>
      </c>
      <c r="D25" s="91">
        <v>15.0</v>
      </c>
      <c r="E25" s="91">
        <v>5.0</v>
      </c>
      <c r="F25" s="91">
        <v>47.48</v>
      </c>
      <c r="G25" s="91">
        <v>1062.0</v>
      </c>
      <c r="H25" s="91">
        <v>63.3067</v>
      </c>
      <c r="I25" s="91">
        <v>1.64922</v>
      </c>
      <c r="J25" s="91">
        <v>8757.34</v>
      </c>
    </row>
    <row r="26">
      <c r="A26" s="91" t="s">
        <v>125</v>
      </c>
      <c r="B26" s="91">
        <v>0.588871</v>
      </c>
      <c r="C26" s="91" t="s">
        <v>18</v>
      </c>
      <c r="D26" s="91">
        <v>5.0</v>
      </c>
      <c r="E26" s="91">
        <v>4.0</v>
      </c>
      <c r="F26" s="91">
        <v>15.07</v>
      </c>
      <c r="G26" s="91">
        <v>826.0</v>
      </c>
      <c r="H26" s="91">
        <v>75.35</v>
      </c>
      <c r="I26" s="91">
        <v>1.68054</v>
      </c>
      <c r="J26" s="91">
        <v>5552.52</v>
      </c>
    </row>
    <row r="27">
      <c r="A27" s="92" t="s">
        <v>126</v>
      </c>
      <c r="B27" s="92">
        <v>0.587874</v>
      </c>
      <c r="C27" s="92" t="s">
        <v>13</v>
      </c>
      <c r="D27" s="92">
        <v>25.0</v>
      </c>
      <c r="E27" s="92">
        <v>2.0</v>
      </c>
      <c r="F27" s="92">
        <v>26.05</v>
      </c>
      <c r="G27" s="92">
        <v>749.0</v>
      </c>
      <c r="H27" s="92">
        <v>52.1</v>
      </c>
      <c r="I27" s="92">
        <v>1.68537</v>
      </c>
      <c r="J27" s="92">
        <v>2524.68</v>
      </c>
    </row>
    <row r="28">
      <c r="A28" s="92" t="s">
        <v>126</v>
      </c>
      <c r="B28" s="92">
        <v>0.519507</v>
      </c>
      <c r="C28" s="92" t="s">
        <v>13</v>
      </c>
      <c r="D28" s="92">
        <v>25.0</v>
      </c>
      <c r="E28" s="92">
        <v>4.0</v>
      </c>
      <c r="F28" s="92">
        <v>55.49</v>
      </c>
      <c r="G28" s="92">
        <v>558.0</v>
      </c>
      <c r="H28" s="92">
        <v>55.49</v>
      </c>
      <c r="I28" s="92">
        <v>1.7064</v>
      </c>
      <c r="J28" s="92">
        <v>3808.69</v>
      </c>
    </row>
    <row r="29">
      <c r="A29" s="92" t="s">
        <v>126</v>
      </c>
      <c r="B29" s="92">
        <v>0.575012</v>
      </c>
      <c r="C29" s="92" t="s">
        <v>13</v>
      </c>
      <c r="D29" s="92">
        <v>25.0</v>
      </c>
      <c r="E29" s="92">
        <v>4.0</v>
      </c>
      <c r="F29" s="92">
        <v>52.04</v>
      </c>
      <c r="G29" s="92">
        <v>345.0</v>
      </c>
      <c r="H29" s="92">
        <v>52.04</v>
      </c>
      <c r="I29" s="92">
        <v>1.68499</v>
      </c>
      <c r="J29" s="92">
        <v>2325.29</v>
      </c>
    </row>
    <row r="30">
      <c r="A30" s="92" t="s">
        <v>126</v>
      </c>
      <c r="B30" s="92">
        <v>0.574549</v>
      </c>
      <c r="C30" s="92" t="s">
        <v>13</v>
      </c>
      <c r="D30" s="92">
        <v>25.0</v>
      </c>
      <c r="E30" s="92">
        <v>3.0</v>
      </c>
      <c r="F30" s="92">
        <v>61.36</v>
      </c>
      <c r="G30" s="92">
        <v>468.0</v>
      </c>
      <c r="H30" s="92">
        <v>81.8133</v>
      </c>
      <c r="I30" s="92">
        <v>1.86976</v>
      </c>
      <c r="J30" s="92">
        <v>2625.14</v>
      </c>
    </row>
    <row r="31">
      <c r="A31" s="92" t="s">
        <v>126</v>
      </c>
      <c r="B31" s="92">
        <v>0.536458</v>
      </c>
      <c r="C31" s="92" t="s">
        <v>13</v>
      </c>
      <c r="D31" s="92">
        <v>25.0</v>
      </c>
      <c r="E31" s="92">
        <v>3.0</v>
      </c>
      <c r="F31" s="92">
        <v>53.44</v>
      </c>
      <c r="G31" s="92">
        <v>662.0</v>
      </c>
      <c r="H31" s="92">
        <v>71.2533</v>
      </c>
      <c r="I31" s="92">
        <v>1.80423</v>
      </c>
      <c r="J31" s="92">
        <v>3583.19</v>
      </c>
    </row>
    <row r="32">
      <c r="A32" s="92" t="s">
        <v>126</v>
      </c>
      <c r="B32" s="92">
        <v>0.54847</v>
      </c>
      <c r="C32" s="92" t="s">
        <v>13</v>
      </c>
      <c r="D32" s="92">
        <v>25.0</v>
      </c>
      <c r="E32" s="92">
        <v>3.0</v>
      </c>
      <c r="F32" s="92">
        <v>63.18</v>
      </c>
      <c r="G32" s="92">
        <v>552.0</v>
      </c>
      <c r="H32" s="92">
        <v>84.24</v>
      </c>
      <c r="I32" s="92">
        <v>1.88482</v>
      </c>
      <c r="J32" s="92">
        <v>3121.26</v>
      </c>
    </row>
    <row r="33">
      <c r="A33" s="92" t="s">
        <v>126</v>
      </c>
      <c r="B33" s="92">
        <v>0.626379</v>
      </c>
      <c r="C33" s="92" t="s">
        <v>13</v>
      </c>
      <c r="D33" s="92">
        <v>25.0</v>
      </c>
      <c r="E33" s="92">
        <v>1.0</v>
      </c>
      <c r="F33" s="92">
        <v>16.04</v>
      </c>
      <c r="G33" s="92">
        <v>145.0</v>
      </c>
      <c r="H33" s="92">
        <v>64.16</v>
      </c>
      <c r="I33" s="92">
        <v>1.76021</v>
      </c>
      <c r="J33" s="92">
        <v>255.23</v>
      </c>
    </row>
    <row r="34">
      <c r="A34" s="92" t="s">
        <v>126</v>
      </c>
      <c r="B34" s="92">
        <v>0.579032</v>
      </c>
      <c r="C34" s="92" t="s">
        <v>13</v>
      </c>
      <c r="D34" s="92">
        <v>25.0</v>
      </c>
      <c r="E34" s="92">
        <v>3.0</v>
      </c>
      <c r="F34" s="92">
        <v>44.35</v>
      </c>
      <c r="G34" s="92">
        <v>574.0</v>
      </c>
      <c r="H34" s="92">
        <v>59.1333</v>
      </c>
      <c r="I34" s="92">
        <v>1.72901</v>
      </c>
      <c r="J34" s="92">
        <v>2977.36</v>
      </c>
    </row>
    <row r="35">
      <c r="A35" s="92" t="s">
        <v>126</v>
      </c>
      <c r="B35" s="92">
        <v>0.536516</v>
      </c>
      <c r="C35" s="92" t="s">
        <v>13</v>
      </c>
      <c r="D35" s="92">
        <v>25.0</v>
      </c>
      <c r="E35" s="92">
        <v>5.0</v>
      </c>
      <c r="F35" s="92">
        <v>98.07</v>
      </c>
      <c r="G35" s="92">
        <v>247.0</v>
      </c>
      <c r="H35" s="92">
        <v>78.456</v>
      </c>
      <c r="I35" s="92">
        <v>1.84892</v>
      </c>
      <c r="J35" s="92">
        <v>2283.42</v>
      </c>
    </row>
    <row r="36">
      <c r="A36" s="92" t="s">
        <v>126</v>
      </c>
      <c r="B36" s="92">
        <v>0.566166</v>
      </c>
      <c r="C36" s="92" t="s">
        <v>11</v>
      </c>
      <c r="D36" s="92">
        <v>15.0</v>
      </c>
      <c r="E36" s="92">
        <v>5.0</v>
      </c>
      <c r="F36" s="92">
        <v>45.29</v>
      </c>
      <c r="G36" s="92">
        <v>141.0</v>
      </c>
      <c r="H36" s="92">
        <v>60.3867</v>
      </c>
      <c r="I36" s="92">
        <v>1.62755</v>
      </c>
      <c r="J36" s="92">
        <v>1147.43</v>
      </c>
    </row>
    <row r="37">
      <c r="A37" s="92" t="s">
        <v>126</v>
      </c>
      <c r="B37" s="92">
        <v>0.581894</v>
      </c>
      <c r="C37" s="92" t="s">
        <v>11</v>
      </c>
      <c r="D37" s="92">
        <v>15.0</v>
      </c>
      <c r="E37" s="92">
        <v>2.0</v>
      </c>
      <c r="F37" s="92">
        <v>22.66</v>
      </c>
      <c r="G37" s="92">
        <v>752.0</v>
      </c>
      <c r="H37" s="92">
        <v>75.5333</v>
      </c>
      <c r="I37" s="92">
        <v>1.73992</v>
      </c>
      <c r="J37" s="92">
        <v>2616.84</v>
      </c>
    </row>
    <row r="38">
      <c r="A38" s="92" t="s">
        <v>126</v>
      </c>
      <c r="B38" s="92">
        <v>0.625556</v>
      </c>
      <c r="C38" s="92" t="s">
        <v>11</v>
      </c>
      <c r="D38" s="92">
        <v>15.0</v>
      </c>
      <c r="E38" s="92">
        <v>2.0</v>
      </c>
      <c r="F38" s="92">
        <v>21.07</v>
      </c>
      <c r="G38" s="92">
        <v>251.0</v>
      </c>
      <c r="H38" s="92">
        <v>70.2333</v>
      </c>
      <c r="I38" s="92">
        <v>1.7006</v>
      </c>
      <c r="J38" s="92">
        <v>853.702</v>
      </c>
    </row>
    <row r="39">
      <c r="A39" s="92" t="s">
        <v>126</v>
      </c>
      <c r="B39" s="92">
        <v>0.604716</v>
      </c>
      <c r="C39" s="92" t="s">
        <v>11</v>
      </c>
      <c r="D39" s="92">
        <v>15.0</v>
      </c>
      <c r="E39" s="92">
        <v>1.0</v>
      </c>
      <c r="F39" s="92">
        <v>13.68</v>
      </c>
      <c r="G39" s="92">
        <v>250.0</v>
      </c>
      <c r="H39" s="92">
        <v>91.2</v>
      </c>
      <c r="I39" s="92">
        <v>1.85615</v>
      </c>
      <c r="J39" s="92">
        <v>464.036</v>
      </c>
    </row>
    <row r="40">
      <c r="A40" s="92" t="s">
        <v>126</v>
      </c>
      <c r="B40" s="92">
        <v>0.554668</v>
      </c>
      <c r="C40" s="92" t="s">
        <v>11</v>
      </c>
      <c r="D40" s="92">
        <v>15.0</v>
      </c>
      <c r="E40" s="92">
        <v>2.0</v>
      </c>
      <c r="F40" s="92">
        <v>20.93</v>
      </c>
      <c r="G40" s="92">
        <v>913.0</v>
      </c>
      <c r="H40" s="92">
        <v>69.7667</v>
      </c>
      <c r="I40" s="92">
        <v>1.69714</v>
      </c>
      <c r="J40" s="92">
        <v>3098.98</v>
      </c>
    </row>
    <row r="41">
      <c r="A41" s="92" t="s">
        <v>126</v>
      </c>
      <c r="B41" s="92">
        <v>0.565142</v>
      </c>
      <c r="C41" s="92" t="s">
        <v>11</v>
      </c>
      <c r="D41" s="92">
        <v>15.0</v>
      </c>
      <c r="E41" s="92">
        <v>4.0</v>
      </c>
      <c r="F41" s="92">
        <v>51.7</v>
      </c>
      <c r="G41" s="92">
        <v>239.0</v>
      </c>
      <c r="H41" s="92">
        <v>86.1667</v>
      </c>
      <c r="I41" s="92">
        <v>1.81881</v>
      </c>
      <c r="J41" s="92">
        <v>1738.78</v>
      </c>
    </row>
    <row r="42">
      <c r="A42" s="92" t="s">
        <v>126</v>
      </c>
      <c r="B42" s="92">
        <v>0.564986</v>
      </c>
      <c r="C42" s="92" t="s">
        <v>11</v>
      </c>
      <c r="D42" s="92">
        <v>15.0</v>
      </c>
      <c r="E42" s="92">
        <v>1.0</v>
      </c>
      <c r="F42" s="92">
        <v>9.21</v>
      </c>
      <c r="G42" s="92">
        <v>1186.0</v>
      </c>
      <c r="H42" s="92">
        <v>61.4</v>
      </c>
      <c r="I42" s="92">
        <v>1.63507</v>
      </c>
      <c r="J42" s="92">
        <v>1939.2</v>
      </c>
    </row>
    <row r="43">
      <c r="A43" s="92" t="s">
        <v>126</v>
      </c>
      <c r="B43" s="92">
        <v>0.506005</v>
      </c>
      <c r="C43" s="92" t="s">
        <v>18</v>
      </c>
      <c r="D43" s="92">
        <v>5.0</v>
      </c>
      <c r="E43" s="92">
        <v>3.0</v>
      </c>
      <c r="F43" s="92">
        <v>13.3</v>
      </c>
      <c r="G43" s="92">
        <v>696.0</v>
      </c>
      <c r="H43" s="92">
        <v>88.6667</v>
      </c>
      <c r="I43" s="92">
        <v>1.78186</v>
      </c>
      <c r="J43" s="92">
        <v>3720.53</v>
      </c>
    </row>
    <row r="44">
      <c r="A44" s="92" t="s">
        <v>126</v>
      </c>
      <c r="B44" s="92">
        <v>0.622491</v>
      </c>
      <c r="C44" s="92" t="s">
        <v>18</v>
      </c>
      <c r="D44" s="92">
        <v>5.0</v>
      </c>
      <c r="E44" s="92">
        <v>1.0</v>
      </c>
      <c r="F44" s="92">
        <v>2.65</v>
      </c>
      <c r="G44" s="92">
        <v>437.0</v>
      </c>
      <c r="H44" s="92">
        <v>53.0</v>
      </c>
      <c r="I44" s="92">
        <v>1.51049</v>
      </c>
      <c r="J44" s="92">
        <v>660.085</v>
      </c>
    </row>
    <row r="45">
      <c r="A45" s="92" t="s">
        <v>126</v>
      </c>
      <c r="B45" s="92">
        <v>0.618548</v>
      </c>
      <c r="C45" s="92" t="s">
        <v>18</v>
      </c>
      <c r="D45" s="92">
        <v>5.0</v>
      </c>
      <c r="E45" s="92">
        <v>1.0</v>
      </c>
      <c r="F45" s="92">
        <v>2.54</v>
      </c>
      <c r="G45" s="92">
        <v>570.0</v>
      </c>
      <c r="H45" s="92">
        <v>50.8</v>
      </c>
      <c r="I45" s="92">
        <v>1.49375</v>
      </c>
      <c r="J45" s="92">
        <v>851.44</v>
      </c>
    </row>
    <row r="46">
      <c r="A46" s="92" t="s">
        <v>126</v>
      </c>
      <c r="B46" s="92">
        <v>0.607501</v>
      </c>
      <c r="C46" s="92" t="s">
        <v>18</v>
      </c>
      <c r="D46" s="92">
        <v>5.0</v>
      </c>
      <c r="E46" s="92">
        <v>3.0</v>
      </c>
      <c r="F46" s="92">
        <v>8.0</v>
      </c>
      <c r="G46" s="92">
        <v>280.0</v>
      </c>
      <c r="H46" s="92">
        <v>53.3333</v>
      </c>
      <c r="I46" s="92">
        <v>1.51303</v>
      </c>
      <c r="J46" s="92">
        <v>1270.94</v>
      </c>
    </row>
    <row r="47">
      <c r="A47" s="92" t="s">
        <v>126</v>
      </c>
      <c r="B47" s="92">
        <v>0.622009</v>
      </c>
      <c r="C47" s="92" t="s">
        <v>18</v>
      </c>
      <c r="D47" s="92">
        <v>5.0</v>
      </c>
      <c r="E47" s="92">
        <v>1.0</v>
      </c>
      <c r="F47" s="92">
        <v>3.01</v>
      </c>
      <c r="G47" s="92">
        <v>682.0</v>
      </c>
      <c r="H47" s="92">
        <v>60.2</v>
      </c>
      <c r="I47" s="92">
        <v>1.56527</v>
      </c>
      <c r="J47" s="92">
        <v>1067.52</v>
      </c>
    </row>
    <row r="48">
      <c r="A48" s="92" t="s">
        <v>126</v>
      </c>
      <c r="B48" s="92">
        <v>0.581912</v>
      </c>
      <c r="C48" s="92" t="s">
        <v>18</v>
      </c>
      <c r="D48" s="92">
        <v>5.0</v>
      </c>
      <c r="E48" s="92">
        <v>1.0</v>
      </c>
      <c r="F48" s="92">
        <v>4.74</v>
      </c>
      <c r="G48" s="92">
        <v>748.0</v>
      </c>
      <c r="H48" s="92">
        <v>94.8</v>
      </c>
      <c r="I48" s="92">
        <v>1.82853</v>
      </c>
      <c r="J48" s="92">
        <v>1367.74</v>
      </c>
    </row>
    <row r="49">
      <c r="A49" s="92" t="s">
        <v>126</v>
      </c>
      <c r="B49" s="92">
        <v>0.561877</v>
      </c>
      <c r="C49" s="92" t="s">
        <v>18</v>
      </c>
      <c r="D49" s="92">
        <v>5.0</v>
      </c>
      <c r="E49" s="92">
        <v>2.0</v>
      </c>
      <c r="F49" s="92">
        <v>7.26</v>
      </c>
      <c r="G49" s="92">
        <v>904.0</v>
      </c>
      <c r="H49" s="92">
        <v>72.6</v>
      </c>
      <c r="I49" s="92">
        <v>1.65962</v>
      </c>
      <c r="J49" s="92">
        <v>3000.59</v>
      </c>
    </row>
    <row r="50">
      <c r="A50" s="92" t="s">
        <v>126</v>
      </c>
      <c r="B50" s="92">
        <v>0.5678</v>
      </c>
      <c r="C50" s="92" t="s">
        <v>18</v>
      </c>
      <c r="D50" s="92">
        <v>5.0</v>
      </c>
      <c r="E50" s="92">
        <v>1.0</v>
      </c>
      <c r="F50" s="92">
        <v>3.93</v>
      </c>
      <c r="G50" s="92">
        <v>1126.0</v>
      </c>
      <c r="H50" s="92">
        <v>78.6</v>
      </c>
      <c r="I50" s="92">
        <v>1.70527</v>
      </c>
      <c r="J50" s="92">
        <v>1920.14</v>
      </c>
    </row>
  </sheetData>
  <autoFilter ref="$A$1:$J$50">
    <sortState ref="A1:J50">
      <sortCondition ref="A1:A50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6.57"/>
    <col customWidth="1" min="2" max="2" width="27.0"/>
    <col customWidth="1" min="3" max="3" width="17.86"/>
    <col customWidth="1" min="4" max="4" width="20.14"/>
    <col customWidth="1" min="5" max="5" width="15.57"/>
    <col customWidth="1" min="6" max="6" width="13.0"/>
    <col customWidth="1" min="7" max="8" width="15.71"/>
    <col customWidth="1" min="9" max="9" width="18.29"/>
    <col customWidth="1" min="10" max="10" width="45.0"/>
  </cols>
  <sheetData>
    <row r="1">
      <c r="A1" s="93"/>
      <c r="B1" s="93" t="s">
        <v>127</v>
      </c>
      <c r="C1" s="94"/>
      <c r="D1" s="94"/>
      <c r="E1" s="94"/>
      <c r="F1" s="94"/>
      <c r="G1" s="94"/>
      <c r="H1" s="94"/>
      <c r="I1" s="94"/>
      <c r="J1" s="94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</row>
    <row r="2">
      <c r="A2" s="94"/>
      <c r="B2" s="94" t="s">
        <v>0</v>
      </c>
      <c r="C2" s="94" t="s">
        <v>1</v>
      </c>
      <c r="D2" s="94" t="s">
        <v>2</v>
      </c>
      <c r="E2" s="94" t="s">
        <v>3</v>
      </c>
      <c r="F2" s="94" t="s">
        <v>4</v>
      </c>
      <c r="G2" s="94" t="s">
        <v>5</v>
      </c>
      <c r="H2" s="94" t="s">
        <v>6</v>
      </c>
      <c r="I2" s="94" t="s">
        <v>7</v>
      </c>
      <c r="J2" s="94" t="s">
        <v>20</v>
      </c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</row>
    <row r="3">
      <c r="A3" s="96"/>
      <c r="B3" s="96" t="s">
        <v>18</v>
      </c>
      <c r="C3" s="97">
        <v>5.0</v>
      </c>
      <c r="D3" s="97">
        <v>5.0</v>
      </c>
      <c r="E3" s="98">
        <v>15.55</v>
      </c>
      <c r="F3" s="97">
        <v>1126.0</v>
      </c>
      <c r="G3" s="98">
        <v>62.20000000000001</v>
      </c>
      <c r="H3" s="99">
        <v>1.5815342868459932</v>
      </c>
      <c r="I3" s="99">
        <v>8904.038034942942</v>
      </c>
      <c r="J3" s="96" t="s">
        <v>21</v>
      </c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</row>
    <row r="4">
      <c r="A4" s="96"/>
      <c r="B4" s="96" t="s">
        <v>18</v>
      </c>
      <c r="C4" s="97">
        <v>5.0</v>
      </c>
      <c r="D4" s="97">
        <v>4.0</v>
      </c>
      <c r="E4" s="98">
        <v>15.07</v>
      </c>
      <c r="F4" s="97">
        <v>826.0</v>
      </c>
      <c r="G4" s="98">
        <v>75.35000000000001</v>
      </c>
      <c r="H4" s="99">
        <v>1.6823020946433707</v>
      </c>
      <c r="I4" s="99">
        <v>5558.326120701697</v>
      </c>
      <c r="J4" s="96" t="s">
        <v>22</v>
      </c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</row>
    <row r="5">
      <c r="A5" s="96"/>
      <c r="B5" s="96" t="s">
        <v>11</v>
      </c>
      <c r="C5" s="97">
        <v>15.0</v>
      </c>
      <c r="D5" s="97">
        <v>5.0</v>
      </c>
      <c r="E5" s="98">
        <v>47.48</v>
      </c>
      <c r="F5" s="97">
        <v>1062.0</v>
      </c>
      <c r="G5" s="98">
        <v>63.30666666666666</v>
      </c>
      <c r="H5" s="99">
        <v>1.6514583090045183</v>
      </c>
      <c r="I5" s="99">
        <v>8769.243620813992</v>
      </c>
      <c r="J5" s="96" t="s">
        <v>21</v>
      </c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</row>
    <row r="6">
      <c r="A6" s="96"/>
      <c r="B6" s="96" t="s">
        <v>11</v>
      </c>
      <c r="C6" s="97">
        <v>15.0</v>
      </c>
      <c r="D6" s="97">
        <v>4.0</v>
      </c>
      <c r="E6" s="98">
        <v>46.14</v>
      </c>
      <c r="F6" s="97">
        <v>865.0</v>
      </c>
      <c r="G6" s="98">
        <v>76.9</v>
      </c>
      <c r="H6" s="99">
        <v>1.7541688389869194</v>
      </c>
      <c r="I6" s="99">
        <v>6069.4241828947415</v>
      </c>
      <c r="J6" s="96" t="s">
        <v>23</v>
      </c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</row>
    <row r="7">
      <c r="A7" s="96"/>
      <c r="B7" s="96" t="s">
        <v>13</v>
      </c>
      <c r="C7" s="97">
        <v>25.0</v>
      </c>
      <c r="D7" s="97">
        <v>4.0</v>
      </c>
      <c r="E7" s="98">
        <v>92.78</v>
      </c>
      <c r="F7" s="97">
        <v>1180.0</v>
      </c>
      <c r="G7" s="98">
        <v>92.78</v>
      </c>
      <c r="H7" s="99">
        <v>1.9797608978814414</v>
      </c>
      <c r="I7" s="99">
        <v>9344.471438000402</v>
      </c>
      <c r="J7" s="96" t="s">
        <v>24</v>
      </c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</row>
    <row r="8">
      <c r="A8" s="96"/>
      <c r="B8" s="96" t="s">
        <v>13</v>
      </c>
      <c r="C8" s="97">
        <v>25.0</v>
      </c>
      <c r="D8" s="97">
        <v>5.0</v>
      </c>
      <c r="E8" s="98">
        <v>103.54</v>
      </c>
      <c r="F8" s="97">
        <v>775.0</v>
      </c>
      <c r="G8" s="98">
        <v>82.83200000000001</v>
      </c>
      <c r="H8" s="99">
        <v>1.9105246962480966</v>
      </c>
      <c r="I8" s="99">
        <v>7403.283197961374</v>
      </c>
      <c r="J8" s="96" t="s">
        <v>21</v>
      </c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</row>
    <row r="9">
      <c r="A9" s="96"/>
      <c r="B9" s="96" t="s">
        <v>13</v>
      </c>
      <c r="C9" s="97">
        <v>25.0</v>
      </c>
      <c r="D9" s="97">
        <v>3.0</v>
      </c>
      <c r="E9" s="98">
        <v>53.0</v>
      </c>
      <c r="F9" s="97">
        <v>1173.0</v>
      </c>
      <c r="G9" s="98">
        <v>70.66666666666667</v>
      </c>
      <c r="H9" s="99">
        <v>1.8258562732883539</v>
      </c>
      <c r="I9" s="99">
        <v>6425.188225701718</v>
      </c>
      <c r="J9" s="96" t="s">
        <v>24</v>
      </c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</row>
    <row r="10">
      <c r="A10" s="96"/>
      <c r="B10" s="96" t="s">
        <v>13</v>
      </c>
      <c r="C10" s="97">
        <v>25.0</v>
      </c>
      <c r="D10" s="97">
        <v>3.0</v>
      </c>
      <c r="E10" s="98">
        <v>55.14</v>
      </c>
      <c r="F10" s="97">
        <v>1088.0</v>
      </c>
      <c r="G10" s="98">
        <v>73.52</v>
      </c>
      <c r="H10" s="99">
        <v>1.8457149345261716</v>
      </c>
      <c r="I10" s="99">
        <v>6024.413546293425</v>
      </c>
      <c r="J10" s="96" t="s">
        <v>23</v>
      </c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</row>
    <row r="11">
      <c r="A11" s="96"/>
      <c r="B11" s="96" t="s">
        <v>9</v>
      </c>
      <c r="C11" s="97">
        <v>20000.0</v>
      </c>
      <c r="D11" s="97">
        <v>4.0</v>
      </c>
      <c r="E11" s="98">
        <v>51912.33</v>
      </c>
      <c r="F11" s="97">
        <v>1121.0</v>
      </c>
      <c r="G11" s="98">
        <v>64.89041250000001</v>
      </c>
      <c r="H11" s="99">
        <v>1.1155239971020923</v>
      </c>
      <c r="I11" s="99">
        <v>5002.009603005782</v>
      </c>
      <c r="J11" s="96" t="s">
        <v>23</v>
      </c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</row>
    <row r="12">
      <c r="A12" s="96"/>
      <c r="B12" s="96" t="s">
        <v>9</v>
      </c>
      <c r="C12" s="97">
        <v>20000.0</v>
      </c>
      <c r="D12" s="97">
        <v>5.0</v>
      </c>
      <c r="E12" s="98">
        <v>88732.88</v>
      </c>
      <c r="F12" s="97">
        <v>759.0</v>
      </c>
      <c r="G12" s="98">
        <v>88.73288000000001</v>
      </c>
      <c r="H12" s="99">
        <v>1.2953270772061383</v>
      </c>
      <c r="I12" s="99">
        <v>4915.766257997295</v>
      </c>
      <c r="J12" s="96" t="s">
        <v>25</v>
      </c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</row>
    <row r="13">
      <c r="A13" s="95"/>
      <c r="B13" s="95"/>
      <c r="C13" s="95"/>
      <c r="D13" s="95"/>
      <c r="E13" s="100"/>
      <c r="F13" s="95"/>
      <c r="G13" s="100"/>
      <c r="H13" s="95"/>
      <c r="I13" s="101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</row>
    <row r="14">
      <c r="A14" s="102"/>
      <c r="B14" s="102" t="s">
        <v>128</v>
      </c>
      <c r="C14" s="103"/>
      <c r="D14" s="103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</row>
    <row r="15">
      <c r="A15" s="104" t="s">
        <v>129</v>
      </c>
      <c r="B15" s="105" t="s">
        <v>0</v>
      </c>
      <c r="C15" s="105" t="s">
        <v>1</v>
      </c>
      <c r="D15" s="105" t="s">
        <v>2</v>
      </c>
      <c r="E15" s="105" t="s">
        <v>3</v>
      </c>
      <c r="F15" s="105" t="s">
        <v>4</v>
      </c>
      <c r="G15" s="105" t="s">
        <v>5</v>
      </c>
      <c r="H15" s="105" t="s">
        <v>6</v>
      </c>
      <c r="I15" s="105" t="s">
        <v>7</v>
      </c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</row>
    <row r="16">
      <c r="A16" s="106" t="s">
        <v>130</v>
      </c>
      <c r="B16" s="107" t="s">
        <v>18</v>
      </c>
      <c r="C16" s="108">
        <v>5.0</v>
      </c>
      <c r="D16" s="108">
        <v>5.0</v>
      </c>
      <c r="E16" s="109">
        <v>15.55</v>
      </c>
      <c r="F16" s="108">
        <v>1126.0</v>
      </c>
      <c r="G16" s="109">
        <f>((E16/D16)/C16)*100</f>
        <v>62.2</v>
      </c>
      <c r="H16" s="110">
        <f>_xlfn.FORECAST.LINEAR(G16,EF!$E$3:$E$8,EF!$D$3:$D$8)</f>
        <v>1.581534287</v>
      </c>
      <c r="I16" s="110">
        <f>H16*F16*D16</f>
        <v>8904.038035</v>
      </c>
      <c r="J16" s="111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</row>
    <row r="17">
      <c r="A17" s="112"/>
      <c r="B17" s="113"/>
      <c r="C17" s="113"/>
      <c r="D17" s="113"/>
      <c r="E17" s="113"/>
      <c r="F17" s="113"/>
      <c r="G17" s="113"/>
      <c r="H17" s="113"/>
      <c r="I17" s="114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</row>
    <row r="18">
      <c r="A18" s="115" t="s">
        <v>131</v>
      </c>
      <c r="B18" s="116" t="s">
        <v>18</v>
      </c>
      <c r="C18" s="117">
        <v>5.0</v>
      </c>
      <c r="D18" s="118">
        <f>E18/(0.85*C18)</f>
        <v>5</v>
      </c>
      <c r="E18" s="118">
        <f>E19</f>
        <v>21.25</v>
      </c>
      <c r="F18" s="119">
        <v>400.0</v>
      </c>
      <c r="G18" s="120">
        <v>85.0</v>
      </c>
      <c r="H18" s="121">
        <f>_xlfn.FORECAST.LINEAR(G18,EF!$E$3:$E$8,EF!$D$3:$D$8)</f>
        <v>1.756249573</v>
      </c>
      <c r="I18" s="121">
        <f t="shared" ref="I18:I19" si="1">H18*F18*D18</f>
        <v>3512.499147</v>
      </c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</row>
    <row r="19">
      <c r="A19" s="122"/>
      <c r="B19" s="122" t="s">
        <v>13</v>
      </c>
      <c r="C19" s="123">
        <v>25.0</v>
      </c>
      <c r="D19" s="123">
        <v>1.0</v>
      </c>
      <c r="E19" s="124">
        <f>C19*0.85</f>
        <v>21.25</v>
      </c>
      <c r="F19" s="124">
        <f>F16-F18</f>
        <v>726</v>
      </c>
      <c r="G19" s="125">
        <v>85.0</v>
      </c>
      <c r="H19" s="126">
        <f>_xlfn.FORECAST.LINEAR(G19,EF!$K$3:$K$21,EF!$J$3:$J$21)</f>
        <v>1.889533333</v>
      </c>
      <c r="I19" s="126">
        <f t="shared" si="1"/>
        <v>1371.8012</v>
      </c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</row>
    <row r="20">
      <c r="A20" s="127"/>
      <c r="B20" s="128"/>
      <c r="C20" s="128"/>
      <c r="D20" s="128"/>
      <c r="E20" s="128"/>
      <c r="F20" s="128"/>
      <c r="G20" s="129"/>
      <c r="H20" s="130" t="s">
        <v>54</v>
      </c>
      <c r="I20" s="131">
        <f>SUM(I18:I19)</f>
        <v>4884.300347</v>
      </c>
      <c r="J20" s="111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</row>
    <row r="21">
      <c r="A21" s="132"/>
      <c r="B21" s="133"/>
      <c r="C21" s="133"/>
      <c r="D21" s="133"/>
      <c r="E21" s="133"/>
      <c r="F21" s="133"/>
      <c r="G21" s="134"/>
      <c r="H21" s="135" t="s">
        <v>132</v>
      </c>
      <c r="I21" s="136">
        <f>(I16-I20)/I16</f>
        <v>0.4514510913</v>
      </c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</row>
    <row r="2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</row>
    <row r="23">
      <c r="A23" s="95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</row>
    <row r="24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</row>
    <row r="25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</row>
    <row r="26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</row>
    <row r="27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</row>
    <row r="28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</row>
    <row r="29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</row>
    <row r="30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</row>
    <row r="31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</row>
    <row r="32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</row>
    <row r="33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</row>
    <row r="34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</row>
    <row r="35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</row>
    <row r="36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</row>
    <row r="37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</row>
    <row r="38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</row>
    <row r="39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</row>
    <row r="40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</row>
    <row r="41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</row>
    <row r="42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</row>
    <row r="43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</row>
    <row r="44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</row>
    <row r="45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</row>
    <row r="46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</row>
    <row r="47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</row>
    <row r="48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</row>
    <row r="49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</row>
    <row r="50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</row>
    <row r="51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</row>
    <row r="52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</row>
    <row r="53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</row>
    <row r="54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</row>
    <row r="55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</row>
    <row r="56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</row>
    <row r="57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</row>
    <row r="58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</row>
    <row r="59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</row>
    <row r="60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</row>
    <row r="61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</row>
    <row r="62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</row>
    <row r="63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</row>
    <row r="64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</row>
    <row r="65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</row>
    <row r="66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</row>
    <row r="67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</row>
    <row r="68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</row>
    <row r="69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</row>
    <row r="70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</row>
    <row r="71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</row>
    <row r="72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</row>
    <row r="73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</row>
    <row r="74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</row>
    <row r="75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</row>
    <row r="76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</row>
    <row r="77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</row>
    <row r="78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</row>
    <row r="79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</row>
    <row r="80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</row>
    <row r="81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</row>
    <row r="82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</row>
    <row r="83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</row>
    <row r="84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</row>
    <row r="85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</row>
    <row r="86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</row>
    <row r="87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</row>
    <row r="88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</row>
    <row r="89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</row>
    <row r="90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</row>
    <row r="91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</row>
    <row r="92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</row>
    <row r="93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</row>
    <row r="94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</row>
    <row r="95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</row>
    <row r="96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</row>
    <row r="97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</row>
    <row r="98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</row>
    <row r="99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</row>
    <row r="100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</row>
    <row r="101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</row>
    <row r="102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</row>
    <row r="103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</row>
    <row r="104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</row>
    <row r="105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</row>
    <row r="106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</row>
    <row r="107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</row>
    <row r="108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</row>
    <row r="109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</row>
    <row r="110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</row>
    <row r="111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</row>
    <row r="112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</row>
    <row r="113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</row>
    <row r="114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</row>
    <row r="115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</row>
    <row r="116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</row>
    <row r="117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</row>
    <row r="118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</row>
    <row r="119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</row>
    <row r="120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</row>
    <row r="121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</row>
    <row r="122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</row>
    <row r="123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</row>
    <row r="124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</row>
    <row r="125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</row>
    <row r="126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</row>
    <row r="127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</row>
    <row r="128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</row>
    <row r="129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</row>
    <row r="130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</row>
    <row r="131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</row>
    <row r="132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</row>
    <row r="133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</row>
    <row r="134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</row>
    <row r="135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</row>
    <row r="136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</row>
    <row r="137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</row>
    <row r="138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</row>
    <row r="139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</row>
    <row r="140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</row>
    <row r="141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</row>
    <row r="142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</row>
    <row r="143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</row>
    <row r="144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</row>
    <row r="145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</row>
    <row r="146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</row>
    <row r="147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</row>
    <row r="148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</row>
    <row r="149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</row>
    <row r="150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</row>
    <row r="151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</row>
    <row r="152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</row>
    <row r="153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</row>
    <row r="154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</row>
    <row r="155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</row>
    <row r="156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</row>
    <row r="157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</row>
    <row r="158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</row>
    <row r="159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</row>
    <row r="160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</row>
    <row r="161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</row>
    <row r="162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</row>
    <row r="163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</row>
    <row r="164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</row>
    <row r="165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</row>
    <row r="166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</row>
    <row r="167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</row>
    <row r="168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</row>
    <row r="169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</row>
    <row r="170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</row>
    <row r="171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</row>
    <row r="172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</row>
    <row r="173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</row>
    <row r="174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</row>
    <row r="175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</row>
    <row r="176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</row>
    <row r="177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</row>
    <row r="178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</row>
    <row r="179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</row>
    <row r="180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</row>
    <row r="181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</row>
    <row r="182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</row>
    <row r="183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</row>
    <row r="184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</row>
    <row r="185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</row>
    <row r="186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</row>
    <row r="187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</row>
    <row r="188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</row>
    <row r="189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</row>
    <row r="190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</row>
    <row r="191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</row>
    <row r="192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</row>
    <row r="193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</row>
    <row r="194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</row>
    <row r="195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</row>
    <row r="196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</row>
    <row r="197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</row>
    <row r="198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</row>
    <row r="199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</row>
    <row r="200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</row>
    <row r="201">
      <c r="A201" s="95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</row>
    <row r="202">
      <c r="A202" s="95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</row>
    <row r="203">
      <c r="A203" s="95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</row>
    <row r="204">
      <c r="A204" s="95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</row>
    <row r="205">
      <c r="A205" s="95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</row>
    <row r="206">
      <c r="A206" s="95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</row>
    <row r="207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</row>
    <row r="208">
      <c r="A208" s="95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</row>
    <row r="209">
      <c r="A209" s="95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</row>
    <row r="210">
      <c r="A210" s="95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</row>
    <row r="211">
      <c r="A211" s="95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</row>
    <row r="212">
      <c r="A212" s="95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</row>
    <row r="213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</row>
    <row r="214">
      <c r="A214" s="95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</row>
    <row r="215">
      <c r="A215" s="95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</row>
    <row r="216">
      <c r="A216" s="95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</row>
    <row r="217">
      <c r="A217" s="95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</row>
    <row r="218">
      <c r="A218" s="95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</row>
    <row r="219">
      <c r="A219" s="95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</row>
    <row r="220">
      <c r="A220" s="95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</row>
    <row r="221">
      <c r="A221" s="95"/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</row>
    <row r="222">
      <c r="A222" s="95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</row>
    <row r="223">
      <c r="A223" s="95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</row>
    <row r="224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</row>
    <row r="225">
      <c r="A225" s="95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</row>
    <row r="226">
      <c r="A226" s="95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</row>
    <row r="227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</row>
    <row r="228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</row>
    <row r="229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</row>
    <row r="230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</row>
    <row r="231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</row>
    <row r="232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</row>
    <row r="233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</row>
    <row r="234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</row>
    <row r="235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</row>
    <row r="236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</row>
    <row r="237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</row>
    <row r="238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</row>
    <row r="239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</row>
    <row r="240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</row>
    <row r="241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</row>
    <row r="242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</row>
    <row r="243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</row>
    <row r="244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</row>
    <row r="245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</row>
    <row r="246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</row>
    <row r="247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</row>
    <row r="248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</row>
    <row r="249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</row>
    <row r="250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</row>
    <row r="251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</row>
    <row r="252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</row>
    <row r="253">
      <c r="A253" s="95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</row>
    <row r="254">
      <c r="A254" s="95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</row>
    <row r="255">
      <c r="A255" s="95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</row>
    <row r="256">
      <c r="A256" s="95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</row>
    <row r="257">
      <c r="A257" s="95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</row>
    <row r="258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</row>
    <row r="259">
      <c r="A259" s="95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</row>
    <row r="260">
      <c r="A260" s="95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</row>
    <row r="261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</row>
    <row r="262">
      <c r="A262" s="95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</row>
    <row r="263">
      <c r="A263" s="95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</row>
    <row r="264">
      <c r="A264" s="95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</row>
    <row r="265">
      <c r="A265" s="95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</row>
    <row r="266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</row>
    <row r="267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</row>
    <row r="268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</row>
    <row r="269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</row>
    <row r="270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</row>
    <row r="271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</row>
    <row r="272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</row>
    <row r="273">
      <c r="A273" s="95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</row>
    <row r="274">
      <c r="A274" s="95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</row>
    <row r="275">
      <c r="A275" s="95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</row>
    <row r="276">
      <c r="A276" s="95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</row>
    <row r="277">
      <c r="A277" s="95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</row>
    <row r="278">
      <c r="A278" s="95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</row>
    <row r="279">
      <c r="A279" s="95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</row>
    <row r="280">
      <c r="A280" s="95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</row>
    <row r="281">
      <c r="A281" s="95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</row>
    <row r="282">
      <c r="A282" s="95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</row>
    <row r="283">
      <c r="A283" s="95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</row>
    <row r="284">
      <c r="A284" s="95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</row>
    <row r="285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</row>
    <row r="286">
      <c r="A286" s="95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</row>
    <row r="287">
      <c r="A287" s="95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</row>
    <row r="288">
      <c r="A288" s="95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</row>
    <row r="289">
      <c r="A289" s="95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</row>
    <row r="290">
      <c r="A290" s="95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</row>
    <row r="291">
      <c r="A291" s="95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</row>
    <row r="292">
      <c r="A292" s="95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</row>
    <row r="293">
      <c r="A293" s="95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</row>
    <row r="294">
      <c r="A294" s="95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</row>
    <row r="295">
      <c r="A295" s="95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</row>
    <row r="296">
      <c r="A296" s="95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</row>
    <row r="297">
      <c r="A297" s="95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</row>
    <row r="298">
      <c r="A298" s="95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</row>
    <row r="299">
      <c r="A299" s="95"/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</row>
    <row r="300">
      <c r="A300" s="95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</row>
    <row r="301">
      <c r="A301" s="95"/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</row>
    <row r="302">
      <c r="A302" s="95"/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</row>
    <row r="303">
      <c r="A303" s="95"/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</row>
    <row r="304">
      <c r="A304" s="95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</row>
    <row r="305">
      <c r="A305" s="95"/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</row>
    <row r="306">
      <c r="A306" s="95"/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</row>
    <row r="307">
      <c r="A307" s="95"/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</row>
    <row r="308">
      <c r="A308" s="95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</row>
    <row r="309">
      <c r="A309" s="95"/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</row>
    <row r="310">
      <c r="A310" s="95"/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</row>
    <row r="311">
      <c r="A311" s="95"/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</row>
    <row r="312">
      <c r="A312" s="95"/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</row>
    <row r="313">
      <c r="A313" s="95"/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</row>
    <row r="314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</row>
    <row r="315">
      <c r="A315" s="95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</row>
    <row r="316">
      <c r="A316" s="95"/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</row>
    <row r="317">
      <c r="A317" s="95"/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</row>
    <row r="318">
      <c r="A318" s="95"/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</row>
    <row r="319">
      <c r="A319" s="95"/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</row>
    <row r="320">
      <c r="A320" s="95"/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</row>
    <row r="321">
      <c r="A321" s="95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</row>
    <row r="322">
      <c r="A322" s="95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</row>
    <row r="323">
      <c r="A323" s="95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</row>
    <row r="324">
      <c r="A324" s="95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</row>
    <row r="325">
      <c r="A325" s="95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</row>
    <row r="326">
      <c r="A326" s="95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</row>
    <row r="327">
      <c r="A327" s="95"/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</row>
    <row r="328">
      <c r="A328" s="95"/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</row>
    <row r="329">
      <c r="A329" s="95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</row>
    <row r="330">
      <c r="A330" s="95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</row>
    <row r="331">
      <c r="A331" s="95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</row>
    <row r="332">
      <c r="A332" s="95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</row>
    <row r="333">
      <c r="A333" s="95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</row>
    <row r="334">
      <c r="A334" s="95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</row>
    <row r="335">
      <c r="A335" s="95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</row>
    <row r="336">
      <c r="A336" s="95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</row>
    <row r="337">
      <c r="A337" s="95"/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</row>
    <row r="338">
      <c r="A338" s="95"/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</row>
    <row r="339">
      <c r="A339" s="95"/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</row>
    <row r="340">
      <c r="A340" s="95"/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</row>
    <row r="341">
      <c r="A341" s="95"/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</row>
    <row r="342">
      <c r="A342" s="95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</row>
    <row r="343">
      <c r="A343" s="95"/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</row>
    <row r="344">
      <c r="A344" s="95"/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</row>
    <row r="345">
      <c r="A345" s="95"/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</row>
    <row r="346">
      <c r="A346" s="95"/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</row>
    <row r="347">
      <c r="A347" s="95"/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</row>
    <row r="348">
      <c r="A348" s="95"/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</row>
    <row r="349">
      <c r="A349" s="95"/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</row>
    <row r="350">
      <c r="A350" s="95"/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</row>
    <row r="351">
      <c r="A351" s="95"/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</row>
    <row r="352">
      <c r="A352" s="95"/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</row>
    <row r="353">
      <c r="A353" s="95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</row>
    <row r="354">
      <c r="A354" s="95"/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</row>
    <row r="355">
      <c r="A355" s="95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</row>
    <row r="356">
      <c r="A356" s="95"/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</row>
    <row r="357">
      <c r="A357" s="95"/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</row>
    <row r="358">
      <c r="A358" s="95"/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</row>
    <row r="359">
      <c r="A359" s="95"/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</row>
    <row r="360">
      <c r="A360" s="95"/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</row>
    <row r="361">
      <c r="A361" s="95"/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</row>
    <row r="362">
      <c r="A362" s="95"/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</row>
    <row r="363">
      <c r="A363" s="95"/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</row>
    <row r="364">
      <c r="A364" s="95"/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</row>
    <row r="365">
      <c r="A365" s="95"/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</row>
    <row r="366">
      <c r="A366" s="95"/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95"/>
    </row>
    <row r="367">
      <c r="A367" s="95"/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  <c r="AA367" s="95"/>
    </row>
    <row r="368">
      <c r="A368" s="95"/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  <c r="AA368" s="95"/>
    </row>
    <row r="369">
      <c r="A369" s="95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  <c r="AA369" s="95"/>
    </row>
    <row r="370">
      <c r="A370" s="95"/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  <c r="AA370" s="95"/>
    </row>
    <row r="371">
      <c r="A371" s="95"/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  <c r="AA371" s="95"/>
    </row>
    <row r="372">
      <c r="A372" s="95"/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  <c r="AA372" s="95"/>
    </row>
    <row r="373">
      <c r="A373" s="95"/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  <c r="AA373" s="95"/>
    </row>
    <row r="374">
      <c r="A374" s="95"/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  <c r="AA374" s="95"/>
    </row>
    <row r="375">
      <c r="A375" s="95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  <c r="AA375" s="95"/>
    </row>
    <row r="376">
      <c r="A376" s="95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  <c r="AA376" s="95"/>
    </row>
    <row r="377">
      <c r="A377" s="95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  <c r="AA377" s="95"/>
    </row>
    <row r="378">
      <c r="A378" s="95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95"/>
    </row>
    <row r="379">
      <c r="A379" s="95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  <c r="AA379" s="95"/>
    </row>
    <row r="380">
      <c r="A380" s="95"/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  <c r="AA380" s="95"/>
    </row>
    <row r="381">
      <c r="A381" s="95"/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  <c r="AA381" s="95"/>
    </row>
    <row r="382">
      <c r="A382" s="95"/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  <c r="AA382" s="95"/>
    </row>
    <row r="383">
      <c r="A383" s="95"/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  <c r="AA383" s="95"/>
    </row>
    <row r="384">
      <c r="A384" s="95"/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  <c r="AA384" s="95"/>
    </row>
    <row r="385">
      <c r="A385" s="95"/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  <c r="AA385" s="95"/>
    </row>
    <row r="386">
      <c r="A386" s="95"/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  <c r="AA386" s="95"/>
    </row>
    <row r="387">
      <c r="A387" s="95"/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  <c r="AA387" s="95"/>
    </row>
    <row r="388">
      <c r="A388" s="95"/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  <c r="AA388" s="95"/>
    </row>
    <row r="389">
      <c r="A389" s="95"/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  <c r="AA389" s="95"/>
    </row>
    <row r="390">
      <c r="A390" s="95"/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  <c r="AA390" s="95"/>
    </row>
    <row r="391">
      <c r="A391" s="95"/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  <c r="AA391" s="95"/>
    </row>
    <row r="392">
      <c r="A392" s="95"/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  <c r="AA392" s="95"/>
    </row>
    <row r="393">
      <c r="A393" s="95"/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  <c r="AA393" s="95"/>
    </row>
    <row r="394">
      <c r="A394" s="95"/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  <c r="AA394" s="95"/>
    </row>
    <row r="395">
      <c r="A395" s="95"/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  <c r="AA395" s="95"/>
    </row>
    <row r="396">
      <c r="A396" s="95"/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  <c r="AA396" s="95"/>
    </row>
    <row r="397">
      <c r="A397" s="95"/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  <c r="AA397" s="95"/>
    </row>
    <row r="398">
      <c r="A398" s="95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  <c r="AA398" s="95"/>
    </row>
    <row r="399">
      <c r="A399" s="95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  <c r="AA399" s="95"/>
    </row>
    <row r="400">
      <c r="A400" s="95"/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  <c r="AA400" s="95"/>
    </row>
    <row r="401">
      <c r="A401" s="95"/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  <c r="AA401" s="95"/>
    </row>
    <row r="402">
      <c r="A402" s="95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  <c r="AA402" s="95"/>
    </row>
    <row r="403">
      <c r="A403" s="95"/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  <c r="AA403" s="95"/>
    </row>
    <row r="404">
      <c r="A404" s="95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  <c r="AA404" s="95"/>
    </row>
    <row r="405">
      <c r="A405" s="95"/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  <c r="AA405" s="95"/>
    </row>
    <row r="406">
      <c r="A406" s="95"/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  <c r="AA406" s="95"/>
    </row>
    <row r="407">
      <c r="A407" s="95"/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  <c r="AA407" s="95"/>
    </row>
    <row r="408">
      <c r="A408" s="95"/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  <c r="AA408" s="95"/>
    </row>
    <row r="409">
      <c r="A409" s="95"/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95"/>
    </row>
    <row r="410">
      <c r="A410" s="95"/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  <c r="AA410" s="95"/>
    </row>
    <row r="411">
      <c r="A411" s="95"/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  <c r="AA411" s="95"/>
    </row>
    <row r="412">
      <c r="A412" s="95"/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  <c r="AA412" s="95"/>
    </row>
    <row r="413">
      <c r="A413" s="95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  <c r="AA413" s="95"/>
    </row>
    <row r="414">
      <c r="A414" s="95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  <c r="AA414" s="95"/>
    </row>
    <row r="415">
      <c r="A415" s="95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  <c r="AA415" s="95"/>
    </row>
    <row r="416">
      <c r="A416" s="95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  <c r="AA416" s="95"/>
    </row>
    <row r="417">
      <c r="A417" s="95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  <c r="AA417" s="95"/>
    </row>
    <row r="418">
      <c r="A418" s="95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  <c r="AA418" s="95"/>
    </row>
    <row r="419">
      <c r="A419" s="95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  <c r="AA419" s="95"/>
    </row>
    <row r="420">
      <c r="A420" s="95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  <c r="AA420" s="95"/>
    </row>
    <row r="421">
      <c r="A421" s="95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  <c r="AA421" s="95"/>
    </row>
    <row r="422">
      <c r="A422" s="95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  <c r="AA422" s="95"/>
    </row>
    <row r="423">
      <c r="A423" s="95"/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  <c r="AA423" s="95"/>
    </row>
    <row r="424">
      <c r="A424" s="95"/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  <c r="AA424" s="95"/>
    </row>
    <row r="425">
      <c r="A425" s="95"/>
      <c r="B425" s="95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  <c r="AA425" s="95"/>
    </row>
    <row r="426">
      <c r="A426" s="95"/>
      <c r="B426" s="95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  <c r="AA426" s="95"/>
    </row>
    <row r="427">
      <c r="A427" s="95"/>
      <c r="B427" s="95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</row>
    <row r="428">
      <c r="A428" s="95"/>
      <c r="B428" s="95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</row>
    <row r="429">
      <c r="A429" s="95"/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</row>
    <row r="430">
      <c r="A430" s="95"/>
      <c r="B430" s="95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</row>
    <row r="431">
      <c r="A431" s="95"/>
      <c r="B431" s="95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</row>
    <row r="432">
      <c r="A432" s="95"/>
      <c r="B432" s="95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</row>
    <row r="433">
      <c r="A433" s="95"/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</row>
    <row r="434">
      <c r="A434" s="95"/>
      <c r="B434" s="95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</row>
    <row r="435">
      <c r="A435" s="95"/>
      <c r="B435" s="95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</row>
    <row r="436">
      <c r="A436" s="95"/>
      <c r="B436" s="95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</row>
    <row r="437">
      <c r="A437" s="95"/>
      <c r="B437" s="95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</row>
    <row r="438">
      <c r="A438" s="95"/>
      <c r="B438" s="95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</row>
    <row r="439">
      <c r="A439" s="95"/>
      <c r="B439" s="95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</row>
    <row r="440">
      <c r="A440" s="95"/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</row>
    <row r="441">
      <c r="A441" s="95"/>
      <c r="B441" s="95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</row>
    <row r="442">
      <c r="A442" s="95"/>
      <c r="B442" s="95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</row>
    <row r="443">
      <c r="A443" s="95"/>
      <c r="B443" s="95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</row>
    <row r="444">
      <c r="A444" s="95"/>
      <c r="B444" s="95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</row>
    <row r="445">
      <c r="A445" s="95"/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</row>
    <row r="446">
      <c r="A446" s="95"/>
      <c r="B446" s="95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</row>
    <row r="447">
      <c r="A447" s="95"/>
      <c r="B447" s="95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</row>
    <row r="448">
      <c r="A448" s="95"/>
      <c r="B448" s="95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</row>
    <row r="449">
      <c r="A449" s="95"/>
      <c r="B449" s="95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</row>
    <row r="450">
      <c r="A450" s="95"/>
      <c r="B450" s="95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</row>
    <row r="451">
      <c r="A451" s="95"/>
      <c r="B451" s="95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</row>
    <row r="452">
      <c r="A452" s="95"/>
      <c r="B452" s="95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</row>
    <row r="453">
      <c r="A453" s="95"/>
      <c r="B453" s="95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</row>
    <row r="454">
      <c r="A454" s="95"/>
      <c r="B454" s="95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</row>
    <row r="455">
      <c r="A455" s="95"/>
      <c r="B455" s="95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  <c r="AA455" s="95"/>
    </row>
    <row r="456">
      <c r="A456" s="95"/>
      <c r="B456" s="95"/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</row>
    <row r="457">
      <c r="A457" s="95"/>
      <c r="B457" s="95"/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  <c r="AA457" s="95"/>
    </row>
    <row r="458">
      <c r="A458" s="95"/>
      <c r="B458" s="95"/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  <c r="AA458" s="95"/>
    </row>
    <row r="459">
      <c r="A459" s="95"/>
      <c r="B459" s="95"/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</row>
    <row r="460">
      <c r="A460" s="95"/>
      <c r="B460" s="95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  <c r="AA460" s="95"/>
    </row>
    <row r="461">
      <c r="A461" s="95"/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</row>
    <row r="462">
      <c r="A462" s="95"/>
      <c r="B462" s="95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  <c r="AA462" s="95"/>
    </row>
    <row r="463">
      <c r="A463" s="95"/>
      <c r="B463" s="95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</row>
    <row r="464">
      <c r="A464" s="95"/>
      <c r="B464" s="95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  <c r="AA464" s="95"/>
    </row>
    <row r="465">
      <c r="A465" s="95"/>
      <c r="B465" s="95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</row>
    <row r="466">
      <c r="A466" s="95"/>
      <c r="B466" s="95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  <c r="AA466" s="95"/>
    </row>
    <row r="467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  <c r="AA467" s="95"/>
    </row>
    <row r="468">
      <c r="A468" s="95"/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  <c r="AA468" s="95"/>
    </row>
    <row r="469">
      <c r="A469" s="95"/>
      <c r="B469" s="95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  <c r="AA469" s="95"/>
    </row>
    <row r="470">
      <c r="A470" s="95"/>
      <c r="B470" s="95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  <c r="AA470" s="95"/>
    </row>
    <row r="471">
      <c r="A471" s="95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  <c r="AA471" s="95"/>
    </row>
    <row r="472">
      <c r="A472" s="95"/>
      <c r="B472" s="95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  <c r="AA472" s="95"/>
    </row>
    <row r="473">
      <c r="A473" s="95"/>
      <c r="B473" s="95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  <c r="AA473" s="95"/>
    </row>
    <row r="474">
      <c r="A474" s="95"/>
      <c r="B474" s="95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  <c r="AA474" s="95"/>
    </row>
    <row r="475">
      <c r="A475" s="95"/>
      <c r="B475" s="9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95"/>
    </row>
    <row r="476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  <c r="AA476" s="95"/>
    </row>
    <row r="477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  <c r="AA477" s="95"/>
    </row>
    <row r="478">
      <c r="A478" s="95"/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  <c r="AA478" s="95"/>
    </row>
    <row r="479">
      <c r="A479" s="95"/>
      <c r="B479" s="95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  <c r="AA479" s="95"/>
    </row>
    <row r="480">
      <c r="A480" s="95"/>
      <c r="B480" s="95"/>
      <c r="C480" s="95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  <c r="AA480" s="95"/>
    </row>
    <row r="481">
      <c r="A481" s="95"/>
      <c r="B481" s="95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  <c r="AA481" s="95"/>
    </row>
    <row r="482">
      <c r="A482" s="95"/>
      <c r="B482" s="95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  <c r="AA482" s="95"/>
    </row>
    <row r="483">
      <c r="A483" s="95"/>
      <c r="B483" s="95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  <c r="AA483" s="95"/>
    </row>
    <row r="484">
      <c r="A484" s="95"/>
      <c r="B484" s="95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  <c r="AA484" s="95"/>
    </row>
    <row r="485">
      <c r="A485" s="95"/>
      <c r="B485" s="95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  <c r="AA485" s="95"/>
    </row>
    <row r="486">
      <c r="A486" s="95"/>
      <c r="B486" s="95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  <c r="AA486" s="95"/>
    </row>
    <row r="487">
      <c r="A487" s="95"/>
      <c r="B487" s="95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  <c r="AA487" s="95"/>
    </row>
    <row r="488">
      <c r="A488" s="95"/>
      <c r="B488" s="95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  <c r="AA488" s="95"/>
    </row>
    <row r="489">
      <c r="A489" s="95"/>
      <c r="B489" s="95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  <c r="AA489" s="95"/>
    </row>
    <row r="490">
      <c r="A490" s="95"/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  <c r="AA490" s="95"/>
    </row>
    <row r="491">
      <c r="A491" s="95"/>
      <c r="B491" s="95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  <c r="AA491" s="95"/>
    </row>
    <row r="492">
      <c r="A492" s="95"/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95"/>
    </row>
    <row r="493">
      <c r="A493" s="95"/>
      <c r="B493" s="95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  <c r="AA493" s="95"/>
    </row>
    <row r="494">
      <c r="A494" s="95"/>
      <c r="B494" s="95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  <c r="AA494" s="95"/>
    </row>
    <row r="495">
      <c r="A495" s="95"/>
      <c r="B495" s="95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  <c r="AA495" s="95"/>
    </row>
    <row r="496">
      <c r="A496" s="95"/>
      <c r="B496" s="95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  <c r="AA496" s="95"/>
    </row>
    <row r="497">
      <c r="A497" s="95"/>
      <c r="B497" s="95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  <c r="AA497" s="95"/>
    </row>
    <row r="498">
      <c r="A498" s="95"/>
      <c r="B498" s="95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  <c r="AA498" s="95"/>
    </row>
    <row r="499">
      <c r="A499" s="95"/>
      <c r="B499" s="95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95"/>
    </row>
    <row r="500">
      <c r="A500" s="95"/>
      <c r="B500" s="95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  <c r="AA500" s="95"/>
    </row>
    <row r="501">
      <c r="A501" s="95"/>
      <c r="B501" s="95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  <c r="AA501" s="95"/>
    </row>
    <row r="502">
      <c r="A502" s="95"/>
      <c r="B502" s="95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  <c r="AA502" s="95"/>
    </row>
    <row r="503">
      <c r="A503" s="95"/>
      <c r="B503" s="95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  <c r="AA503" s="95"/>
    </row>
    <row r="504">
      <c r="A504" s="95"/>
      <c r="B504" s="95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  <c r="AA504" s="95"/>
    </row>
    <row r="505">
      <c r="A505" s="95"/>
      <c r="B505" s="95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95"/>
    </row>
    <row r="506">
      <c r="A506" s="95"/>
      <c r="B506" s="95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  <c r="AA506" s="95"/>
    </row>
    <row r="507">
      <c r="A507" s="95"/>
      <c r="B507" s="95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  <c r="AA507" s="95"/>
    </row>
    <row r="508">
      <c r="A508" s="95"/>
      <c r="B508" s="95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  <c r="AA508" s="95"/>
    </row>
    <row r="509">
      <c r="A509" s="95"/>
      <c r="B509" s="95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  <c r="AA509" s="95"/>
    </row>
    <row r="510">
      <c r="A510" s="95"/>
      <c r="B510" s="95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  <c r="AA510" s="95"/>
    </row>
    <row r="511">
      <c r="A511" s="95"/>
      <c r="B511" s="95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  <c r="AA511" s="95"/>
    </row>
    <row r="512">
      <c r="A512" s="95"/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  <c r="AA512" s="95"/>
    </row>
    <row r="513">
      <c r="A513" s="95"/>
      <c r="B513" s="95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  <c r="AA513" s="95"/>
    </row>
    <row r="514">
      <c r="A514" s="95"/>
      <c r="B514" s="95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  <c r="AA514" s="95"/>
    </row>
    <row r="515">
      <c r="A515" s="95"/>
      <c r="B515" s="95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  <c r="AA515" s="95"/>
    </row>
    <row r="516">
      <c r="A516" s="95"/>
      <c r="B516" s="95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  <c r="AA516" s="95"/>
    </row>
    <row r="517">
      <c r="A517" s="95"/>
      <c r="B517" s="95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  <c r="AA517" s="95"/>
    </row>
    <row r="518">
      <c r="A518" s="95"/>
      <c r="B518" s="95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  <c r="AA518" s="95"/>
    </row>
    <row r="519">
      <c r="A519" s="95"/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  <c r="AA519" s="95"/>
    </row>
    <row r="520">
      <c r="A520" s="95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  <c r="AA520" s="95"/>
    </row>
    <row r="521">
      <c r="A521" s="95"/>
      <c r="B521" s="95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  <c r="AA521" s="95"/>
    </row>
    <row r="522">
      <c r="A522" s="95"/>
      <c r="B522" s="95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  <c r="AA522" s="95"/>
    </row>
    <row r="523">
      <c r="A523" s="95"/>
      <c r="B523" s="95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  <c r="AA523" s="95"/>
    </row>
    <row r="524">
      <c r="A524" s="95"/>
      <c r="B524" s="95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  <c r="AA524" s="95"/>
    </row>
    <row r="525">
      <c r="A525" s="95"/>
      <c r="B525" s="95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  <c r="AA525" s="95"/>
    </row>
    <row r="526">
      <c r="A526" s="95"/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  <c r="AA526" s="95"/>
    </row>
    <row r="527">
      <c r="A527" s="95"/>
      <c r="B527" s="95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</row>
    <row r="528">
      <c r="A528" s="95"/>
      <c r="B528" s="95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  <c r="AA528" s="95"/>
    </row>
    <row r="529">
      <c r="A529" s="95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  <c r="AA529" s="95"/>
    </row>
    <row r="530">
      <c r="A530" s="95"/>
      <c r="B530" s="95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  <c r="AA530" s="95"/>
    </row>
    <row r="531">
      <c r="A531" s="95"/>
      <c r="B531" s="95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  <c r="AA531" s="95"/>
    </row>
    <row r="532">
      <c r="A532" s="95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  <c r="AA532" s="95"/>
    </row>
    <row r="533">
      <c r="A533" s="95"/>
      <c r="B533" s="95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</row>
    <row r="534">
      <c r="A534" s="95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  <c r="AA534" s="95"/>
    </row>
    <row r="535">
      <c r="A535" s="95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  <c r="AA535" s="95"/>
    </row>
    <row r="536">
      <c r="A536" s="95"/>
      <c r="B536" s="95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  <c r="AA536" s="95"/>
    </row>
    <row r="537">
      <c r="A537" s="95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  <c r="AA537" s="95"/>
    </row>
    <row r="538">
      <c r="A538" s="95"/>
      <c r="B538" s="95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  <c r="AA538" s="95"/>
    </row>
    <row r="539">
      <c r="A539" s="95"/>
      <c r="B539" s="95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  <c r="AA539" s="95"/>
    </row>
    <row r="540">
      <c r="A540" s="95"/>
      <c r="B540" s="95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  <c r="AA540" s="95"/>
    </row>
    <row r="541">
      <c r="A541" s="95"/>
      <c r="B541" s="95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  <c r="AA541" s="95"/>
    </row>
    <row r="542">
      <c r="A542" s="95"/>
      <c r="B542" s="95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  <c r="AA542" s="95"/>
    </row>
    <row r="543">
      <c r="A543" s="95"/>
      <c r="B543" s="95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95"/>
    </row>
    <row r="544">
      <c r="A544" s="95"/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  <c r="AA544" s="95"/>
    </row>
    <row r="545">
      <c r="A545" s="95"/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  <c r="AA545" s="95"/>
    </row>
    <row r="546">
      <c r="A546" s="95"/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  <c r="AA546" s="95"/>
    </row>
    <row r="547">
      <c r="A547" s="95"/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  <c r="AA547" s="95"/>
    </row>
    <row r="548">
      <c r="A548" s="95"/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  <c r="AA548" s="95"/>
    </row>
    <row r="549">
      <c r="A549" s="95"/>
      <c r="B549" s="95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  <c r="AA549" s="95"/>
    </row>
    <row r="550">
      <c r="A550" s="95"/>
      <c r="B550" s="95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  <c r="AA550" s="95"/>
    </row>
    <row r="551">
      <c r="A551" s="95"/>
      <c r="B551" s="95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  <c r="AA551" s="95"/>
    </row>
    <row r="552">
      <c r="A552" s="95"/>
      <c r="B552" s="95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</row>
    <row r="553">
      <c r="A553" s="95"/>
      <c r="B553" s="95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</row>
    <row r="554">
      <c r="A554" s="95"/>
      <c r="B554" s="95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</row>
    <row r="555">
      <c r="A555" s="95"/>
      <c r="B555" s="95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</row>
    <row r="556">
      <c r="A556" s="95"/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  <c r="AA556" s="95"/>
    </row>
    <row r="557">
      <c r="A557" s="95"/>
      <c r="B557" s="95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  <c r="AA557" s="95"/>
    </row>
    <row r="558">
      <c r="A558" s="95"/>
      <c r="B558" s="95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</row>
    <row r="559">
      <c r="A559" s="95"/>
      <c r="B559" s="95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  <c r="AA559" s="95"/>
    </row>
    <row r="560">
      <c r="A560" s="95"/>
      <c r="B560" s="95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  <c r="AA560" s="95"/>
    </row>
    <row r="561">
      <c r="A561" s="95"/>
      <c r="B561" s="95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  <c r="AA561" s="95"/>
    </row>
    <row r="562">
      <c r="A562" s="95"/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  <c r="AA562" s="95"/>
    </row>
    <row r="563">
      <c r="A563" s="95"/>
      <c r="B563" s="95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  <c r="AA563" s="95"/>
    </row>
    <row r="564">
      <c r="A564" s="95"/>
      <c r="B564" s="95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  <c r="AA564" s="95"/>
    </row>
    <row r="565">
      <c r="A565" s="95"/>
      <c r="B565" s="95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  <c r="AA565" s="95"/>
    </row>
    <row r="566">
      <c r="A566" s="95"/>
      <c r="B566" s="95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  <c r="AA566" s="95"/>
    </row>
    <row r="567">
      <c r="A567" s="95"/>
      <c r="B567" s="95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  <c r="AA567" s="95"/>
    </row>
    <row r="568">
      <c r="A568" s="95"/>
      <c r="B568" s="95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  <c r="AA568" s="95"/>
    </row>
    <row r="569">
      <c r="A569" s="95"/>
      <c r="B569" s="95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  <c r="AA569" s="95"/>
    </row>
    <row r="570">
      <c r="A570" s="95"/>
      <c r="B570" s="95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  <c r="AA570" s="95"/>
    </row>
    <row r="571">
      <c r="A571" s="95"/>
      <c r="B571" s="95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  <c r="AA571" s="95"/>
    </row>
    <row r="572">
      <c r="A572" s="95"/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  <c r="AA572" s="95"/>
    </row>
    <row r="573">
      <c r="A573" s="95"/>
      <c r="B573" s="95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  <c r="AA573" s="95"/>
    </row>
    <row r="574">
      <c r="A574" s="95"/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  <c r="AA574" s="95"/>
    </row>
    <row r="575">
      <c r="A575" s="95"/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  <c r="AA575" s="95"/>
    </row>
    <row r="576">
      <c r="A576" s="95"/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  <c r="AA576" s="95"/>
    </row>
    <row r="577">
      <c r="A577" s="95"/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  <c r="AA577" s="95"/>
    </row>
    <row r="578">
      <c r="A578" s="95"/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  <c r="AA578" s="95"/>
    </row>
    <row r="579">
      <c r="A579" s="95"/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  <c r="AA579" s="95"/>
    </row>
    <row r="580">
      <c r="A580" s="95"/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  <c r="AA580" s="95"/>
    </row>
    <row r="581">
      <c r="A581" s="95"/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  <c r="AA581" s="95"/>
    </row>
    <row r="582">
      <c r="A582" s="95"/>
      <c r="B582" s="95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  <c r="AA582" s="95"/>
    </row>
    <row r="583">
      <c r="A583" s="95"/>
      <c r="B583" s="95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  <c r="AA583" s="95"/>
    </row>
    <row r="584">
      <c r="A584" s="95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  <c r="AA584" s="95"/>
    </row>
    <row r="585">
      <c r="A585" s="95"/>
      <c r="B585" s="95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95"/>
    </row>
    <row r="586">
      <c r="A586" s="95"/>
      <c r="B586" s="95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  <c r="AA586" s="95"/>
    </row>
    <row r="587">
      <c r="A587" s="95"/>
      <c r="B587" s="95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  <c r="AA587" s="95"/>
    </row>
    <row r="588">
      <c r="A588" s="95"/>
      <c r="B588" s="95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  <c r="AA588" s="95"/>
    </row>
    <row r="589">
      <c r="A589" s="95"/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  <c r="AA589" s="95"/>
    </row>
    <row r="590">
      <c r="A590" s="95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  <c r="AA590" s="95"/>
    </row>
    <row r="591">
      <c r="A591" s="95"/>
      <c r="B591" s="95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  <c r="AA591" s="95"/>
    </row>
    <row r="592">
      <c r="A592" s="95"/>
      <c r="B592" s="95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  <c r="AA592" s="95"/>
    </row>
    <row r="593">
      <c r="A593" s="95"/>
      <c r="B593" s="95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  <c r="AA593" s="95"/>
    </row>
    <row r="594">
      <c r="A594" s="95"/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  <c r="AA594" s="95"/>
    </row>
    <row r="595">
      <c r="A595" s="95"/>
      <c r="B595" s="95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  <c r="AA595" s="95"/>
    </row>
    <row r="596">
      <c r="A596" s="95"/>
      <c r="B596" s="95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  <c r="AA596" s="95"/>
    </row>
    <row r="597">
      <c r="A597" s="95"/>
      <c r="B597" s="95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  <c r="AA597" s="95"/>
    </row>
    <row r="598">
      <c r="A598" s="95"/>
      <c r="B598" s="95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  <c r="AA598" s="95"/>
    </row>
    <row r="599">
      <c r="A599" s="95"/>
      <c r="B599" s="95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  <c r="AA599" s="95"/>
    </row>
    <row r="600">
      <c r="A600" s="95"/>
      <c r="B600" s="95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  <c r="AA600" s="95"/>
    </row>
    <row r="601">
      <c r="A601" s="95"/>
      <c r="B601" s="95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  <c r="AA601" s="95"/>
    </row>
    <row r="602">
      <c r="A602" s="95"/>
      <c r="B602" s="95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  <c r="AA602" s="95"/>
    </row>
    <row r="603">
      <c r="A603" s="95"/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  <c r="AA603" s="95"/>
    </row>
    <row r="604">
      <c r="A604" s="95"/>
      <c r="B604" s="95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  <c r="AA604" s="95"/>
    </row>
    <row r="605">
      <c r="A605" s="95"/>
      <c r="B605" s="95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  <c r="AA605" s="95"/>
    </row>
    <row r="606">
      <c r="A606" s="95"/>
      <c r="B606" s="95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  <c r="AA606" s="95"/>
    </row>
    <row r="607">
      <c r="A607" s="95"/>
      <c r="B607" s="95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  <c r="AA607" s="95"/>
    </row>
    <row r="608">
      <c r="A608" s="95"/>
      <c r="B608" s="95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  <c r="AA608" s="95"/>
    </row>
    <row r="609">
      <c r="A609" s="95"/>
      <c r="B609" s="95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  <c r="AA609" s="95"/>
    </row>
    <row r="610">
      <c r="A610" s="95"/>
      <c r="B610" s="95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  <c r="AA610" s="95"/>
    </row>
    <row r="611">
      <c r="A611" s="95"/>
      <c r="B611" s="95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  <c r="AA611" s="95"/>
    </row>
    <row r="612">
      <c r="A612" s="95"/>
      <c r="B612" s="95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  <c r="AA612" s="95"/>
    </row>
    <row r="613">
      <c r="A613" s="95"/>
      <c r="B613" s="95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  <c r="AA613" s="95"/>
    </row>
    <row r="614">
      <c r="A614" s="95"/>
      <c r="B614" s="95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  <c r="AA614" s="95"/>
    </row>
    <row r="615">
      <c r="A615" s="95"/>
      <c r="B615" s="95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  <c r="AA615" s="95"/>
    </row>
    <row r="616">
      <c r="A616" s="95"/>
      <c r="B616" s="95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  <c r="AA616" s="95"/>
    </row>
    <row r="617">
      <c r="A617" s="95"/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  <c r="AA617" s="95"/>
    </row>
    <row r="618">
      <c r="A618" s="95"/>
      <c r="B618" s="95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  <c r="AA618" s="95"/>
    </row>
    <row r="619">
      <c r="A619" s="95"/>
      <c r="B619" s="95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  <c r="AA619" s="95"/>
    </row>
    <row r="620">
      <c r="A620" s="95"/>
      <c r="B620" s="95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  <c r="AA620" s="95"/>
    </row>
    <row r="621">
      <c r="A621" s="95"/>
      <c r="B621" s="95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  <c r="AA621" s="95"/>
    </row>
    <row r="622">
      <c r="A622" s="95"/>
      <c r="B622" s="95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  <c r="AA622" s="95"/>
    </row>
    <row r="623">
      <c r="A623" s="95"/>
      <c r="B623" s="95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  <c r="AA623" s="95"/>
    </row>
    <row r="624">
      <c r="A624" s="95"/>
      <c r="B624" s="95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  <c r="AA624" s="95"/>
    </row>
    <row r="625">
      <c r="A625" s="95"/>
      <c r="B625" s="95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  <c r="AA625" s="95"/>
    </row>
    <row r="626">
      <c r="A626" s="95"/>
      <c r="B626" s="95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  <c r="AA626" s="95"/>
    </row>
    <row r="627">
      <c r="A627" s="95"/>
      <c r="B627" s="95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</row>
    <row r="628">
      <c r="A628" s="95"/>
      <c r="B628" s="95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  <c r="AA628" s="95"/>
    </row>
    <row r="629">
      <c r="A629" s="95"/>
      <c r="B629" s="95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  <c r="AA629" s="95"/>
    </row>
    <row r="630">
      <c r="A630" s="95"/>
      <c r="B630" s="95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  <c r="AA630" s="95"/>
    </row>
    <row r="631">
      <c r="A631" s="95"/>
      <c r="B631" s="95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  <c r="AA631" s="95"/>
    </row>
    <row r="632">
      <c r="A632" s="95"/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  <c r="AA632" s="95"/>
    </row>
    <row r="633">
      <c r="A633" s="95"/>
      <c r="B633" s="95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  <c r="AA633" s="95"/>
    </row>
    <row r="634">
      <c r="A634" s="95"/>
      <c r="B634" s="95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  <c r="AA634" s="95"/>
    </row>
    <row r="635">
      <c r="A635" s="95"/>
      <c r="B635" s="95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  <c r="AA635" s="95"/>
    </row>
    <row r="636">
      <c r="A636" s="95"/>
      <c r="B636" s="95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  <c r="AA636" s="95"/>
    </row>
    <row r="637">
      <c r="A637" s="95"/>
      <c r="B637" s="95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  <c r="AA637" s="95"/>
    </row>
    <row r="638">
      <c r="A638" s="95"/>
      <c r="B638" s="95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  <c r="AA638" s="95"/>
    </row>
    <row r="639">
      <c r="A639" s="95"/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  <c r="AA639" s="95"/>
    </row>
    <row r="640">
      <c r="A640" s="95"/>
      <c r="B640" s="95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  <c r="AA640" s="95"/>
    </row>
    <row r="641">
      <c r="A641" s="95"/>
      <c r="B641" s="95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  <c r="AA641" s="95"/>
    </row>
    <row r="642">
      <c r="A642" s="95"/>
      <c r="B642" s="95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  <c r="AA642" s="95"/>
    </row>
    <row r="643">
      <c r="A643" s="95"/>
      <c r="B643" s="95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  <c r="AA643" s="95"/>
    </row>
    <row r="644">
      <c r="A644" s="95"/>
      <c r="B644" s="95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  <c r="AA644" s="95"/>
    </row>
    <row r="645">
      <c r="A645" s="95"/>
      <c r="B645" s="95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  <c r="AA645" s="95"/>
    </row>
    <row r="646">
      <c r="A646" s="95"/>
      <c r="B646" s="95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  <c r="AA646" s="95"/>
    </row>
    <row r="647">
      <c r="A647" s="95"/>
      <c r="B647" s="95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  <c r="AA647" s="95"/>
    </row>
    <row r="648">
      <c r="A648" s="95"/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  <c r="AA648" s="95"/>
    </row>
    <row r="649">
      <c r="A649" s="95"/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  <c r="AA649" s="95"/>
    </row>
    <row r="650">
      <c r="A650" s="95"/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  <c r="AA650" s="95"/>
    </row>
    <row r="651">
      <c r="A651" s="95"/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  <c r="AA651" s="95"/>
    </row>
    <row r="652">
      <c r="A652" s="95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  <c r="AA652" s="95"/>
    </row>
    <row r="653">
      <c r="A653" s="95"/>
      <c r="B653" s="95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  <c r="AA653" s="95"/>
    </row>
    <row r="654">
      <c r="A654" s="95"/>
      <c r="B654" s="95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  <c r="AA654" s="95"/>
    </row>
    <row r="655">
      <c r="A655" s="95"/>
      <c r="B655" s="95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  <c r="AA655" s="95"/>
    </row>
    <row r="656">
      <c r="A656" s="95"/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  <c r="AA656" s="95"/>
    </row>
    <row r="657">
      <c r="A657" s="95"/>
      <c r="B657" s="95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  <c r="AA657" s="95"/>
    </row>
    <row r="658">
      <c r="A658" s="95"/>
      <c r="B658" s="95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  <c r="AA658" s="95"/>
    </row>
    <row r="659">
      <c r="A659" s="95"/>
      <c r="B659" s="95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  <c r="AA659" s="95"/>
    </row>
    <row r="660">
      <c r="A660" s="95"/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  <c r="AA660" s="95"/>
    </row>
    <row r="661">
      <c r="A661" s="95"/>
      <c r="B661" s="95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  <c r="AA661" s="95"/>
    </row>
    <row r="662">
      <c r="A662" s="95"/>
      <c r="B662" s="95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  <c r="AA662" s="95"/>
    </row>
    <row r="663">
      <c r="A663" s="95"/>
      <c r="B663" s="95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  <c r="AA663" s="95"/>
    </row>
    <row r="664">
      <c r="A664" s="95"/>
      <c r="B664" s="95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  <c r="AA664" s="95"/>
    </row>
    <row r="665">
      <c r="A665" s="95"/>
      <c r="B665" s="95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  <c r="AA665" s="95"/>
    </row>
    <row r="666">
      <c r="A666" s="95"/>
      <c r="B666" s="95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  <c r="AA666" s="95"/>
    </row>
    <row r="667">
      <c r="A667" s="95"/>
      <c r="B667" s="95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  <c r="AA667" s="95"/>
    </row>
    <row r="668">
      <c r="A668" s="95"/>
      <c r="B668" s="95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  <c r="AA668" s="95"/>
    </row>
    <row r="669">
      <c r="A669" s="95"/>
      <c r="B669" s="95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  <c r="AA669" s="95"/>
    </row>
    <row r="670">
      <c r="A670" s="95"/>
      <c r="B670" s="95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  <c r="AA670" s="95"/>
    </row>
    <row r="671">
      <c r="A671" s="95"/>
      <c r="B671" s="95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  <c r="AA671" s="95"/>
    </row>
    <row r="672">
      <c r="A672" s="95"/>
      <c r="B672" s="95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  <c r="AA672" s="95"/>
    </row>
    <row r="673">
      <c r="A673" s="95"/>
      <c r="B673" s="95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  <c r="AA673" s="95"/>
    </row>
    <row r="674">
      <c r="A674" s="95"/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  <c r="AA674" s="95"/>
    </row>
    <row r="675">
      <c r="A675" s="95"/>
      <c r="B675" s="95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  <c r="AA675" s="95"/>
    </row>
    <row r="676">
      <c r="A676" s="95"/>
      <c r="B676" s="95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  <c r="AA676" s="95"/>
    </row>
    <row r="677">
      <c r="A677" s="95"/>
      <c r="B677" s="95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  <c r="AA677" s="95"/>
    </row>
    <row r="678">
      <c r="A678" s="95"/>
      <c r="B678" s="95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  <c r="AA678" s="95"/>
    </row>
    <row r="679">
      <c r="A679" s="95"/>
      <c r="B679" s="95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  <c r="AA679" s="95"/>
    </row>
    <row r="680">
      <c r="A680" s="95"/>
      <c r="B680" s="95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  <c r="AA680" s="95"/>
    </row>
    <row r="681">
      <c r="A681" s="95"/>
      <c r="B681" s="95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  <c r="AA681" s="95"/>
    </row>
    <row r="682">
      <c r="A682" s="95"/>
      <c r="B682" s="95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  <c r="AA682" s="95"/>
    </row>
    <row r="683">
      <c r="A683" s="95"/>
      <c r="B683" s="95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  <c r="AA683" s="95"/>
    </row>
    <row r="684">
      <c r="A684" s="95"/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  <c r="AA684" s="95"/>
    </row>
    <row r="685">
      <c r="A685" s="95"/>
      <c r="B685" s="95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  <c r="AA685" s="95"/>
    </row>
    <row r="686">
      <c r="A686" s="95"/>
      <c r="B686" s="95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  <c r="AA686" s="95"/>
    </row>
    <row r="687">
      <c r="A687" s="95"/>
      <c r="B687" s="95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  <c r="AA687" s="95"/>
    </row>
    <row r="688">
      <c r="A688" s="95"/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  <c r="AA688" s="95"/>
    </row>
    <row r="689">
      <c r="A689" s="95"/>
      <c r="B689" s="95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  <c r="AA689" s="95"/>
    </row>
    <row r="690">
      <c r="A690" s="95"/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  <c r="AA690" s="95"/>
    </row>
    <row r="691">
      <c r="A691" s="95"/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  <c r="AA691" s="95"/>
    </row>
    <row r="692">
      <c r="A692" s="95"/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  <c r="AA692" s="95"/>
    </row>
    <row r="693">
      <c r="A693" s="95"/>
      <c r="B693" s="95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  <c r="AA693" s="95"/>
    </row>
    <row r="694">
      <c r="A694" s="95"/>
      <c r="B694" s="95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  <c r="AA694" s="95"/>
    </row>
    <row r="695">
      <c r="A695" s="95"/>
      <c r="B695" s="95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  <c r="AA695" s="95"/>
    </row>
    <row r="696">
      <c r="A696" s="95"/>
      <c r="B696" s="95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  <c r="AA696" s="95"/>
    </row>
    <row r="697">
      <c r="A697" s="95"/>
      <c r="B697" s="95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  <c r="AA697" s="95"/>
    </row>
    <row r="698">
      <c r="A698" s="95"/>
      <c r="B698" s="95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  <c r="AA698" s="95"/>
    </row>
    <row r="699">
      <c r="A699" s="95"/>
      <c r="B699" s="95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  <c r="AA699" s="95"/>
    </row>
    <row r="700">
      <c r="A700" s="95"/>
      <c r="B700" s="95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  <c r="AA700" s="95"/>
    </row>
    <row r="701">
      <c r="A701" s="95"/>
      <c r="B701" s="95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  <c r="AA701" s="95"/>
    </row>
    <row r="702">
      <c r="A702" s="95"/>
      <c r="B702" s="95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  <c r="AA702" s="95"/>
    </row>
    <row r="703">
      <c r="A703" s="95"/>
      <c r="B703" s="95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  <c r="AA703" s="95"/>
    </row>
    <row r="704">
      <c r="A704" s="95"/>
      <c r="B704" s="95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  <c r="AA704" s="95"/>
    </row>
    <row r="705">
      <c r="A705" s="95"/>
      <c r="B705" s="95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  <c r="AA705" s="95"/>
    </row>
    <row r="706">
      <c r="A706" s="95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  <c r="AA706" s="95"/>
    </row>
    <row r="707">
      <c r="A707" s="95"/>
      <c r="B707" s="95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  <c r="AA707" s="95"/>
    </row>
    <row r="708">
      <c r="A708" s="95"/>
      <c r="B708" s="95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  <c r="AA708" s="95"/>
    </row>
    <row r="709">
      <c r="A709" s="95"/>
      <c r="B709" s="95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  <c r="AA709" s="95"/>
    </row>
    <row r="710">
      <c r="A710" s="95"/>
      <c r="B710" s="95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  <c r="AA710" s="95"/>
    </row>
    <row r="711">
      <c r="A711" s="95"/>
      <c r="B711" s="95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  <c r="AA711" s="95"/>
    </row>
    <row r="712">
      <c r="A712" s="95"/>
      <c r="B712" s="95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  <c r="AA712" s="95"/>
    </row>
    <row r="713">
      <c r="A713" s="95"/>
      <c r="B713" s="95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  <c r="AA713" s="95"/>
    </row>
    <row r="714">
      <c r="A714" s="95"/>
      <c r="B714" s="95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  <c r="AA714" s="95"/>
    </row>
    <row r="715">
      <c r="A715" s="95"/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  <c r="AA715" s="95"/>
    </row>
    <row r="716">
      <c r="A716" s="95"/>
      <c r="B716" s="95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  <c r="AA716" s="95"/>
    </row>
    <row r="717">
      <c r="A717" s="95"/>
      <c r="B717" s="95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  <c r="AA717" s="95"/>
    </row>
    <row r="718">
      <c r="A718" s="95"/>
      <c r="B718" s="95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  <c r="AA718" s="95"/>
    </row>
    <row r="719">
      <c r="A719" s="95"/>
      <c r="B719" s="95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  <c r="AA719" s="95"/>
    </row>
    <row r="720">
      <c r="A720" s="95"/>
      <c r="B720" s="95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  <c r="AA720" s="95"/>
    </row>
    <row r="721">
      <c r="A721" s="95"/>
      <c r="B721" s="95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  <c r="AA721" s="95"/>
    </row>
    <row r="722">
      <c r="A722" s="95"/>
      <c r="B722" s="95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  <c r="AA722" s="95"/>
    </row>
    <row r="723">
      <c r="A723" s="95"/>
      <c r="B723" s="95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  <c r="AA723" s="95"/>
    </row>
    <row r="724">
      <c r="A724" s="95"/>
      <c r="B724" s="95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  <c r="AA724" s="95"/>
    </row>
    <row r="725">
      <c r="A725" s="95"/>
      <c r="B725" s="95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  <c r="AA725" s="95"/>
    </row>
    <row r="726">
      <c r="A726" s="95"/>
      <c r="B726" s="95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  <c r="AA726" s="95"/>
    </row>
    <row r="727">
      <c r="A727" s="95"/>
      <c r="B727" s="95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  <c r="AA727" s="95"/>
    </row>
    <row r="728">
      <c r="A728" s="95"/>
      <c r="B728" s="95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  <c r="AA728" s="95"/>
    </row>
    <row r="729">
      <c r="A729" s="95"/>
      <c r="B729" s="95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  <c r="AA729" s="95"/>
    </row>
    <row r="730">
      <c r="A730" s="95"/>
      <c r="B730" s="95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  <c r="AA730" s="95"/>
    </row>
    <row r="731">
      <c r="A731" s="95"/>
      <c r="B731" s="95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  <c r="AA731" s="95"/>
    </row>
    <row r="732">
      <c r="A732" s="95"/>
      <c r="B732" s="95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  <c r="AA732" s="95"/>
    </row>
    <row r="733">
      <c r="A733" s="95"/>
      <c r="B733" s="95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  <c r="AA733" s="95"/>
    </row>
    <row r="734">
      <c r="A734" s="95"/>
      <c r="B734" s="95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  <c r="AA734" s="95"/>
    </row>
    <row r="735">
      <c r="A735" s="95"/>
      <c r="B735" s="95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  <c r="AA735" s="95"/>
    </row>
    <row r="736">
      <c r="A736" s="95"/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  <c r="AA736" s="95"/>
    </row>
    <row r="737">
      <c r="A737" s="95"/>
      <c r="B737" s="95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  <c r="AA737" s="95"/>
    </row>
    <row r="738">
      <c r="A738" s="95"/>
      <c r="B738" s="95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  <c r="AA738" s="95"/>
    </row>
    <row r="739">
      <c r="A739" s="95"/>
      <c r="B739" s="95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  <c r="AA739" s="95"/>
    </row>
    <row r="740">
      <c r="A740" s="95"/>
      <c r="B740" s="95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  <c r="AA740" s="95"/>
    </row>
    <row r="741">
      <c r="A741" s="95"/>
      <c r="B741" s="95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  <c r="AA741" s="95"/>
    </row>
    <row r="742">
      <c r="A742" s="95"/>
      <c r="B742" s="95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  <c r="AA742" s="95"/>
    </row>
    <row r="743">
      <c r="A743" s="95"/>
      <c r="B743" s="95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  <c r="AA743" s="95"/>
    </row>
    <row r="744">
      <c r="A744" s="95"/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  <c r="AA744" s="95"/>
    </row>
    <row r="745">
      <c r="A745" s="95"/>
      <c r="B745" s="95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  <c r="AA745" s="95"/>
    </row>
    <row r="746">
      <c r="A746" s="95"/>
      <c r="B746" s="95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  <c r="AA746" s="95"/>
    </row>
    <row r="747">
      <c r="A747" s="95"/>
      <c r="B747" s="95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  <c r="AA747" s="95"/>
    </row>
    <row r="748">
      <c r="A748" s="95"/>
      <c r="B748" s="95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  <c r="AA748" s="95"/>
    </row>
    <row r="749">
      <c r="A749" s="95"/>
      <c r="B749" s="95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  <c r="AA749" s="95"/>
    </row>
    <row r="750">
      <c r="A750" s="95"/>
      <c r="B750" s="95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  <c r="AA750" s="95"/>
    </row>
    <row r="751">
      <c r="A751" s="95"/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  <c r="AA751" s="95"/>
    </row>
    <row r="752">
      <c r="A752" s="95"/>
      <c r="B752" s="95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  <c r="AA752" s="95"/>
    </row>
    <row r="753">
      <c r="A753" s="95"/>
      <c r="B753" s="95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  <c r="AA753" s="95"/>
    </row>
    <row r="754">
      <c r="A754" s="95"/>
      <c r="B754" s="95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  <c r="AA754" s="95"/>
    </row>
    <row r="755">
      <c r="A755" s="95"/>
      <c r="B755" s="95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  <c r="AA755" s="95"/>
    </row>
    <row r="756">
      <c r="A756" s="95"/>
      <c r="B756" s="95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  <c r="AA756" s="95"/>
    </row>
    <row r="757">
      <c r="A757" s="95"/>
      <c r="B757" s="95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  <c r="AA757" s="95"/>
    </row>
    <row r="758">
      <c r="A758" s="95"/>
      <c r="B758" s="95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  <c r="AA758" s="95"/>
    </row>
    <row r="759">
      <c r="A759" s="95"/>
      <c r="B759" s="95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  <c r="AA759" s="95"/>
    </row>
    <row r="760">
      <c r="A760" s="95"/>
      <c r="B760" s="95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  <c r="AA760" s="95"/>
    </row>
    <row r="761">
      <c r="A761" s="95"/>
      <c r="B761" s="95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  <c r="AA761" s="95"/>
    </row>
    <row r="762">
      <c r="A762" s="95"/>
      <c r="B762" s="95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  <c r="AA762" s="95"/>
    </row>
    <row r="763">
      <c r="A763" s="95"/>
      <c r="B763" s="95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  <c r="AA763" s="95"/>
    </row>
    <row r="764">
      <c r="A764" s="95"/>
      <c r="B764" s="95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  <c r="AA764" s="95"/>
    </row>
    <row r="765">
      <c r="A765" s="95"/>
      <c r="B765" s="95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  <c r="AA765" s="95"/>
    </row>
    <row r="766">
      <c r="A766" s="95"/>
      <c r="B766" s="95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  <c r="AA766" s="95"/>
    </row>
    <row r="767">
      <c r="A767" s="95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  <c r="AA767" s="95"/>
    </row>
    <row r="768">
      <c r="A768" s="95"/>
      <c r="B768" s="95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  <c r="AA768" s="95"/>
    </row>
    <row r="769">
      <c r="A769" s="95"/>
      <c r="B769" s="95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  <c r="AA769" s="95"/>
    </row>
    <row r="770">
      <c r="A770" s="95"/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  <c r="AA770" s="95"/>
    </row>
    <row r="771">
      <c r="A771" s="95"/>
      <c r="B771" s="95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  <c r="AA771" s="95"/>
    </row>
    <row r="772">
      <c r="A772" s="95"/>
      <c r="B772" s="95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  <c r="AA772" s="95"/>
    </row>
    <row r="773">
      <c r="A773" s="95"/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  <c r="AA773" s="95"/>
    </row>
    <row r="774">
      <c r="A774" s="95"/>
      <c r="B774" s="95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  <c r="AA774" s="95"/>
    </row>
    <row r="775">
      <c r="A775" s="95"/>
      <c r="B775" s="95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  <c r="AA775" s="95"/>
    </row>
    <row r="776">
      <c r="A776" s="95"/>
      <c r="B776" s="95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  <c r="AA776" s="95"/>
    </row>
    <row r="777">
      <c r="A777" s="95"/>
      <c r="B777" s="95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  <c r="AA777" s="95"/>
    </row>
    <row r="778">
      <c r="A778" s="95"/>
      <c r="B778" s="95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  <c r="AA778" s="95"/>
    </row>
    <row r="779">
      <c r="A779" s="95"/>
      <c r="B779" s="95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  <c r="AA779" s="95"/>
    </row>
    <row r="780">
      <c r="A780" s="95"/>
      <c r="B780" s="95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  <c r="AA780" s="95"/>
    </row>
    <row r="781">
      <c r="A781" s="95"/>
      <c r="B781" s="95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  <c r="AA781" s="95"/>
    </row>
    <row r="782">
      <c r="A782" s="95"/>
      <c r="B782" s="95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  <c r="AA782" s="95"/>
    </row>
    <row r="783">
      <c r="A783" s="95"/>
      <c r="B783" s="95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  <c r="AA783" s="95"/>
    </row>
    <row r="784">
      <c r="A784" s="95"/>
      <c r="B784" s="95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  <c r="AA784" s="95"/>
    </row>
    <row r="785">
      <c r="A785" s="95"/>
      <c r="B785" s="95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  <c r="AA785" s="95"/>
    </row>
    <row r="786">
      <c r="A786" s="95"/>
      <c r="B786" s="95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  <c r="AA786" s="95"/>
    </row>
    <row r="787">
      <c r="A787" s="95"/>
      <c r="B787" s="95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  <c r="AA787" s="95"/>
    </row>
    <row r="788">
      <c r="A788" s="95"/>
      <c r="B788" s="95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  <c r="AA788" s="95"/>
    </row>
    <row r="789">
      <c r="A789" s="95"/>
      <c r="B789" s="95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  <c r="AA789" s="95"/>
    </row>
    <row r="790">
      <c r="A790" s="95"/>
      <c r="B790" s="95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  <c r="AA790" s="95"/>
    </row>
    <row r="791">
      <c r="A791" s="95"/>
      <c r="B791" s="95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  <c r="AA791" s="95"/>
    </row>
    <row r="792">
      <c r="A792" s="95"/>
      <c r="B792" s="95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  <c r="AA792" s="95"/>
    </row>
    <row r="793">
      <c r="A793" s="95"/>
      <c r="B793" s="95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  <c r="AA793" s="95"/>
    </row>
    <row r="794">
      <c r="A794" s="95"/>
      <c r="B794" s="95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  <c r="AA794" s="95"/>
    </row>
    <row r="795">
      <c r="A795" s="95"/>
      <c r="B795" s="95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  <c r="AA795" s="95"/>
    </row>
    <row r="796">
      <c r="A796" s="95"/>
      <c r="B796" s="95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  <c r="AA796" s="95"/>
    </row>
    <row r="797">
      <c r="A797" s="95"/>
      <c r="B797" s="95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  <c r="AA797" s="95"/>
    </row>
    <row r="798">
      <c r="A798" s="95"/>
      <c r="B798" s="95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  <c r="AA798" s="95"/>
    </row>
    <row r="799">
      <c r="A799" s="95"/>
      <c r="B799" s="95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  <c r="AA799" s="95"/>
    </row>
    <row r="800">
      <c r="A800" s="95"/>
      <c r="B800" s="95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  <c r="AA800" s="95"/>
    </row>
    <row r="801">
      <c r="A801" s="95"/>
      <c r="B801" s="95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  <c r="AA801" s="95"/>
    </row>
    <row r="802">
      <c r="A802" s="95"/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  <c r="AA802" s="95"/>
    </row>
    <row r="803">
      <c r="A803" s="95"/>
      <c r="B803" s="95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  <c r="AA803" s="95"/>
    </row>
    <row r="804">
      <c r="A804" s="95"/>
      <c r="B804" s="95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  <c r="AA804" s="95"/>
    </row>
    <row r="805">
      <c r="A805" s="95"/>
      <c r="B805" s="95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  <c r="AA805" s="95"/>
    </row>
    <row r="806">
      <c r="A806" s="95"/>
      <c r="B806" s="95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  <c r="AA806" s="95"/>
    </row>
    <row r="807">
      <c r="A807" s="95"/>
      <c r="B807" s="95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  <c r="AA807" s="95"/>
    </row>
    <row r="808">
      <c r="A808" s="95"/>
      <c r="B808" s="95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  <c r="AA808" s="95"/>
    </row>
    <row r="809">
      <c r="A809" s="95"/>
      <c r="B809" s="95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  <c r="AA809" s="95"/>
    </row>
    <row r="810">
      <c r="A810" s="95"/>
      <c r="B810" s="95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  <c r="AA810" s="95"/>
    </row>
    <row r="811">
      <c r="A811" s="95"/>
      <c r="B811" s="95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  <c r="AA811" s="95"/>
    </row>
    <row r="812">
      <c r="A812" s="95"/>
      <c r="B812" s="95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  <c r="AA812" s="95"/>
    </row>
    <row r="813">
      <c r="A813" s="95"/>
      <c r="B813" s="95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  <c r="AA813" s="95"/>
    </row>
    <row r="814">
      <c r="A814" s="95"/>
      <c r="B814" s="95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  <c r="AA814" s="95"/>
    </row>
    <row r="815">
      <c r="A815" s="95"/>
      <c r="B815" s="95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  <c r="AA815" s="95"/>
    </row>
    <row r="816">
      <c r="A816" s="95"/>
      <c r="B816" s="95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  <c r="AA816" s="95"/>
    </row>
    <row r="817">
      <c r="A817" s="95"/>
      <c r="B817" s="95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  <c r="AA817" s="95"/>
    </row>
    <row r="818">
      <c r="A818" s="95"/>
      <c r="B818" s="95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  <c r="AA818" s="95"/>
    </row>
    <row r="819">
      <c r="A819" s="95"/>
      <c r="B819" s="95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  <c r="AA819" s="95"/>
    </row>
    <row r="820">
      <c r="A820" s="95"/>
      <c r="B820" s="95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  <c r="AA820" s="95"/>
    </row>
    <row r="821">
      <c r="A821" s="95"/>
      <c r="B821" s="95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  <c r="AA821" s="95"/>
    </row>
    <row r="822">
      <c r="A822" s="95"/>
      <c r="B822" s="95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  <c r="AA822" s="95"/>
    </row>
    <row r="823">
      <c r="A823" s="95"/>
      <c r="B823" s="95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  <c r="AA823" s="95"/>
    </row>
    <row r="824">
      <c r="A824" s="95"/>
      <c r="B824" s="95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  <c r="AA824" s="95"/>
    </row>
    <row r="825">
      <c r="A825" s="95"/>
      <c r="B825" s="95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  <c r="AA825" s="95"/>
    </row>
    <row r="826">
      <c r="A826" s="95"/>
      <c r="B826" s="95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  <c r="AA826" s="95"/>
    </row>
    <row r="827">
      <c r="A827" s="95"/>
      <c r="B827" s="95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  <c r="AA827" s="95"/>
    </row>
    <row r="828">
      <c r="A828" s="95"/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  <c r="AA828" s="95"/>
    </row>
    <row r="829">
      <c r="A829" s="95"/>
      <c r="B829" s="95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  <c r="AA829" s="95"/>
    </row>
    <row r="830">
      <c r="A830" s="95"/>
      <c r="B830" s="95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  <c r="AA830" s="95"/>
    </row>
    <row r="831">
      <c r="A831" s="95"/>
      <c r="B831" s="95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  <c r="AA831" s="95"/>
    </row>
    <row r="832">
      <c r="A832" s="95"/>
      <c r="B832" s="95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  <c r="AA832" s="95"/>
    </row>
    <row r="833">
      <c r="A833" s="95"/>
      <c r="B833" s="95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  <c r="AA833" s="95"/>
    </row>
    <row r="834">
      <c r="A834" s="95"/>
      <c r="B834" s="95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  <c r="AA834" s="95"/>
    </row>
    <row r="835">
      <c r="A835" s="95"/>
      <c r="B835" s="95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  <c r="AA835" s="95"/>
    </row>
    <row r="836">
      <c r="A836" s="95"/>
      <c r="B836" s="95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  <c r="AA836" s="95"/>
    </row>
    <row r="837">
      <c r="A837" s="95"/>
      <c r="B837" s="95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  <c r="AA837" s="95"/>
    </row>
    <row r="838">
      <c r="A838" s="95"/>
      <c r="B838" s="95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  <c r="AA838" s="95"/>
    </row>
    <row r="839">
      <c r="A839" s="95"/>
      <c r="B839" s="95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  <c r="AA839" s="95"/>
    </row>
    <row r="840">
      <c r="A840" s="95"/>
      <c r="B840" s="95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  <c r="AA840" s="95"/>
    </row>
    <row r="841">
      <c r="A841" s="95"/>
      <c r="B841" s="95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  <c r="AA841" s="95"/>
    </row>
    <row r="842">
      <c r="A842" s="95"/>
      <c r="B842" s="95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  <c r="AA842" s="95"/>
    </row>
    <row r="843">
      <c r="A843" s="95"/>
      <c r="B843" s="95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  <c r="AA843" s="95"/>
    </row>
    <row r="844">
      <c r="A844" s="95"/>
      <c r="B844" s="95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  <c r="AA844" s="95"/>
    </row>
    <row r="845">
      <c r="A845" s="95"/>
      <c r="B845" s="95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  <c r="AA845" s="95"/>
    </row>
    <row r="846">
      <c r="A846" s="95"/>
      <c r="B846" s="95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  <c r="AA846" s="95"/>
    </row>
    <row r="847">
      <c r="A847" s="95"/>
      <c r="B847" s="95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  <c r="AA847" s="95"/>
    </row>
    <row r="848">
      <c r="A848" s="95"/>
      <c r="B848" s="95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  <c r="AA848" s="95"/>
    </row>
    <row r="849">
      <c r="A849" s="95"/>
      <c r="B849" s="95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  <c r="AA849" s="95"/>
    </row>
    <row r="850">
      <c r="A850" s="95"/>
      <c r="B850" s="95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  <c r="AA850" s="95"/>
    </row>
    <row r="851">
      <c r="A851" s="95"/>
      <c r="B851" s="95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  <c r="AA851" s="95"/>
    </row>
    <row r="852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  <c r="AA852" s="95"/>
    </row>
    <row r="853">
      <c r="A853" s="95"/>
      <c r="B853" s="95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  <c r="AA853" s="95"/>
    </row>
    <row r="854">
      <c r="A854" s="95"/>
      <c r="B854" s="95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  <c r="AA854" s="95"/>
    </row>
    <row r="855">
      <c r="A855" s="95"/>
      <c r="B855" s="95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  <c r="AA855" s="95"/>
    </row>
    <row r="856">
      <c r="A856" s="95"/>
      <c r="B856" s="95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  <c r="AA856" s="95"/>
    </row>
    <row r="857">
      <c r="A857" s="95"/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  <c r="AA857" s="95"/>
    </row>
    <row r="858">
      <c r="A858" s="95"/>
      <c r="B858" s="95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  <c r="AA858" s="95"/>
    </row>
    <row r="859">
      <c r="A859" s="95"/>
      <c r="B859" s="95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  <c r="AA859" s="95"/>
    </row>
    <row r="860">
      <c r="A860" s="95"/>
      <c r="B860" s="95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  <c r="AA860" s="95"/>
    </row>
    <row r="861">
      <c r="A861" s="95"/>
      <c r="B861" s="95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  <c r="AA861" s="95"/>
    </row>
    <row r="862">
      <c r="A862" s="95"/>
      <c r="B862" s="95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  <c r="AA862" s="95"/>
    </row>
    <row r="863">
      <c r="A863" s="95"/>
      <c r="B863" s="95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  <c r="AA863" s="95"/>
    </row>
    <row r="864">
      <c r="A864" s="95"/>
      <c r="B864" s="95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  <c r="AA864" s="95"/>
    </row>
    <row r="865">
      <c r="A865" s="95"/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  <c r="AA865" s="95"/>
    </row>
    <row r="866">
      <c r="A866" s="95"/>
      <c r="B866" s="95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  <c r="AA866" s="95"/>
    </row>
    <row r="867">
      <c r="A867" s="95"/>
      <c r="B867" s="95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  <c r="AA867" s="95"/>
    </row>
    <row r="868">
      <c r="A868" s="95"/>
      <c r="B868" s="95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  <c r="AA868" s="95"/>
    </row>
    <row r="869">
      <c r="A869" s="95"/>
      <c r="B869" s="95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  <c r="AA869" s="95"/>
    </row>
    <row r="870">
      <c r="A870" s="95"/>
      <c r="B870" s="95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  <c r="AA870" s="95"/>
    </row>
    <row r="871">
      <c r="A871" s="95"/>
      <c r="B871" s="95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  <c r="AA871" s="95"/>
    </row>
    <row r="872">
      <c r="A872" s="95"/>
      <c r="B872" s="95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  <c r="AA872" s="95"/>
    </row>
    <row r="873">
      <c r="A873" s="95"/>
      <c r="B873" s="95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  <c r="AA873" s="95"/>
    </row>
    <row r="874">
      <c r="A874" s="95"/>
      <c r="B874" s="95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  <c r="AA874" s="95"/>
    </row>
    <row r="875">
      <c r="A875" s="95"/>
      <c r="B875" s="95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  <c r="AA875" s="95"/>
    </row>
    <row r="876">
      <c r="A876" s="95"/>
      <c r="B876" s="95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  <c r="AA876" s="95"/>
    </row>
    <row r="877">
      <c r="A877" s="95"/>
      <c r="B877" s="95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  <c r="AA877" s="95"/>
    </row>
    <row r="878">
      <c r="A878" s="95"/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  <c r="AA878" s="95"/>
    </row>
    <row r="879">
      <c r="A879" s="95"/>
      <c r="B879" s="95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  <c r="AA879" s="95"/>
    </row>
    <row r="880">
      <c r="A880" s="95"/>
      <c r="B880" s="95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  <c r="AA880" s="95"/>
    </row>
    <row r="881">
      <c r="A881" s="95"/>
      <c r="B881" s="95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  <c r="AA881" s="95"/>
    </row>
    <row r="882">
      <c r="A882" s="95"/>
      <c r="B882" s="95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  <c r="AA882" s="95"/>
    </row>
    <row r="883">
      <c r="A883" s="95"/>
      <c r="B883" s="95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  <c r="AA883" s="95"/>
    </row>
    <row r="884">
      <c r="A884" s="95"/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  <c r="AA884" s="95"/>
    </row>
    <row r="885">
      <c r="A885" s="95"/>
      <c r="B885" s="95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  <c r="AA885" s="95"/>
    </row>
    <row r="886">
      <c r="A886" s="95"/>
      <c r="B886" s="95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  <c r="AA886" s="95"/>
    </row>
    <row r="887">
      <c r="A887" s="95"/>
      <c r="B887" s="95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  <c r="AA887" s="95"/>
    </row>
    <row r="888">
      <c r="A888" s="95"/>
      <c r="B888" s="95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  <c r="AA888" s="95"/>
    </row>
    <row r="889">
      <c r="A889" s="95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  <c r="AA889" s="95"/>
    </row>
    <row r="890">
      <c r="A890" s="95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  <c r="AA890" s="95"/>
    </row>
    <row r="891">
      <c r="A891" s="95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  <c r="AA891" s="95"/>
    </row>
    <row r="892">
      <c r="A892" s="95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  <c r="AA892" s="95"/>
    </row>
    <row r="893">
      <c r="A893" s="95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  <c r="AA893" s="95"/>
    </row>
    <row r="894">
      <c r="A894" s="95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  <c r="AA894" s="95"/>
    </row>
    <row r="895">
      <c r="A895" s="95"/>
      <c r="B895" s="95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  <c r="AA895" s="95"/>
    </row>
    <row r="896">
      <c r="A896" s="95"/>
      <c r="B896" s="95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  <c r="AA896" s="95"/>
    </row>
    <row r="897">
      <c r="A897" s="95"/>
      <c r="B897" s="95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  <c r="AA897" s="95"/>
    </row>
    <row r="898">
      <c r="A898" s="95"/>
      <c r="B898" s="95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  <c r="AA898" s="95"/>
    </row>
    <row r="899">
      <c r="A899" s="95"/>
      <c r="B899" s="95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  <c r="AA899" s="95"/>
    </row>
    <row r="900">
      <c r="A900" s="95"/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  <c r="AA900" s="95"/>
    </row>
    <row r="901">
      <c r="A901" s="95"/>
      <c r="B901" s="95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  <c r="AA901" s="95"/>
    </row>
    <row r="902">
      <c r="A902" s="95"/>
      <c r="B902" s="95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  <c r="AA902" s="95"/>
    </row>
    <row r="903">
      <c r="A903" s="95"/>
      <c r="B903" s="95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  <c r="AA903" s="95"/>
    </row>
    <row r="904">
      <c r="A904" s="95"/>
      <c r="B904" s="95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  <c r="AA904" s="95"/>
    </row>
    <row r="905">
      <c r="A905" s="95"/>
      <c r="B905" s="95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  <c r="AA905" s="95"/>
    </row>
    <row r="906">
      <c r="A906" s="95"/>
      <c r="B906" s="95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  <c r="AA906" s="95"/>
    </row>
    <row r="907">
      <c r="A907" s="95"/>
      <c r="B907" s="95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  <c r="AA907" s="95"/>
    </row>
    <row r="908">
      <c r="A908" s="95"/>
      <c r="B908" s="95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  <c r="AA908" s="95"/>
    </row>
    <row r="909">
      <c r="A909" s="95"/>
      <c r="B909" s="95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  <c r="AA909" s="95"/>
    </row>
    <row r="910">
      <c r="A910" s="95"/>
      <c r="B910" s="95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  <c r="AA910" s="95"/>
    </row>
    <row r="911">
      <c r="A911" s="95"/>
      <c r="B911" s="95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  <c r="AA911" s="95"/>
    </row>
    <row r="912">
      <c r="A912" s="95"/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  <c r="AA912" s="95"/>
    </row>
    <row r="913">
      <c r="A913" s="95"/>
      <c r="B913" s="95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  <c r="AA913" s="95"/>
    </row>
    <row r="914">
      <c r="A914" s="95"/>
      <c r="B914" s="95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  <c r="AA914" s="95"/>
    </row>
    <row r="915">
      <c r="A915" s="95"/>
      <c r="B915" s="95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  <c r="AA915" s="95"/>
    </row>
    <row r="916">
      <c r="A916" s="95"/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  <c r="AA916" s="95"/>
    </row>
    <row r="917">
      <c r="A917" s="95"/>
      <c r="B917" s="95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  <c r="AA917" s="95"/>
    </row>
    <row r="918">
      <c r="A918" s="95"/>
      <c r="B918" s="95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  <c r="AA918" s="95"/>
    </row>
    <row r="919">
      <c r="A919" s="95"/>
      <c r="B919" s="95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  <c r="AA919" s="95"/>
    </row>
    <row r="920">
      <c r="A920" s="95"/>
      <c r="B920" s="95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  <c r="AA920" s="95"/>
    </row>
    <row r="921">
      <c r="A921" s="95"/>
      <c r="B921" s="95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  <c r="AA921" s="95"/>
    </row>
    <row r="922">
      <c r="A922" s="95"/>
      <c r="B922" s="95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  <c r="AA922" s="95"/>
    </row>
    <row r="923">
      <c r="A923" s="95"/>
      <c r="B923" s="95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  <c r="AA923" s="95"/>
    </row>
    <row r="924">
      <c r="A924" s="95"/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  <c r="AA924" s="95"/>
    </row>
    <row r="925">
      <c r="A925" s="95"/>
      <c r="B925" s="95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  <c r="AA925" s="95"/>
    </row>
    <row r="926">
      <c r="A926" s="95"/>
      <c r="B926" s="95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  <c r="AA926" s="95"/>
    </row>
    <row r="927">
      <c r="A927" s="95"/>
      <c r="B927" s="95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  <c r="AA927" s="95"/>
    </row>
    <row r="928">
      <c r="A928" s="95"/>
      <c r="B928" s="95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  <c r="AA928" s="95"/>
    </row>
    <row r="929">
      <c r="A929" s="95"/>
      <c r="B929" s="95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  <c r="AA929" s="95"/>
    </row>
    <row r="930">
      <c r="A930" s="95"/>
      <c r="B930" s="95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  <c r="AA930" s="95"/>
    </row>
    <row r="931">
      <c r="A931" s="95"/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  <c r="AA931" s="95"/>
    </row>
    <row r="932">
      <c r="A932" s="95"/>
      <c r="B932" s="95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  <c r="AA932" s="95"/>
    </row>
    <row r="933">
      <c r="A933" s="95"/>
      <c r="B933" s="95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  <c r="AA933" s="95"/>
    </row>
    <row r="934">
      <c r="A934" s="95"/>
      <c r="B934" s="95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  <c r="AA934" s="95"/>
    </row>
    <row r="935">
      <c r="A935" s="95"/>
      <c r="B935" s="95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  <c r="AA935" s="95"/>
    </row>
    <row r="936">
      <c r="A936" s="95"/>
      <c r="B936" s="95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  <c r="AA936" s="95"/>
    </row>
    <row r="937">
      <c r="A937" s="95"/>
      <c r="B937" s="95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  <c r="AA937" s="95"/>
    </row>
    <row r="938">
      <c r="A938" s="95"/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  <c r="AA938" s="95"/>
    </row>
    <row r="939">
      <c r="A939" s="95"/>
      <c r="B939" s="95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  <c r="AA939" s="95"/>
    </row>
    <row r="940">
      <c r="A940" s="95"/>
      <c r="B940" s="95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  <c r="AA940" s="95"/>
    </row>
    <row r="941">
      <c r="A941" s="95"/>
      <c r="B941" s="95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  <c r="AA941" s="95"/>
    </row>
    <row r="942">
      <c r="A942" s="95"/>
      <c r="B942" s="95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  <c r="AA942" s="95"/>
    </row>
    <row r="943">
      <c r="A943" s="95"/>
      <c r="B943" s="95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  <c r="AA943" s="95"/>
    </row>
    <row r="944">
      <c r="A944" s="95"/>
      <c r="B944" s="95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  <c r="AA944" s="95"/>
    </row>
    <row r="945">
      <c r="A945" s="95"/>
      <c r="B945" s="95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  <c r="AA945" s="95"/>
    </row>
    <row r="946">
      <c r="A946" s="95"/>
      <c r="B946" s="95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  <c r="AA946" s="95"/>
    </row>
    <row r="947">
      <c r="A947" s="95"/>
      <c r="B947" s="95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  <c r="AA947" s="95"/>
    </row>
    <row r="948">
      <c r="A948" s="95"/>
      <c r="B948" s="95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  <c r="AA948" s="95"/>
    </row>
    <row r="949">
      <c r="A949" s="95"/>
      <c r="B949" s="95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  <c r="AA949" s="95"/>
    </row>
    <row r="950">
      <c r="A950" s="95"/>
      <c r="B950" s="95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  <c r="AA950" s="95"/>
    </row>
    <row r="951">
      <c r="A951" s="95"/>
      <c r="B951" s="95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  <c r="AA951" s="95"/>
    </row>
    <row r="952">
      <c r="A952" s="95"/>
      <c r="B952" s="95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  <c r="AA952" s="95"/>
    </row>
    <row r="953">
      <c r="A953" s="95"/>
      <c r="B953" s="95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  <c r="AA953" s="95"/>
    </row>
    <row r="954">
      <c r="A954" s="95"/>
      <c r="B954" s="95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  <c r="AA954" s="95"/>
    </row>
    <row r="955">
      <c r="A955" s="95"/>
      <c r="B955" s="95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  <c r="AA955" s="95"/>
    </row>
    <row r="956">
      <c r="A956" s="95"/>
      <c r="B956" s="95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  <c r="AA956" s="95"/>
    </row>
    <row r="957">
      <c r="A957" s="95"/>
      <c r="B957" s="95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  <c r="AA957" s="95"/>
    </row>
    <row r="958">
      <c r="A958" s="95"/>
      <c r="B958" s="95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  <c r="AA958" s="95"/>
    </row>
    <row r="959">
      <c r="A959" s="95"/>
      <c r="B959" s="95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  <c r="AA959" s="95"/>
    </row>
    <row r="960">
      <c r="A960" s="95"/>
      <c r="B960" s="95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  <c r="AA960" s="95"/>
    </row>
    <row r="961">
      <c r="A961" s="95"/>
      <c r="B961" s="95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  <c r="AA961" s="9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0.43"/>
    <col customWidth="1" min="2" max="2" width="13.0"/>
    <col customWidth="1" min="3" max="3" width="101.71"/>
  </cols>
  <sheetData>
    <row r="1">
      <c r="A1" s="137" t="s">
        <v>133</v>
      </c>
      <c r="B1" s="138"/>
      <c r="C1" s="138"/>
    </row>
    <row r="2">
      <c r="A2" s="139" t="s">
        <v>134</v>
      </c>
      <c r="B2" s="139" t="s">
        <v>135</v>
      </c>
      <c r="C2" s="139" t="s">
        <v>136</v>
      </c>
    </row>
    <row r="3">
      <c r="A3" s="140" t="s">
        <v>137</v>
      </c>
      <c r="B3" s="141">
        <v>10.0</v>
      </c>
      <c r="C3" s="140" t="s">
        <v>138</v>
      </c>
    </row>
    <row r="4">
      <c r="A4" s="140" t="s">
        <v>139</v>
      </c>
      <c r="B4" s="141">
        <v>10.0</v>
      </c>
      <c r="C4" s="140" t="s">
        <v>140</v>
      </c>
    </row>
    <row r="5">
      <c r="A5" s="140" t="s">
        <v>141</v>
      </c>
      <c r="B5" s="141">
        <v>10.0</v>
      </c>
      <c r="C5" s="140" t="s">
        <v>142</v>
      </c>
    </row>
    <row r="6">
      <c r="A6" s="140" t="s">
        <v>143</v>
      </c>
      <c r="B6" s="141">
        <v>15.0</v>
      </c>
      <c r="C6" s="140" t="s">
        <v>144</v>
      </c>
    </row>
    <row r="7">
      <c r="A7" s="142" t="s">
        <v>145</v>
      </c>
      <c r="B7" s="141">
        <v>20.0</v>
      </c>
      <c r="C7" s="140" t="s">
        <v>146</v>
      </c>
    </row>
    <row r="8">
      <c r="A8" s="142" t="s">
        <v>147</v>
      </c>
      <c r="B8" s="141">
        <v>15.0</v>
      </c>
      <c r="C8" s="140" t="s">
        <v>148</v>
      </c>
    </row>
    <row r="9">
      <c r="A9" s="140" t="s">
        <v>149</v>
      </c>
      <c r="B9" s="141">
        <v>10.0</v>
      </c>
      <c r="C9" s="140" t="s">
        <v>150</v>
      </c>
    </row>
    <row r="10">
      <c r="A10" s="140" t="s">
        <v>151</v>
      </c>
      <c r="B10" s="141">
        <v>10.0</v>
      </c>
      <c r="C10" s="140" t="s">
        <v>152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9.57"/>
    <col customWidth="1" min="2" max="2" width="38.0"/>
    <col customWidth="1" min="3" max="3" width="47.57"/>
    <col customWidth="1" min="4" max="4" width="50.71"/>
    <col customWidth="1" min="5" max="5" width="68.43"/>
    <col customWidth="1" min="7" max="7" width="24.57"/>
    <col customWidth="1" min="8" max="8" width="27.43"/>
    <col customWidth="1" min="9" max="9" width="46.29"/>
  </cols>
  <sheetData>
    <row r="1">
      <c r="A1" s="143" t="s">
        <v>153</v>
      </c>
      <c r="B1" s="143" t="s">
        <v>86</v>
      </c>
      <c r="C1" s="143" t="s">
        <v>154</v>
      </c>
      <c r="D1" s="143" t="s">
        <v>155</v>
      </c>
      <c r="E1" s="143" t="s">
        <v>156</v>
      </c>
    </row>
    <row r="2">
      <c r="A2" s="144" t="s">
        <v>157</v>
      </c>
      <c r="B2" s="144" t="s">
        <v>158</v>
      </c>
      <c r="C2" s="144" t="s">
        <v>159</v>
      </c>
      <c r="D2" s="144" t="s">
        <v>160</v>
      </c>
      <c r="E2" s="144" t="s">
        <v>161</v>
      </c>
    </row>
    <row r="3">
      <c r="A3" s="144" t="s">
        <v>162</v>
      </c>
      <c r="B3" s="144" t="s">
        <v>163</v>
      </c>
      <c r="C3" s="144" t="s">
        <v>164</v>
      </c>
      <c r="D3" s="144" t="s">
        <v>165</v>
      </c>
      <c r="E3" s="144" t="s">
        <v>166</v>
      </c>
    </row>
    <row r="4">
      <c r="A4" s="144" t="s">
        <v>167</v>
      </c>
      <c r="B4" s="144" t="s">
        <v>168</v>
      </c>
      <c r="C4" s="144" t="s">
        <v>169</v>
      </c>
      <c r="D4" s="144" t="s">
        <v>170</v>
      </c>
      <c r="E4" s="144" t="s">
        <v>171</v>
      </c>
    </row>
    <row r="5">
      <c r="A5" s="144" t="s">
        <v>172</v>
      </c>
      <c r="B5" s="144" t="s">
        <v>173</v>
      </c>
      <c r="C5" s="144" t="s">
        <v>174</v>
      </c>
      <c r="D5" s="144" t="s">
        <v>175</v>
      </c>
      <c r="E5" s="144" t="s">
        <v>176</v>
      </c>
    </row>
    <row r="6">
      <c r="A6" s="144" t="s">
        <v>177</v>
      </c>
      <c r="B6" s="144" t="s">
        <v>178</v>
      </c>
      <c r="C6" s="144" t="s">
        <v>179</v>
      </c>
      <c r="D6" s="144" t="s">
        <v>180</v>
      </c>
      <c r="E6" s="144" t="s">
        <v>181</v>
      </c>
    </row>
    <row r="7">
      <c r="A7" s="144" t="s">
        <v>182</v>
      </c>
      <c r="B7" s="144" t="s">
        <v>183</v>
      </c>
      <c r="C7" s="144" t="s">
        <v>184</v>
      </c>
      <c r="D7" s="144" t="s">
        <v>185</v>
      </c>
      <c r="E7" s="144" t="s">
        <v>186</v>
      </c>
    </row>
    <row r="8">
      <c r="A8" s="65"/>
      <c r="B8" s="65"/>
      <c r="C8" s="65"/>
      <c r="D8" s="65"/>
      <c r="E8" s="65"/>
    </row>
    <row r="9">
      <c r="A9" s="65"/>
      <c r="B9" s="65"/>
      <c r="C9" s="65"/>
      <c r="D9" s="65"/>
      <c r="E9" s="65"/>
    </row>
    <row r="10">
      <c r="A10" s="65"/>
      <c r="B10" s="65"/>
      <c r="C10" s="65"/>
      <c r="D10" s="65"/>
      <c r="E10" s="65"/>
    </row>
    <row r="11">
      <c r="A11" s="65"/>
      <c r="B11" s="65"/>
      <c r="C11" s="65"/>
      <c r="D11" s="65"/>
      <c r="E11" s="65"/>
    </row>
    <row r="12">
      <c r="A12" s="143" t="s">
        <v>153</v>
      </c>
      <c r="B12" s="143" t="s">
        <v>86</v>
      </c>
      <c r="C12" s="143" t="s">
        <v>154</v>
      </c>
      <c r="D12" s="143" t="s">
        <v>155</v>
      </c>
      <c r="E12" s="143" t="s">
        <v>156</v>
      </c>
    </row>
    <row r="13">
      <c r="A13" s="144" t="s">
        <v>157</v>
      </c>
      <c r="B13" s="144">
        <v>5.0</v>
      </c>
      <c r="C13" s="144">
        <v>4.0</v>
      </c>
      <c r="D13" s="144">
        <v>3.0</v>
      </c>
      <c r="E13" s="144">
        <v>4.0</v>
      </c>
    </row>
    <row r="14">
      <c r="A14" s="144" t="s">
        <v>162</v>
      </c>
      <c r="B14" s="144">
        <v>5.0</v>
      </c>
      <c r="C14" s="144">
        <v>2.0</v>
      </c>
      <c r="D14" s="144">
        <v>4.0</v>
      </c>
      <c r="E14" s="144">
        <v>3.0</v>
      </c>
    </row>
    <row r="15">
      <c r="A15" s="144" t="s">
        <v>167</v>
      </c>
      <c r="B15" s="144">
        <v>5.0</v>
      </c>
      <c r="C15" s="144">
        <v>3.0</v>
      </c>
      <c r="D15" s="144">
        <v>5.0</v>
      </c>
      <c r="E15" s="144">
        <v>5.0</v>
      </c>
    </row>
    <row r="16">
      <c r="A16" s="144" t="s">
        <v>172</v>
      </c>
      <c r="B16" s="144">
        <v>5.0</v>
      </c>
      <c r="C16" s="144">
        <v>1.0</v>
      </c>
      <c r="D16" s="144">
        <v>4.0</v>
      </c>
      <c r="E16" s="144">
        <v>3.0</v>
      </c>
    </row>
    <row r="17">
      <c r="A17" s="144" t="s">
        <v>177</v>
      </c>
      <c r="B17" s="144">
        <v>4.0</v>
      </c>
      <c r="C17" s="144">
        <v>5.0</v>
      </c>
      <c r="D17" s="144">
        <v>3.0</v>
      </c>
      <c r="E17" s="144">
        <v>3.0</v>
      </c>
    </row>
    <row r="18">
      <c r="A18" s="144" t="s">
        <v>182</v>
      </c>
      <c r="B18" s="144">
        <v>4.0</v>
      </c>
      <c r="C18" s="144">
        <v>3.0</v>
      </c>
      <c r="D18" s="144">
        <v>5.0</v>
      </c>
      <c r="E18" s="144">
        <v>4.0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2025-04-02T17:51:08Z</dcterms:created>
</cp:coreProperties>
</file>